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8" firstSheet="7" activeTab="14"/>
  </bookViews>
  <sheets>
    <sheet name="Nhom(15)" sheetId="15" r:id="rId1"/>
    <sheet name="Nhom(14)" sheetId="14" r:id="rId2"/>
    <sheet name="Nhom(13)" sheetId="13" r:id="rId3"/>
    <sheet name="Nhom(12)" sheetId="12" r:id="rId4"/>
    <sheet name="Nhom(11)" sheetId="11" r:id="rId5"/>
    <sheet name="Nhom(10)" sheetId="10" r:id="rId6"/>
    <sheet name="Nhom(9)" sheetId="9" r:id="rId7"/>
    <sheet name="Nhom(8)" sheetId="8" r:id="rId8"/>
    <sheet name="Nhom(7)" sheetId="7" r:id="rId9"/>
    <sheet name="Nhom(6)" sheetId="6" r:id="rId10"/>
    <sheet name="Nhom(5)" sheetId="5" r:id="rId11"/>
    <sheet name="Nhom(4)" sheetId="4" r:id="rId12"/>
    <sheet name="Nhom(3)" sheetId="3" r:id="rId13"/>
    <sheet name="Nhom(2)" sheetId="2" r:id="rId14"/>
    <sheet name="Nhom(1)" sheetId="1" r:id="rId15"/>
  </sheets>
  <definedNames>
    <definedName name="_xlnm._FilterDatabase" localSheetId="14" hidden="1">'Nhom(1)'!$A$9:$AL$49</definedName>
    <definedName name="_xlnm._FilterDatabase" localSheetId="5" hidden="1">'Nhom(10)'!$A$9:$AL$71</definedName>
    <definedName name="_xlnm._FilterDatabase" localSheetId="4" hidden="1">'Nhom(11)'!$A$9:$AL$73</definedName>
    <definedName name="_xlnm._FilterDatabase" localSheetId="3" hidden="1">'Nhom(12)'!$A$9:$AL$71</definedName>
    <definedName name="_xlnm._FilterDatabase" localSheetId="2" hidden="1">'Nhom(13)'!$A$9:$AL$73</definedName>
    <definedName name="_xlnm._FilterDatabase" localSheetId="1" hidden="1">'Nhom(14)'!$A$9:$AL$73</definedName>
    <definedName name="_xlnm._FilterDatabase" localSheetId="0" hidden="1">'Nhom(15)'!$A$9:$AL$160</definedName>
    <definedName name="_xlnm._FilterDatabase" localSheetId="13" hidden="1">'Nhom(2)'!$A$9:$AL$71</definedName>
    <definedName name="_xlnm._FilterDatabase" localSheetId="12" hidden="1">'Nhom(3)'!$A$9:$AL$71</definedName>
    <definedName name="_xlnm._FilterDatabase" localSheetId="11" hidden="1">'Nhom(4)'!$A$9:$AL$73</definedName>
    <definedName name="_xlnm._FilterDatabase" localSheetId="10" hidden="1">'Nhom(5)'!$A$9:$AL$71</definedName>
    <definedName name="_xlnm._FilterDatabase" localSheetId="9" hidden="1">'Nhom(6)'!$A$9:$AL$72</definedName>
    <definedName name="_xlnm._FilterDatabase" localSheetId="8" hidden="1">'Nhom(7)'!$A$9:$AL$73</definedName>
    <definedName name="_xlnm._FilterDatabase" localSheetId="7" hidden="1">'Nhom(8)'!$A$9:$AL$75</definedName>
    <definedName name="_xlnm._FilterDatabase" localSheetId="6" hidden="1">'Nhom(9)'!$A$9:$AL$73</definedName>
    <definedName name="_xlnm.Print_Titles" localSheetId="14">'Nhom(1)'!$5:$10</definedName>
    <definedName name="_xlnm.Print_Titles" localSheetId="5">'Nhom(10)'!$5:$10</definedName>
    <definedName name="_xlnm.Print_Titles" localSheetId="4">'Nhom(11)'!$5:$10</definedName>
    <definedName name="_xlnm.Print_Titles" localSheetId="3">'Nhom(12)'!$5:$10</definedName>
    <definedName name="_xlnm.Print_Titles" localSheetId="2">'Nhom(13)'!$5:$10</definedName>
    <definedName name="_xlnm.Print_Titles" localSheetId="1">'Nhom(14)'!$5:$10</definedName>
    <definedName name="_xlnm.Print_Titles" localSheetId="0">'Nhom(15)'!$5:$10</definedName>
    <definedName name="_xlnm.Print_Titles" localSheetId="13">'Nhom(2)'!$5:$10</definedName>
    <definedName name="_xlnm.Print_Titles" localSheetId="12">'Nhom(3)'!$5:$10</definedName>
    <definedName name="_xlnm.Print_Titles" localSheetId="11">'Nhom(4)'!$5:$10</definedName>
    <definedName name="_xlnm.Print_Titles" localSheetId="10">'Nhom(5)'!$5:$10</definedName>
    <definedName name="_xlnm.Print_Titles" localSheetId="9">'Nhom(6)'!$5:$10</definedName>
    <definedName name="_xlnm.Print_Titles" localSheetId="8">'Nhom(7)'!$5:$10</definedName>
    <definedName name="_xlnm.Print_Titles" localSheetId="7">'Nhom(8)'!$5:$10</definedName>
    <definedName name="_xlnm.Print_Titles" localSheetId="6">'Nhom(9)'!$5:$10</definedName>
  </definedNames>
  <calcPr calcId="124519"/>
</workbook>
</file>

<file path=xl/calcChain.xml><?xml version="1.0" encoding="utf-8"?>
<calcChain xmlns="http://schemas.openxmlformats.org/spreadsheetml/2006/main">
  <c r="T160" i="15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88" s="1"/>
  <c r="X9"/>
  <c r="W9"/>
  <c r="T73" i="1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Q31"/>
  <c r="R31" s="1"/>
  <c r="T30"/>
  <c r="T29"/>
  <c r="T28"/>
  <c r="T27"/>
  <c r="Q27"/>
  <c r="R27" s="1"/>
  <c r="T26"/>
  <c r="T25"/>
  <c r="T24"/>
  <c r="T23"/>
  <c r="Q23"/>
  <c r="R23" s="1"/>
  <c r="T22"/>
  <c r="T21"/>
  <c r="T20"/>
  <c r="T19"/>
  <c r="Q19"/>
  <c r="R19" s="1"/>
  <c r="T18"/>
  <c r="T17"/>
  <c r="T16"/>
  <c r="T15"/>
  <c r="Q15"/>
  <c r="R15" s="1"/>
  <c r="T14"/>
  <c r="T13"/>
  <c r="T12"/>
  <c r="T11"/>
  <c r="Q11"/>
  <c r="R11" s="1"/>
  <c r="P10"/>
  <c r="Q33" s="1"/>
  <c r="R33" s="1"/>
  <c r="X9"/>
  <c r="W9"/>
  <c r="T73" i="1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1" i="12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3" i="11"/>
  <c r="T72"/>
  <c r="T71"/>
  <c r="T70"/>
  <c r="T69"/>
  <c r="T68"/>
  <c r="T67"/>
  <c r="T66"/>
  <c r="T65"/>
  <c r="T64"/>
  <c r="T63"/>
  <c r="T61"/>
  <c r="T60"/>
  <c r="T59"/>
  <c r="T58"/>
  <c r="T57"/>
  <c r="T56"/>
  <c r="T55"/>
  <c r="T54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1" i="10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3" s="1"/>
  <c r="X9"/>
  <c r="W9"/>
  <c r="T73" i="9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V33" s="1"/>
  <c r="T32"/>
  <c r="T31"/>
  <c r="T30"/>
  <c r="T29"/>
  <c r="T28"/>
  <c r="T27"/>
  <c r="T26"/>
  <c r="T25"/>
  <c r="T24"/>
  <c r="T23"/>
  <c r="Q23"/>
  <c r="R23" s="1"/>
  <c r="T22"/>
  <c r="T21"/>
  <c r="T20"/>
  <c r="T19"/>
  <c r="Q19"/>
  <c r="R19" s="1"/>
  <c r="T18"/>
  <c r="T17"/>
  <c r="T16"/>
  <c r="T15"/>
  <c r="Q15"/>
  <c r="R15" s="1"/>
  <c r="T14"/>
  <c r="T13"/>
  <c r="T12"/>
  <c r="T11"/>
  <c r="Q11"/>
  <c r="R11" s="1"/>
  <c r="P10"/>
  <c r="Q70" s="1"/>
  <c r="R70" s="1"/>
  <c r="X9"/>
  <c r="W9"/>
  <c r="T75" i="8"/>
  <c r="T74"/>
  <c r="T73"/>
  <c r="T72"/>
  <c r="T71"/>
  <c r="T70"/>
  <c r="T69"/>
  <c r="T68"/>
  <c r="T67"/>
  <c r="T66"/>
  <c r="T65"/>
  <c r="T64"/>
  <c r="T63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3" i="7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2" i="6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33" s="1"/>
  <c r="X9"/>
  <c r="W9"/>
  <c r="T71" i="5"/>
  <c r="T70"/>
  <c r="T69"/>
  <c r="T68"/>
  <c r="T67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3" i="4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1" i="3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X9"/>
  <c r="W9"/>
  <c r="T71" i="2"/>
  <c r="T70"/>
  <c r="T69"/>
  <c r="T68"/>
  <c r="T67"/>
  <c r="T66"/>
  <c r="T65"/>
  <c r="T64"/>
  <c r="T63"/>
  <c r="T62"/>
  <c r="T61"/>
  <c r="T60"/>
  <c r="T59"/>
  <c r="T58"/>
  <c r="T57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P10"/>
  <c r="Q70" s="1"/>
  <c r="X9"/>
  <c r="W9"/>
  <c r="X9" i="1"/>
  <c r="W9"/>
  <c r="T49"/>
  <c r="T48"/>
  <c r="T37"/>
  <c r="T38"/>
  <c r="T39"/>
  <c r="T40"/>
  <c r="T41"/>
  <c r="T42"/>
  <c r="T43"/>
  <c r="T44"/>
  <c r="T45"/>
  <c r="T46"/>
  <c r="T47"/>
  <c r="P10"/>
  <c r="Q13" i="14" l="1"/>
  <c r="R13" s="1"/>
  <c r="Q17"/>
  <c r="R17" s="1"/>
  <c r="Q21"/>
  <c r="R21" s="1"/>
  <c r="Q25"/>
  <c r="R25" s="1"/>
  <c r="Q29"/>
  <c r="R29" s="1"/>
  <c r="V33" i="10"/>
  <c r="Q13" i="9"/>
  <c r="R13" s="1"/>
  <c r="Q17"/>
  <c r="R17" s="1"/>
  <c r="Q21"/>
  <c r="R21" s="1"/>
  <c r="Q25"/>
  <c r="R25" s="1"/>
  <c r="Q29"/>
  <c r="R29" s="1"/>
  <c r="Q33"/>
  <c r="R33" s="1"/>
  <c r="Q36"/>
  <c r="R36" s="1"/>
  <c r="Q40"/>
  <c r="R40" s="1"/>
  <c r="Q44"/>
  <c r="R44" s="1"/>
  <c r="Q48"/>
  <c r="R48" s="1"/>
  <c r="Q52"/>
  <c r="R52" s="1"/>
  <c r="Q56"/>
  <c r="R56" s="1"/>
  <c r="Q60"/>
  <c r="R60" s="1"/>
  <c r="Q64"/>
  <c r="R64" s="1"/>
  <c r="Q68"/>
  <c r="R68" s="1"/>
  <c r="Q72"/>
  <c r="R72" s="1"/>
  <c r="Q27"/>
  <c r="R27" s="1"/>
  <c r="Q31"/>
  <c r="R31" s="1"/>
  <c r="Q38"/>
  <c r="R38" s="1"/>
  <c r="Q42"/>
  <c r="R42" s="1"/>
  <c r="Q46"/>
  <c r="R46" s="1"/>
  <c r="Q50"/>
  <c r="R50" s="1"/>
  <c r="Q54"/>
  <c r="R54" s="1"/>
  <c r="Q58"/>
  <c r="R58" s="1"/>
  <c r="Q62"/>
  <c r="R62" s="1"/>
  <c r="Q66"/>
  <c r="R66" s="1"/>
  <c r="Q11" i="6"/>
  <c r="R11" s="1"/>
  <c r="Q15"/>
  <c r="R15" s="1"/>
  <c r="Q13"/>
  <c r="R13" s="1"/>
  <c r="Q17"/>
  <c r="R17" s="1"/>
  <c r="V33"/>
  <c r="R88" i="15"/>
  <c r="V88"/>
  <c r="S88"/>
  <c r="V13"/>
  <c r="V17"/>
  <c r="V21"/>
  <c r="V25"/>
  <c r="V29"/>
  <c r="Q11"/>
  <c r="V11" s="1"/>
  <c r="Q13"/>
  <c r="Q15"/>
  <c r="V15" s="1"/>
  <c r="Q17"/>
  <c r="Q19"/>
  <c r="V19" s="1"/>
  <c r="Q21"/>
  <c r="Q23"/>
  <c r="V23" s="1"/>
  <c r="Q25"/>
  <c r="Q27"/>
  <c r="V27" s="1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160"/>
  <c r="Q158"/>
  <c r="Q156"/>
  <c r="Q154"/>
  <c r="Q152"/>
  <c r="Q150"/>
  <c r="Q148"/>
  <c r="Q146"/>
  <c r="Q144"/>
  <c r="Q142"/>
  <c r="Q140"/>
  <c r="Q138"/>
  <c r="Q136"/>
  <c r="Q134"/>
  <c r="Q132"/>
  <c r="Q130"/>
  <c r="Q128"/>
  <c r="Q126"/>
  <c r="Q124"/>
  <c r="Q122"/>
  <c r="Q120"/>
  <c r="Q118"/>
  <c r="Q116"/>
  <c r="Q114"/>
  <c r="Q112"/>
  <c r="Q110"/>
  <c r="Q108"/>
  <c r="Q106"/>
  <c r="Q104"/>
  <c r="Q102"/>
  <c r="Q100"/>
  <c r="Q98"/>
  <c r="Q96"/>
  <c r="Q94"/>
  <c r="Q92"/>
  <c r="Q90"/>
  <c r="Q159"/>
  <c r="Q157"/>
  <c r="Q155"/>
  <c r="Q153"/>
  <c r="Q151"/>
  <c r="Q149"/>
  <c r="Q147"/>
  <c r="Q145"/>
  <c r="Q143"/>
  <c r="Q141"/>
  <c r="Q139"/>
  <c r="Q137"/>
  <c r="Q135"/>
  <c r="Q133"/>
  <c r="Q131"/>
  <c r="Q129"/>
  <c r="Q127"/>
  <c r="Q125"/>
  <c r="Q123"/>
  <c r="Q121"/>
  <c r="Q119"/>
  <c r="Q117"/>
  <c r="Q115"/>
  <c r="Q113"/>
  <c r="Q111"/>
  <c r="Q109"/>
  <c r="Q107"/>
  <c r="Q105"/>
  <c r="Q103"/>
  <c r="Q101"/>
  <c r="Q99"/>
  <c r="Q97"/>
  <c r="Q95"/>
  <c r="Q93"/>
  <c r="Q91"/>
  <c r="Q89"/>
  <c r="Q87"/>
  <c r="Q85"/>
  <c r="Q83"/>
  <c r="Q81"/>
  <c r="Q79"/>
  <c r="Q77"/>
  <c r="Q75"/>
  <c r="Q73"/>
  <c r="Q71"/>
  <c r="Q69"/>
  <c r="Q67"/>
  <c r="Q65"/>
  <c r="Q63"/>
  <c r="Q61"/>
  <c r="Q59"/>
  <c r="V59" s="1"/>
  <c r="Q57"/>
  <c r="Q55"/>
  <c r="V55" s="1"/>
  <c r="Q53"/>
  <c r="Q51"/>
  <c r="V51" s="1"/>
  <c r="Q49"/>
  <c r="Q47"/>
  <c r="V47" s="1"/>
  <c r="Q45"/>
  <c r="Q43"/>
  <c r="V43" s="1"/>
  <c r="Q41"/>
  <c r="Q39"/>
  <c r="V39" s="1"/>
  <c r="Q37"/>
  <c r="Q35"/>
  <c r="V35" s="1"/>
  <c r="P165"/>
  <c r="P164"/>
  <c r="Q12"/>
  <c r="Q14"/>
  <c r="Q16"/>
  <c r="Q18"/>
  <c r="Q20"/>
  <c r="Q22"/>
  <c r="Q24"/>
  <c r="Q26"/>
  <c r="Q28"/>
  <c r="Q30"/>
  <c r="Q32"/>
  <c r="Q34"/>
  <c r="V37"/>
  <c r="V41"/>
  <c r="V45"/>
  <c r="V49"/>
  <c r="V53"/>
  <c r="V57"/>
  <c r="V61"/>
  <c r="V63"/>
  <c r="V65"/>
  <c r="V67"/>
  <c r="V69"/>
  <c r="V71"/>
  <c r="V73"/>
  <c r="V75"/>
  <c r="V77"/>
  <c r="V79"/>
  <c r="V81"/>
  <c r="V83"/>
  <c r="V85"/>
  <c r="V87"/>
  <c r="V89"/>
  <c r="V91"/>
  <c r="V93"/>
  <c r="V95"/>
  <c r="V97"/>
  <c r="V99"/>
  <c r="V101"/>
  <c r="V103"/>
  <c r="V105"/>
  <c r="V107"/>
  <c r="V109"/>
  <c r="V111"/>
  <c r="V113"/>
  <c r="V115"/>
  <c r="V117"/>
  <c r="V119"/>
  <c r="V121"/>
  <c r="V123"/>
  <c r="V125"/>
  <c r="V127"/>
  <c r="V129"/>
  <c r="V131"/>
  <c r="V133"/>
  <c r="V135"/>
  <c r="V137"/>
  <c r="V139"/>
  <c r="V141"/>
  <c r="V143"/>
  <c r="V145"/>
  <c r="V147"/>
  <c r="V149"/>
  <c r="V151"/>
  <c r="V153"/>
  <c r="V155"/>
  <c r="V157"/>
  <c r="V159"/>
  <c r="S11" i="14"/>
  <c r="V11"/>
  <c r="S13"/>
  <c r="V13"/>
  <c r="S15"/>
  <c r="V15"/>
  <c r="S17"/>
  <c r="V17"/>
  <c r="S19"/>
  <c r="V19"/>
  <c r="S21"/>
  <c r="V21"/>
  <c r="S23"/>
  <c r="V23"/>
  <c r="V25"/>
  <c r="S27"/>
  <c r="V27"/>
  <c r="S29"/>
  <c r="V29"/>
  <c r="S31"/>
  <c r="V31"/>
  <c r="S33"/>
  <c r="V33"/>
  <c r="Q72"/>
  <c r="V72" s="1"/>
  <c r="Q70"/>
  <c r="Q68"/>
  <c r="V68" s="1"/>
  <c r="Q66"/>
  <c r="Q64"/>
  <c r="V64" s="1"/>
  <c r="Q62"/>
  <c r="Q60"/>
  <c r="V60" s="1"/>
  <c r="Q58"/>
  <c r="Q56"/>
  <c r="V56" s="1"/>
  <c r="Q54"/>
  <c r="Q52"/>
  <c r="V52" s="1"/>
  <c r="Q50"/>
  <c r="Q48"/>
  <c r="V48" s="1"/>
  <c r="Q46"/>
  <c r="Q44"/>
  <c r="V44" s="1"/>
  <c r="Q42"/>
  <c r="Q40"/>
  <c r="V40" s="1"/>
  <c r="Q38"/>
  <c r="Q36"/>
  <c r="V36" s="1"/>
  <c r="Q73"/>
  <c r="Q71"/>
  <c r="P78"/>
  <c r="P77"/>
  <c r="Q12"/>
  <c r="Q14"/>
  <c r="Q16"/>
  <c r="V16" s="1"/>
  <c r="Q18"/>
  <c r="Q20"/>
  <c r="Q22"/>
  <c r="Q24"/>
  <c r="V24" s="1"/>
  <c r="Q26"/>
  <c r="Q28"/>
  <c r="Q30"/>
  <c r="Q32"/>
  <c r="V32" s="1"/>
  <c r="Q34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3" i="13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14"/>
  <c r="Q18"/>
  <c r="Q22"/>
  <c r="Q24"/>
  <c r="Q28"/>
  <c r="Q32"/>
  <c r="V35"/>
  <c r="V39"/>
  <c r="Q1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8"/>
  <c r="P77"/>
  <c r="Q12"/>
  <c r="Q16"/>
  <c r="Q20"/>
  <c r="Q26"/>
  <c r="Q30"/>
  <c r="Q34"/>
  <c r="V37"/>
  <c r="V41"/>
  <c r="V43"/>
  <c r="V45"/>
  <c r="V47"/>
  <c r="V49"/>
  <c r="V51"/>
  <c r="V53"/>
  <c r="V55"/>
  <c r="V57"/>
  <c r="V59"/>
  <c r="V61"/>
  <c r="V63"/>
  <c r="V65"/>
  <c r="V67"/>
  <c r="V69"/>
  <c r="V71"/>
  <c r="V73"/>
  <c r="P76" i="12"/>
  <c r="P75"/>
  <c r="Q14"/>
  <c r="Q16"/>
  <c r="Q24"/>
  <c r="Q28"/>
  <c r="Q30"/>
  <c r="Q32"/>
  <c r="Q11"/>
  <c r="V11" s="1"/>
  <c r="Q13"/>
  <c r="Q15"/>
  <c r="Q17"/>
  <c r="V17" s="1"/>
  <c r="Q19"/>
  <c r="Q21"/>
  <c r="V21" s="1"/>
  <c r="Q23"/>
  <c r="Q25"/>
  <c r="V25" s="1"/>
  <c r="Q27"/>
  <c r="Q29"/>
  <c r="V29" s="1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V37" s="1"/>
  <c r="Q35"/>
  <c r="Q12"/>
  <c r="Q18"/>
  <c r="Q20"/>
  <c r="Q22"/>
  <c r="Q26"/>
  <c r="Q34"/>
  <c r="V35"/>
  <c r="V39"/>
  <c r="V41"/>
  <c r="V43"/>
  <c r="V45"/>
  <c r="V47"/>
  <c r="V49"/>
  <c r="V51"/>
  <c r="V53"/>
  <c r="V55"/>
  <c r="V57"/>
  <c r="V59"/>
  <c r="V61"/>
  <c r="V63"/>
  <c r="V65"/>
  <c r="V67"/>
  <c r="V69"/>
  <c r="V71"/>
  <c r="P78" i="11"/>
  <c r="P77"/>
  <c r="Q14"/>
  <c r="Q20"/>
  <c r="Q22"/>
  <c r="Q24"/>
  <c r="Q28"/>
  <c r="Q11"/>
  <c r="V11" s="1"/>
  <c r="Q13"/>
  <c r="V13" s="1"/>
  <c r="Q15"/>
  <c r="Q17"/>
  <c r="V17" s="1"/>
  <c r="Q19"/>
  <c r="Q21"/>
  <c r="V21" s="1"/>
  <c r="Q23"/>
  <c r="Q25"/>
  <c r="V25" s="1"/>
  <c r="Q27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3"/>
  <c r="Q71"/>
  <c r="Q69"/>
  <c r="Q67"/>
  <c r="Q65"/>
  <c r="Q63"/>
  <c r="Q61"/>
  <c r="Q59"/>
  <c r="Q57"/>
  <c r="Q55"/>
  <c r="Q53"/>
  <c r="Q51"/>
  <c r="Q49"/>
  <c r="Q47"/>
  <c r="Q45"/>
  <c r="Q43"/>
  <c r="Q41"/>
  <c r="Q39"/>
  <c r="Q37"/>
  <c r="Q35"/>
  <c r="Q12"/>
  <c r="Q16"/>
  <c r="Q18"/>
  <c r="Q26"/>
  <c r="Q30"/>
  <c r="Q32"/>
  <c r="Q34"/>
  <c r="V35"/>
  <c r="V37"/>
  <c r="V39"/>
  <c r="V41"/>
  <c r="V43"/>
  <c r="V45"/>
  <c r="V47"/>
  <c r="V49"/>
  <c r="V51"/>
  <c r="V53"/>
  <c r="V55"/>
  <c r="V57"/>
  <c r="V59"/>
  <c r="V61"/>
  <c r="V63"/>
  <c r="V65"/>
  <c r="V67"/>
  <c r="V69"/>
  <c r="V71"/>
  <c r="V73"/>
  <c r="R33" i="10"/>
  <c r="S33"/>
  <c r="Q11"/>
  <c r="Q13"/>
  <c r="Q15"/>
  <c r="Q17"/>
  <c r="Q19"/>
  <c r="Q21"/>
  <c r="Q23"/>
  <c r="Q25"/>
  <c r="Q27"/>
  <c r="V27" s="1"/>
  <c r="Q29"/>
  <c r="V29" s="1"/>
  <c r="Q31"/>
  <c r="V31" s="1"/>
  <c r="Q70"/>
  <c r="V70" s="1"/>
  <c r="Q68"/>
  <c r="Q66"/>
  <c r="V66" s="1"/>
  <c r="Q64"/>
  <c r="Q62"/>
  <c r="V62" s="1"/>
  <c r="Q60"/>
  <c r="Q58"/>
  <c r="V58" s="1"/>
  <c r="Q56"/>
  <c r="Q54"/>
  <c r="V54" s="1"/>
  <c r="Q52"/>
  <c r="Q50"/>
  <c r="V50" s="1"/>
  <c r="Q48"/>
  <c r="Q46"/>
  <c r="V46" s="1"/>
  <c r="Q44"/>
  <c r="Q42"/>
  <c r="V42" s="1"/>
  <c r="Q40"/>
  <c r="Q38"/>
  <c r="V38" s="1"/>
  <c r="Q36"/>
  <c r="Q71"/>
  <c r="Q69"/>
  <c r="Q67"/>
  <c r="Q65"/>
  <c r="V65" s="1"/>
  <c r="Q63"/>
  <c r="Q61"/>
  <c r="V61" s="1"/>
  <c r="Q59"/>
  <c r="Q57"/>
  <c r="V57" s="1"/>
  <c r="Q55"/>
  <c r="Q53"/>
  <c r="V53" s="1"/>
  <c r="Q51"/>
  <c r="Q49"/>
  <c r="V49" s="1"/>
  <c r="Q47"/>
  <c r="Q45"/>
  <c r="V45" s="1"/>
  <c r="Q43"/>
  <c r="Q41"/>
  <c r="V41" s="1"/>
  <c r="Q39"/>
  <c r="V39" s="1"/>
  <c r="Q37"/>
  <c r="Q35"/>
  <c r="V35" s="1"/>
  <c r="P76"/>
  <c r="P75"/>
  <c r="Q12"/>
  <c r="Q14"/>
  <c r="Q16"/>
  <c r="Q18"/>
  <c r="Q20"/>
  <c r="Q22"/>
  <c r="Q24"/>
  <c r="Q26"/>
  <c r="Q28"/>
  <c r="Q30"/>
  <c r="Q32"/>
  <c r="Q34"/>
  <c r="V34" s="1"/>
  <c r="V37"/>
  <c r="V43"/>
  <c r="V47"/>
  <c r="V51"/>
  <c r="V55"/>
  <c r="V59"/>
  <c r="V63"/>
  <c r="V67"/>
  <c r="V69"/>
  <c r="V71"/>
  <c r="V11" i="9"/>
  <c r="S13"/>
  <c r="S15"/>
  <c r="V17"/>
  <c r="S19"/>
  <c r="S21"/>
  <c r="V23"/>
  <c r="S25"/>
  <c r="S27"/>
  <c r="S29"/>
  <c r="S31"/>
  <c r="Q73"/>
  <c r="Q71"/>
  <c r="Q69"/>
  <c r="Q67"/>
  <c r="Q65"/>
  <c r="Q63"/>
  <c r="Q61"/>
  <c r="Q59"/>
  <c r="Q57"/>
  <c r="Q55"/>
  <c r="Q53"/>
  <c r="Q51"/>
  <c r="Q49"/>
  <c r="Q47"/>
  <c r="Q45"/>
  <c r="Q43"/>
  <c r="V43" s="1"/>
  <c r="Q41"/>
  <c r="Q39"/>
  <c r="V39" s="1"/>
  <c r="Q37"/>
  <c r="Q35"/>
  <c r="V35" s="1"/>
  <c r="P78"/>
  <c r="P77"/>
  <c r="S11"/>
  <c r="V13"/>
  <c r="V15"/>
  <c r="S17"/>
  <c r="V19"/>
  <c r="V21"/>
  <c r="S23"/>
  <c r="V25"/>
  <c r="V27"/>
  <c r="V29"/>
  <c r="V31"/>
  <c r="S33"/>
  <c r="Q12"/>
  <c r="Q14"/>
  <c r="V14" s="1"/>
  <c r="Q16"/>
  <c r="Q18"/>
  <c r="Q20"/>
  <c r="Q22"/>
  <c r="V22" s="1"/>
  <c r="Q24"/>
  <c r="Q26"/>
  <c r="Q28"/>
  <c r="Q30"/>
  <c r="V30" s="1"/>
  <c r="Q32"/>
  <c r="Q34"/>
  <c r="S36"/>
  <c r="V36"/>
  <c r="V37"/>
  <c r="S38"/>
  <c r="V38"/>
  <c r="S40"/>
  <c r="V40"/>
  <c r="V41"/>
  <c r="S42"/>
  <c r="V42"/>
  <c r="S44"/>
  <c r="V44"/>
  <c r="V45"/>
  <c r="S46"/>
  <c r="V46"/>
  <c r="V47"/>
  <c r="S48"/>
  <c r="V48"/>
  <c r="V49"/>
  <c r="S50"/>
  <c r="V50"/>
  <c r="V51"/>
  <c r="S52"/>
  <c r="V52"/>
  <c r="V53"/>
  <c r="S54"/>
  <c r="V54"/>
  <c r="V55"/>
  <c r="S56"/>
  <c r="V56"/>
  <c r="V57"/>
  <c r="S58"/>
  <c r="V58"/>
  <c r="V59"/>
  <c r="S60"/>
  <c r="V60"/>
  <c r="V61"/>
  <c r="S62"/>
  <c r="V62"/>
  <c r="V63"/>
  <c r="S64"/>
  <c r="V64"/>
  <c r="V65"/>
  <c r="S66"/>
  <c r="V66"/>
  <c r="V67"/>
  <c r="S68"/>
  <c r="V68"/>
  <c r="V69"/>
  <c r="S70"/>
  <c r="V70"/>
  <c r="V71"/>
  <c r="S72"/>
  <c r="V72"/>
  <c r="V73"/>
  <c r="P80" i="8"/>
  <c r="P79"/>
  <c r="Q12"/>
  <c r="Q20"/>
  <c r="Q24"/>
  <c r="Q28"/>
  <c r="Q30"/>
  <c r="Q32"/>
  <c r="Q11"/>
  <c r="V11" s="1"/>
  <c r="Q13"/>
  <c r="Q15"/>
  <c r="Q17"/>
  <c r="Q19"/>
  <c r="V19" s="1"/>
  <c r="Q21"/>
  <c r="Q23"/>
  <c r="V23" s="1"/>
  <c r="Q25"/>
  <c r="Q27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5"/>
  <c r="Q73"/>
  <c r="Q71"/>
  <c r="Q69"/>
  <c r="Q67"/>
  <c r="Q65"/>
  <c r="Q63"/>
  <c r="Q61"/>
  <c r="Q59"/>
  <c r="Q57"/>
  <c r="Q55"/>
  <c r="V55" s="1"/>
  <c r="Q53"/>
  <c r="Q51"/>
  <c r="V51" s="1"/>
  <c r="Q49"/>
  <c r="Q47"/>
  <c r="V47" s="1"/>
  <c r="Q45"/>
  <c r="Q43"/>
  <c r="V43" s="1"/>
  <c r="Q41"/>
  <c r="Q39"/>
  <c r="V39" s="1"/>
  <c r="Q37"/>
  <c r="Q35"/>
  <c r="V35" s="1"/>
  <c r="Q14"/>
  <c r="Q16"/>
  <c r="Q18"/>
  <c r="Q22"/>
  <c r="Q26"/>
  <c r="Q34"/>
  <c r="V57"/>
  <c r="V59"/>
  <c r="V61"/>
  <c r="V63"/>
  <c r="V65"/>
  <c r="V67"/>
  <c r="V69"/>
  <c r="V71"/>
  <c r="V73"/>
  <c r="V75"/>
  <c r="Q73" i="7"/>
  <c r="Q71"/>
  <c r="Q69"/>
  <c r="Q67"/>
  <c r="Q65"/>
  <c r="Q63"/>
  <c r="Q61"/>
  <c r="Q59"/>
  <c r="Q57"/>
  <c r="Q55"/>
  <c r="Q53"/>
  <c r="Q51"/>
  <c r="V51" s="1"/>
  <c r="Q49"/>
  <c r="Q47"/>
  <c r="Q45"/>
  <c r="Q43"/>
  <c r="V43" s="1"/>
  <c r="Q41"/>
  <c r="Q39"/>
  <c r="Q37"/>
  <c r="Q35"/>
  <c r="V35" s="1"/>
  <c r="Q12"/>
  <c r="Q14"/>
  <c r="Q18"/>
  <c r="Q22"/>
  <c r="Q24"/>
  <c r="Q28"/>
  <c r="Q30"/>
  <c r="Q32"/>
  <c r="V39"/>
  <c r="V47"/>
  <c r="V55"/>
  <c r="V59"/>
  <c r="Q11"/>
  <c r="Q13"/>
  <c r="Q15"/>
  <c r="V15" s="1"/>
  <c r="Q17"/>
  <c r="Q19"/>
  <c r="Q21"/>
  <c r="Q23"/>
  <c r="Q25"/>
  <c r="Q27"/>
  <c r="V27" s="1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P78"/>
  <c r="P77"/>
  <c r="Q16"/>
  <c r="Q20"/>
  <c r="Q26"/>
  <c r="Q34"/>
  <c r="V37"/>
  <c r="V41"/>
  <c r="V45"/>
  <c r="V49"/>
  <c r="V53"/>
  <c r="V57"/>
  <c r="V61"/>
  <c r="V63"/>
  <c r="V65"/>
  <c r="V67"/>
  <c r="V69"/>
  <c r="V71"/>
  <c r="V73"/>
  <c r="R33" i="6"/>
  <c r="S33"/>
  <c r="S11"/>
  <c r="V11"/>
  <c r="S13"/>
  <c r="V13"/>
  <c r="S15"/>
  <c r="V15"/>
  <c r="S17"/>
  <c r="V17"/>
  <c r="Q19"/>
  <c r="Q21"/>
  <c r="Q23"/>
  <c r="Q25"/>
  <c r="Q27"/>
  <c r="Q29"/>
  <c r="Q31"/>
  <c r="Q72"/>
  <c r="Q70"/>
  <c r="Q68"/>
  <c r="Q66"/>
  <c r="Q64"/>
  <c r="Q62"/>
  <c r="Q60"/>
  <c r="Q58"/>
  <c r="Q56"/>
  <c r="Q54"/>
  <c r="Q52"/>
  <c r="Q50"/>
  <c r="Q48"/>
  <c r="Q46"/>
  <c r="Q44"/>
  <c r="Q42"/>
  <c r="Q40"/>
  <c r="Q38"/>
  <c r="Q36"/>
  <c r="P77"/>
  <c r="P76"/>
  <c r="Q12"/>
  <c r="Q14"/>
  <c r="Q16"/>
  <c r="V16" s="1"/>
  <c r="Q18"/>
  <c r="Q20"/>
  <c r="V20" s="1"/>
  <c r="Q22"/>
  <c r="Q24"/>
  <c r="V24" s="1"/>
  <c r="Q26"/>
  <c r="Q28"/>
  <c r="V28" s="1"/>
  <c r="Q30"/>
  <c r="Q32"/>
  <c r="V32" s="1"/>
  <c r="Q34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1" i="5"/>
  <c r="Q69"/>
  <c r="Q67"/>
  <c r="Q65"/>
  <c r="Q63"/>
  <c r="V63" s="1"/>
  <c r="Q61"/>
  <c r="Q59"/>
  <c r="Q57"/>
  <c r="Q55"/>
  <c r="V55" s="1"/>
  <c r="Q53"/>
  <c r="Q51"/>
  <c r="Q49"/>
  <c r="Q47"/>
  <c r="V47" s="1"/>
  <c r="Q45"/>
  <c r="Q43"/>
  <c r="Q41"/>
  <c r="Q39"/>
  <c r="Q37"/>
  <c r="Q35"/>
  <c r="V35" s="1"/>
  <c r="Q12"/>
  <c r="Q14"/>
  <c r="Q18"/>
  <c r="Q22"/>
  <c r="Q24"/>
  <c r="Q28"/>
  <c r="Q30"/>
  <c r="Q32"/>
  <c r="V39"/>
  <c r="V41"/>
  <c r="V45"/>
  <c r="V49"/>
  <c r="V53"/>
  <c r="V57"/>
  <c r="V61"/>
  <c r="V65"/>
  <c r="Q11"/>
  <c r="Q13"/>
  <c r="Q15"/>
  <c r="V15" s="1"/>
  <c r="Q17"/>
  <c r="Q19"/>
  <c r="V19" s="1"/>
  <c r="Q21"/>
  <c r="Q23"/>
  <c r="V23" s="1"/>
  <c r="Q25"/>
  <c r="Q27"/>
  <c r="V27" s="1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76"/>
  <c r="P75"/>
  <c r="Q16"/>
  <c r="Q20"/>
  <c r="Q26"/>
  <c r="Q34"/>
  <c r="V37"/>
  <c r="V43"/>
  <c r="V51"/>
  <c r="V59"/>
  <c r="V67"/>
  <c r="V69"/>
  <c r="V71"/>
  <c r="P78" i="4"/>
  <c r="P77"/>
  <c r="Q12"/>
  <c r="Q16"/>
  <c r="Q20"/>
  <c r="Q24"/>
  <c r="Q28"/>
  <c r="Q30"/>
  <c r="Q32"/>
  <c r="Q11"/>
  <c r="V11" s="1"/>
  <c r="Q13"/>
  <c r="Q15"/>
  <c r="Q17"/>
  <c r="Q19"/>
  <c r="V19" s="1"/>
  <c r="Q21"/>
  <c r="Q23"/>
  <c r="Q25"/>
  <c r="Q27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3"/>
  <c r="V73" s="1"/>
  <c r="Q71"/>
  <c r="Q69"/>
  <c r="V69" s="1"/>
  <c r="Q67"/>
  <c r="V67" s="1"/>
  <c r="Q65"/>
  <c r="V65" s="1"/>
  <c r="Q63"/>
  <c r="Q61"/>
  <c r="Q59"/>
  <c r="V59" s="1"/>
  <c r="Q57"/>
  <c r="Q55"/>
  <c r="Q53"/>
  <c r="V53" s="1"/>
  <c r="Q51"/>
  <c r="Q49"/>
  <c r="Q47"/>
  <c r="V47" s="1"/>
  <c r="Q45"/>
  <c r="V45" s="1"/>
  <c r="Q43"/>
  <c r="Q41"/>
  <c r="Q39"/>
  <c r="V39" s="1"/>
  <c r="Q37"/>
  <c r="V37" s="1"/>
  <c r="Q35"/>
  <c r="Q14"/>
  <c r="Q18"/>
  <c r="Q22"/>
  <c r="Q26"/>
  <c r="Q34"/>
  <c r="V41"/>
  <c r="V49"/>
  <c r="V55"/>
  <c r="V63"/>
  <c r="V71"/>
  <c r="P76" i="3"/>
  <c r="P75"/>
  <c r="Q12"/>
  <c r="Q16"/>
  <c r="Q20"/>
  <c r="Q24"/>
  <c r="Q28"/>
  <c r="Q32"/>
  <c r="Q34"/>
  <c r="Q11"/>
  <c r="V11"/>
  <c r="Q13"/>
  <c r="Q15"/>
  <c r="V15" s="1"/>
  <c r="Q17"/>
  <c r="Q19"/>
  <c r="V19" s="1"/>
  <c r="Q21"/>
  <c r="Q23"/>
  <c r="V23" s="1"/>
  <c r="Q25"/>
  <c r="Q27"/>
  <c r="V27" s="1"/>
  <c r="Q29"/>
  <c r="Q31"/>
  <c r="V31" s="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1"/>
  <c r="Q69"/>
  <c r="Q67"/>
  <c r="V67" s="1"/>
  <c r="Q65"/>
  <c r="Q63"/>
  <c r="V63" s="1"/>
  <c r="Q61"/>
  <c r="Q59"/>
  <c r="V59" s="1"/>
  <c r="Q57"/>
  <c r="Q55"/>
  <c r="V55" s="1"/>
  <c r="Q53"/>
  <c r="Q51"/>
  <c r="Q49"/>
  <c r="Q47"/>
  <c r="V47" s="1"/>
  <c r="Q45"/>
  <c r="Q43"/>
  <c r="Q41"/>
  <c r="Q39"/>
  <c r="Q37"/>
  <c r="Q35"/>
  <c r="Q14"/>
  <c r="Q18"/>
  <c r="Q22"/>
  <c r="Q26"/>
  <c r="Q30"/>
  <c r="V35"/>
  <c r="V41"/>
  <c r="V45"/>
  <c r="V49"/>
  <c r="V53"/>
  <c r="V71"/>
  <c r="V70" i="2"/>
  <c r="R70"/>
  <c r="S70"/>
  <c r="Q12"/>
  <c r="Q14"/>
  <c r="Q32"/>
  <c r="Q11"/>
  <c r="Q13"/>
  <c r="V13" s="1"/>
  <c r="Q15"/>
  <c r="Q17"/>
  <c r="V17" s="1"/>
  <c r="Q19"/>
  <c r="Q21"/>
  <c r="V21" s="1"/>
  <c r="Q23"/>
  <c r="Q25"/>
  <c r="V25" s="1"/>
  <c r="Q27"/>
  <c r="Q29"/>
  <c r="Q31"/>
  <c r="Q33"/>
  <c r="Q36"/>
  <c r="Q38"/>
  <c r="Q40"/>
  <c r="Q42"/>
  <c r="Q44"/>
  <c r="Q46"/>
  <c r="Q48"/>
  <c r="Q50"/>
  <c r="Q52"/>
  <c r="Q54"/>
  <c r="Q56"/>
  <c r="Q58"/>
  <c r="Q60"/>
  <c r="Q62"/>
  <c r="Q64"/>
  <c r="Q66"/>
  <c r="Q68"/>
  <c r="Q71"/>
  <c r="Q69"/>
  <c r="Q67"/>
  <c r="Q65"/>
  <c r="Q63"/>
  <c r="Q61"/>
  <c r="Q59"/>
  <c r="Q57"/>
  <c r="Q55"/>
  <c r="Q53"/>
  <c r="Q51"/>
  <c r="Q49"/>
  <c r="V49" s="1"/>
  <c r="Q47"/>
  <c r="Q45"/>
  <c r="Q43"/>
  <c r="Q41"/>
  <c r="V41" s="1"/>
  <c r="Q39"/>
  <c r="Q37"/>
  <c r="Q35"/>
  <c r="P76"/>
  <c r="P75"/>
  <c r="Q16"/>
  <c r="Q18"/>
  <c r="Q20"/>
  <c r="Q22"/>
  <c r="Q24"/>
  <c r="Q26"/>
  <c r="Q28"/>
  <c r="Q30"/>
  <c r="Q34"/>
  <c r="V37"/>
  <c r="V43"/>
  <c r="V47"/>
  <c r="V51"/>
  <c r="V53"/>
  <c r="V57"/>
  <c r="V59"/>
  <c r="V61"/>
  <c r="V63"/>
  <c r="V65"/>
  <c r="V67"/>
  <c r="V69"/>
  <c r="V71"/>
  <c r="Q11" i="1"/>
  <c r="Q48"/>
  <c r="V48" s="1"/>
  <c r="Q49"/>
  <c r="S49" s="1"/>
  <c r="S25" i="14" l="1"/>
  <c r="R49" i="1"/>
  <c r="V32" i="15"/>
  <c r="S32"/>
  <c r="R32"/>
  <c r="V28"/>
  <c r="S28"/>
  <c r="R28"/>
  <c r="V24"/>
  <c r="S24"/>
  <c r="R24"/>
  <c r="V20"/>
  <c r="S20"/>
  <c r="R20"/>
  <c r="V16"/>
  <c r="S16"/>
  <c r="R16"/>
  <c r="V12"/>
  <c r="D167" s="1"/>
  <c r="S12"/>
  <c r="R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S77"/>
  <c r="R77"/>
  <c r="S81"/>
  <c r="R81"/>
  <c r="S85"/>
  <c r="R85"/>
  <c r="S89"/>
  <c r="R89"/>
  <c r="R93"/>
  <c r="S93"/>
  <c r="R97"/>
  <c r="S97"/>
  <c r="R101"/>
  <c r="S101"/>
  <c r="R105"/>
  <c r="S105"/>
  <c r="R109"/>
  <c r="S109"/>
  <c r="R113"/>
  <c r="S113"/>
  <c r="R117"/>
  <c r="S117"/>
  <c r="R121"/>
  <c r="S121"/>
  <c r="R125"/>
  <c r="S125"/>
  <c r="R129"/>
  <c r="S129"/>
  <c r="R133"/>
  <c r="S133"/>
  <c r="R137"/>
  <c r="S137"/>
  <c r="R141"/>
  <c r="S141"/>
  <c r="R145"/>
  <c r="S145"/>
  <c r="R149"/>
  <c r="S149"/>
  <c r="R153"/>
  <c r="S153"/>
  <c r="R157"/>
  <c r="S157"/>
  <c r="V90"/>
  <c r="S90"/>
  <c r="R90"/>
  <c r="V94"/>
  <c r="S94"/>
  <c r="R94"/>
  <c r="V98"/>
  <c r="S98"/>
  <c r="R98"/>
  <c r="V102"/>
  <c r="S102"/>
  <c r="R102"/>
  <c r="V106"/>
  <c r="S106"/>
  <c r="R106"/>
  <c r="V110"/>
  <c r="S110"/>
  <c r="R110"/>
  <c r="V114"/>
  <c r="S114"/>
  <c r="R114"/>
  <c r="V118"/>
  <c r="S118"/>
  <c r="R118"/>
  <c r="V122"/>
  <c r="S122"/>
  <c r="R122"/>
  <c r="V126"/>
  <c r="S126"/>
  <c r="R126"/>
  <c r="V130"/>
  <c r="S130"/>
  <c r="R130"/>
  <c r="V134"/>
  <c r="S134"/>
  <c r="R134"/>
  <c r="V138"/>
  <c r="S138"/>
  <c r="R138"/>
  <c r="V142"/>
  <c r="S142"/>
  <c r="R142"/>
  <c r="V146"/>
  <c r="S146"/>
  <c r="R146"/>
  <c r="V150"/>
  <c r="S150"/>
  <c r="R150"/>
  <c r="V154"/>
  <c r="S154"/>
  <c r="R154"/>
  <c r="V158"/>
  <c r="S158"/>
  <c r="R158"/>
  <c r="R86"/>
  <c r="V86"/>
  <c r="S86"/>
  <c r="R82"/>
  <c r="V82"/>
  <c r="S82"/>
  <c r="R78"/>
  <c r="V78"/>
  <c r="S78"/>
  <c r="R74"/>
  <c r="V74"/>
  <c r="S74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S38"/>
  <c r="V38"/>
  <c r="R33"/>
  <c r="S33"/>
  <c r="R29"/>
  <c r="S29"/>
  <c r="R25"/>
  <c r="S25"/>
  <c r="R21"/>
  <c r="S21"/>
  <c r="R17"/>
  <c r="S17"/>
  <c r="R13"/>
  <c r="S13"/>
  <c r="V33"/>
  <c r="V34"/>
  <c r="S34"/>
  <c r="R34"/>
  <c r="V30"/>
  <c r="S30"/>
  <c r="R30"/>
  <c r="V26"/>
  <c r="S26"/>
  <c r="R26"/>
  <c r="V22"/>
  <c r="S22"/>
  <c r="R22"/>
  <c r="V18"/>
  <c r="S18"/>
  <c r="R18"/>
  <c r="V14"/>
  <c r="D165" s="1"/>
  <c r="S14"/>
  <c r="R14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S79"/>
  <c r="R79"/>
  <c r="S83"/>
  <c r="R83"/>
  <c r="S87"/>
  <c r="R87"/>
  <c r="R91"/>
  <c r="S91"/>
  <c r="R95"/>
  <c r="S95"/>
  <c r="R99"/>
  <c r="S99"/>
  <c r="R103"/>
  <c r="S103"/>
  <c r="R107"/>
  <c r="S107"/>
  <c r="R111"/>
  <c r="S111"/>
  <c r="R115"/>
  <c r="S115"/>
  <c r="R119"/>
  <c r="S119"/>
  <c r="R123"/>
  <c r="S123"/>
  <c r="R127"/>
  <c r="S127"/>
  <c r="R131"/>
  <c r="S131"/>
  <c r="R135"/>
  <c r="S135"/>
  <c r="R139"/>
  <c r="S139"/>
  <c r="R143"/>
  <c r="S143"/>
  <c r="R147"/>
  <c r="S147"/>
  <c r="R151"/>
  <c r="S151"/>
  <c r="R155"/>
  <c r="S155"/>
  <c r="R159"/>
  <c r="S159"/>
  <c r="V92"/>
  <c r="S92"/>
  <c r="R92"/>
  <c r="V96"/>
  <c r="S96"/>
  <c r="R96"/>
  <c r="V100"/>
  <c r="S100"/>
  <c r="R100"/>
  <c r="V104"/>
  <c r="S104"/>
  <c r="R104"/>
  <c r="V108"/>
  <c r="S108"/>
  <c r="R108"/>
  <c r="V112"/>
  <c r="S112"/>
  <c r="R112"/>
  <c r="V116"/>
  <c r="S116"/>
  <c r="R116"/>
  <c r="V120"/>
  <c r="S120"/>
  <c r="R120"/>
  <c r="V124"/>
  <c r="S124"/>
  <c r="R124"/>
  <c r="V128"/>
  <c r="S128"/>
  <c r="R128"/>
  <c r="V132"/>
  <c r="S132"/>
  <c r="R132"/>
  <c r="V136"/>
  <c r="S136"/>
  <c r="R136"/>
  <c r="V140"/>
  <c r="S140"/>
  <c r="R140"/>
  <c r="V144"/>
  <c r="S144"/>
  <c r="R144"/>
  <c r="V148"/>
  <c r="S148"/>
  <c r="R148"/>
  <c r="V152"/>
  <c r="S152"/>
  <c r="R152"/>
  <c r="V156"/>
  <c r="S156"/>
  <c r="R156"/>
  <c r="V160"/>
  <c r="S160"/>
  <c r="R160"/>
  <c r="R84"/>
  <c r="V84"/>
  <c r="S84"/>
  <c r="R80"/>
  <c r="V80"/>
  <c r="S80"/>
  <c r="R76"/>
  <c r="V76"/>
  <c r="S76"/>
  <c r="R72"/>
  <c r="V72"/>
  <c r="S72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1"/>
  <c r="S31"/>
  <c r="R27"/>
  <c r="S27"/>
  <c r="R23"/>
  <c r="S23"/>
  <c r="R19"/>
  <c r="S19"/>
  <c r="R15"/>
  <c r="S15"/>
  <c r="R11"/>
  <c r="S11"/>
  <c r="V31"/>
  <c r="R69" i="14"/>
  <c r="V69"/>
  <c r="S69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4"/>
  <c r="R34"/>
  <c r="S30"/>
  <c r="R30"/>
  <c r="S26"/>
  <c r="R26"/>
  <c r="S22"/>
  <c r="R22"/>
  <c r="S18"/>
  <c r="R18"/>
  <c r="S14"/>
  <c r="R14"/>
  <c r="R71"/>
  <c r="V71"/>
  <c r="S71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V30"/>
  <c r="V22"/>
  <c r="V14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R73"/>
  <c r="V73"/>
  <c r="S73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AA9"/>
  <c r="V70"/>
  <c r="V66"/>
  <c r="V62"/>
  <c r="V58"/>
  <c r="V54"/>
  <c r="V50"/>
  <c r="V46"/>
  <c r="V42"/>
  <c r="V38"/>
  <c r="V34"/>
  <c r="V28"/>
  <c r="V20"/>
  <c r="V12"/>
  <c r="V26"/>
  <c r="V18"/>
  <c r="S30" i="13"/>
  <c r="R30"/>
  <c r="V30"/>
  <c r="S20"/>
  <c r="R20"/>
  <c r="V20"/>
  <c r="S12"/>
  <c r="R12"/>
  <c r="V12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S21"/>
  <c r="R21"/>
  <c r="S17"/>
  <c r="R17"/>
  <c r="S13"/>
  <c r="R13"/>
  <c r="R32"/>
  <c r="V32"/>
  <c r="S32"/>
  <c r="V24"/>
  <c r="R24"/>
  <c r="S24"/>
  <c r="V18"/>
  <c r="R18"/>
  <c r="S18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V13"/>
  <c r="V34"/>
  <c r="S34"/>
  <c r="R34"/>
  <c r="S26"/>
  <c r="R26"/>
  <c r="V26"/>
  <c r="S16"/>
  <c r="R16"/>
  <c r="V16"/>
  <c r="R72"/>
  <c r="V72"/>
  <c r="S72"/>
  <c r="R68"/>
  <c r="V68"/>
  <c r="S68"/>
  <c r="R64"/>
  <c r="V64"/>
  <c r="S64"/>
  <c r="R60"/>
  <c r="S60"/>
  <c r="V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1"/>
  <c r="S31"/>
  <c r="S27"/>
  <c r="R27"/>
  <c r="R23"/>
  <c r="S23"/>
  <c r="R19"/>
  <c r="S19"/>
  <c r="R15"/>
  <c r="S15"/>
  <c r="S11"/>
  <c r="R11"/>
  <c r="V28"/>
  <c r="R28"/>
  <c r="S28"/>
  <c r="V22"/>
  <c r="R22"/>
  <c r="S22"/>
  <c r="V14"/>
  <c r="R14"/>
  <c r="S1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V33"/>
  <c r="V29"/>
  <c r="V25"/>
  <c r="V21"/>
  <c r="V17"/>
  <c r="V11"/>
  <c r="R34" i="12"/>
  <c r="V34"/>
  <c r="S34"/>
  <c r="S22"/>
  <c r="R22"/>
  <c r="V22"/>
  <c r="S18"/>
  <c r="R18"/>
  <c r="V18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R68"/>
  <c r="V68"/>
  <c r="S68"/>
  <c r="R64"/>
  <c r="V64"/>
  <c r="S64"/>
  <c r="R60"/>
  <c r="V60"/>
  <c r="S60"/>
  <c r="R56"/>
  <c r="S56"/>
  <c r="V56"/>
  <c r="R52"/>
  <c r="V52"/>
  <c r="S52"/>
  <c r="R48"/>
  <c r="V48"/>
  <c r="S48"/>
  <c r="R44"/>
  <c r="V44"/>
  <c r="S44"/>
  <c r="R40"/>
  <c r="S40"/>
  <c r="V40"/>
  <c r="R36"/>
  <c r="V36"/>
  <c r="S36"/>
  <c r="S31"/>
  <c r="R31"/>
  <c r="S27"/>
  <c r="R27"/>
  <c r="S23"/>
  <c r="R23"/>
  <c r="S19"/>
  <c r="R19"/>
  <c r="R15"/>
  <c r="S15"/>
  <c r="V30"/>
  <c r="R30"/>
  <c r="S30"/>
  <c r="V24"/>
  <c r="R24"/>
  <c r="S24"/>
  <c r="V14"/>
  <c r="R14"/>
  <c r="S14"/>
  <c r="V31"/>
  <c r="S26"/>
  <c r="R26"/>
  <c r="V26"/>
  <c r="S20"/>
  <c r="R20"/>
  <c r="V20"/>
  <c r="S12"/>
  <c r="R12"/>
  <c r="V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S13"/>
  <c r="R13"/>
  <c r="R11"/>
  <c r="S11"/>
  <c r="R32"/>
  <c r="V32"/>
  <c r="S32"/>
  <c r="V28"/>
  <c r="R28"/>
  <c r="S28"/>
  <c r="V16"/>
  <c r="R16"/>
  <c r="S16"/>
  <c r="V33"/>
  <c r="V27"/>
  <c r="V23"/>
  <c r="V19"/>
  <c r="V15"/>
  <c r="V13"/>
  <c r="V32" i="11"/>
  <c r="S32"/>
  <c r="R32"/>
  <c r="S26"/>
  <c r="R26"/>
  <c r="V26"/>
  <c r="S16"/>
  <c r="R16"/>
  <c r="V1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R72"/>
  <c r="V72"/>
  <c r="S72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1"/>
  <c r="S31"/>
  <c r="S27"/>
  <c r="R27"/>
  <c r="S23"/>
  <c r="R23"/>
  <c r="S19"/>
  <c r="R19"/>
  <c r="R15"/>
  <c r="S15"/>
  <c r="V28"/>
  <c r="R28"/>
  <c r="S28"/>
  <c r="V22"/>
  <c r="R22"/>
  <c r="S22"/>
  <c r="V14"/>
  <c r="R14"/>
  <c r="S14"/>
  <c r="V31"/>
  <c r="V34"/>
  <c r="S34"/>
  <c r="R34"/>
  <c r="V30"/>
  <c r="S30"/>
  <c r="R30"/>
  <c r="S18"/>
  <c r="R18"/>
  <c r="V18"/>
  <c r="S12"/>
  <c r="R12"/>
  <c r="V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S46"/>
  <c r="V46"/>
  <c r="R42"/>
  <c r="V42"/>
  <c r="S42"/>
  <c r="R38"/>
  <c r="V38"/>
  <c r="S38"/>
  <c r="R33"/>
  <c r="S33"/>
  <c r="S29"/>
  <c r="R29"/>
  <c r="R25"/>
  <c r="S25"/>
  <c r="R21"/>
  <c r="S21"/>
  <c r="S17"/>
  <c r="R17"/>
  <c r="S13"/>
  <c r="R13"/>
  <c r="R11"/>
  <c r="S11"/>
  <c r="V24"/>
  <c r="R24"/>
  <c r="S24"/>
  <c r="V20"/>
  <c r="R20"/>
  <c r="S20"/>
  <c r="V33"/>
  <c r="V27"/>
  <c r="V23"/>
  <c r="V19"/>
  <c r="V15"/>
  <c r="V29"/>
  <c r="V32" i="10"/>
  <c r="S32"/>
  <c r="R32"/>
  <c r="V28"/>
  <c r="S28"/>
  <c r="R28"/>
  <c r="V24"/>
  <c r="S24"/>
  <c r="R24"/>
  <c r="V20"/>
  <c r="S20"/>
  <c r="R20"/>
  <c r="V16"/>
  <c r="S16"/>
  <c r="R16"/>
  <c r="V12"/>
  <c r="S12"/>
  <c r="R12"/>
  <c r="R37"/>
  <c r="S37"/>
  <c r="R41"/>
  <c r="S41"/>
  <c r="R45"/>
  <c r="S45"/>
  <c r="R49"/>
  <c r="S49"/>
  <c r="R53"/>
  <c r="S53"/>
  <c r="R57"/>
  <c r="S57"/>
  <c r="R61"/>
  <c r="S61"/>
  <c r="R65"/>
  <c r="S65"/>
  <c r="R69"/>
  <c r="S69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R29"/>
  <c r="S29"/>
  <c r="R25"/>
  <c r="S25"/>
  <c r="R21"/>
  <c r="S21"/>
  <c r="R17"/>
  <c r="S17"/>
  <c r="R13"/>
  <c r="S13"/>
  <c r="V21"/>
  <c r="V17"/>
  <c r="V13"/>
  <c r="V25"/>
  <c r="S34"/>
  <c r="R34"/>
  <c r="V30"/>
  <c r="S30"/>
  <c r="R30"/>
  <c r="V26"/>
  <c r="S26"/>
  <c r="R26"/>
  <c r="V22"/>
  <c r="S22"/>
  <c r="R22"/>
  <c r="V18"/>
  <c r="S18"/>
  <c r="R18"/>
  <c r="V14"/>
  <c r="S14"/>
  <c r="R14"/>
  <c r="R35"/>
  <c r="S35"/>
  <c r="R39"/>
  <c r="S39"/>
  <c r="R43"/>
  <c r="S43"/>
  <c r="R47"/>
  <c r="S47"/>
  <c r="R51"/>
  <c r="S51"/>
  <c r="R55"/>
  <c r="S55"/>
  <c r="R59"/>
  <c r="S59"/>
  <c r="R63"/>
  <c r="S63"/>
  <c r="R67"/>
  <c r="S67"/>
  <c r="R71"/>
  <c r="S71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31"/>
  <c r="S31"/>
  <c r="R27"/>
  <c r="S27"/>
  <c r="R23"/>
  <c r="S23"/>
  <c r="R19"/>
  <c r="S19"/>
  <c r="R15"/>
  <c r="S15"/>
  <c r="R11"/>
  <c r="S11"/>
  <c r="V68"/>
  <c r="V64"/>
  <c r="V60"/>
  <c r="V56"/>
  <c r="V52"/>
  <c r="V48"/>
  <c r="V44"/>
  <c r="V40"/>
  <c r="V36"/>
  <c r="V23"/>
  <c r="V19"/>
  <c r="V15"/>
  <c r="V11"/>
  <c r="S32" i="9"/>
  <c r="R32"/>
  <c r="S28"/>
  <c r="R28"/>
  <c r="S24"/>
  <c r="R24"/>
  <c r="S20"/>
  <c r="R20"/>
  <c r="S16"/>
  <c r="R16"/>
  <c r="S12"/>
  <c r="R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V32"/>
  <c r="V24"/>
  <c r="V16"/>
  <c r="S34"/>
  <c r="R34"/>
  <c r="S30"/>
  <c r="R30"/>
  <c r="S26"/>
  <c r="R26"/>
  <c r="S22"/>
  <c r="R22"/>
  <c r="S18"/>
  <c r="R18"/>
  <c r="S14"/>
  <c r="R14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V34"/>
  <c r="V28"/>
  <c r="V20"/>
  <c r="V12"/>
  <c r="V26"/>
  <c r="V18"/>
  <c r="S26" i="8"/>
  <c r="R26"/>
  <c r="V26"/>
  <c r="S18"/>
  <c r="R18"/>
  <c r="V18"/>
  <c r="S14"/>
  <c r="R14"/>
  <c r="V1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R74"/>
  <c r="V74"/>
  <c r="S74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R13"/>
  <c r="S13"/>
  <c r="R11"/>
  <c r="S11"/>
  <c r="V30"/>
  <c r="R30"/>
  <c r="S30"/>
  <c r="V24"/>
  <c r="R24"/>
  <c r="S24"/>
  <c r="V12"/>
  <c r="R12"/>
  <c r="S12"/>
  <c r="V49"/>
  <c r="V41"/>
  <c r="V29"/>
  <c r="V17"/>
  <c r="V34"/>
  <c r="S34"/>
  <c r="R34"/>
  <c r="S22"/>
  <c r="R22"/>
  <c r="V22"/>
  <c r="S16"/>
  <c r="R16"/>
  <c r="V16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S75"/>
  <c r="R75"/>
  <c r="R72"/>
  <c r="V72"/>
  <c r="S72"/>
  <c r="R68"/>
  <c r="V68"/>
  <c r="S68"/>
  <c r="R64"/>
  <c r="S64"/>
  <c r="V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R31"/>
  <c r="S31"/>
  <c r="S27"/>
  <c r="R27"/>
  <c r="S23"/>
  <c r="R23"/>
  <c r="S19"/>
  <c r="R19"/>
  <c r="S15"/>
  <c r="R15"/>
  <c r="R32"/>
  <c r="V32"/>
  <c r="S32"/>
  <c r="V28"/>
  <c r="R28"/>
  <c r="S28"/>
  <c r="V20"/>
  <c r="R20"/>
  <c r="S20"/>
  <c r="V53"/>
  <c r="V45"/>
  <c r="V37"/>
  <c r="V33"/>
  <c r="V25"/>
  <c r="V15"/>
  <c r="V27"/>
  <c r="V21"/>
  <c r="V13"/>
  <c r="D82" s="1"/>
  <c r="V34" i="7"/>
  <c r="S34"/>
  <c r="R34"/>
  <c r="S20"/>
  <c r="R20"/>
  <c r="V20"/>
  <c r="R70"/>
  <c r="S70"/>
  <c r="V70"/>
  <c r="R66"/>
  <c r="V66"/>
  <c r="S66"/>
  <c r="R62"/>
  <c r="S62"/>
  <c r="V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S21"/>
  <c r="R21"/>
  <c r="S17"/>
  <c r="R17"/>
  <c r="R13"/>
  <c r="S13"/>
  <c r="V30"/>
  <c r="R30"/>
  <c r="S30"/>
  <c r="V24"/>
  <c r="R24"/>
  <c r="S24"/>
  <c r="V18"/>
  <c r="R18"/>
  <c r="S18"/>
  <c r="V12"/>
  <c r="R12"/>
  <c r="S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V25"/>
  <c r="V33"/>
  <c r="V21"/>
  <c r="V13"/>
  <c r="S26"/>
  <c r="R26"/>
  <c r="V26"/>
  <c r="S16"/>
  <c r="R16"/>
  <c r="V16"/>
  <c r="R72"/>
  <c r="V72"/>
  <c r="S72"/>
  <c r="R68"/>
  <c r="V68"/>
  <c r="S68"/>
  <c r="R64"/>
  <c r="V64"/>
  <c r="S64"/>
  <c r="R60"/>
  <c r="V60"/>
  <c r="S60"/>
  <c r="R56"/>
  <c r="S56"/>
  <c r="V56"/>
  <c r="R52"/>
  <c r="S52"/>
  <c r="V52"/>
  <c r="R48"/>
  <c r="V48"/>
  <c r="S48"/>
  <c r="R44"/>
  <c r="V44"/>
  <c r="S44"/>
  <c r="R40"/>
  <c r="V40"/>
  <c r="S40"/>
  <c r="R36"/>
  <c r="V36"/>
  <c r="S36"/>
  <c r="S31"/>
  <c r="R31"/>
  <c r="S27"/>
  <c r="R27"/>
  <c r="R23"/>
  <c r="S23"/>
  <c r="R19"/>
  <c r="S19"/>
  <c r="R15"/>
  <c r="S15"/>
  <c r="S11"/>
  <c r="R11"/>
  <c r="R32"/>
  <c r="V32"/>
  <c r="S32"/>
  <c r="V28"/>
  <c r="R28"/>
  <c r="S28"/>
  <c r="V22"/>
  <c r="R22"/>
  <c r="S22"/>
  <c r="V14"/>
  <c r="R14"/>
  <c r="S14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V31"/>
  <c r="V19"/>
  <c r="V11"/>
  <c r="V29"/>
  <c r="V23"/>
  <c r="V17"/>
  <c r="R69" i="6"/>
  <c r="V69"/>
  <c r="S69"/>
  <c r="R65"/>
  <c r="V65"/>
  <c r="S65"/>
  <c r="R61"/>
  <c r="V61"/>
  <c r="S61"/>
  <c r="R57"/>
  <c r="V57"/>
  <c r="S57"/>
  <c r="R53"/>
  <c r="V53"/>
  <c r="S53"/>
  <c r="R49"/>
  <c r="V49"/>
  <c r="S49"/>
  <c r="R45"/>
  <c r="V45"/>
  <c r="S45"/>
  <c r="R41"/>
  <c r="V41"/>
  <c r="S41"/>
  <c r="R37"/>
  <c r="V37"/>
  <c r="S37"/>
  <c r="S34"/>
  <c r="R34"/>
  <c r="S30"/>
  <c r="R30"/>
  <c r="S26"/>
  <c r="R26"/>
  <c r="S22"/>
  <c r="R22"/>
  <c r="S18"/>
  <c r="R18"/>
  <c r="S14"/>
  <c r="R14"/>
  <c r="S38"/>
  <c r="R38"/>
  <c r="S42"/>
  <c r="R42"/>
  <c r="S46"/>
  <c r="R46"/>
  <c r="S50"/>
  <c r="R50"/>
  <c r="S54"/>
  <c r="R54"/>
  <c r="S58"/>
  <c r="R58"/>
  <c r="S62"/>
  <c r="R62"/>
  <c r="S66"/>
  <c r="R66"/>
  <c r="S70"/>
  <c r="R70"/>
  <c r="R29"/>
  <c r="V29"/>
  <c r="S29"/>
  <c r="R25"/>
  <c r="V25"/>
  <c r="S25"/>
  <c r="R21"/>
  <c r="V21"/>
  <c r="S21"/>
  <c r="V70"/>
  <c r="V66"/>
  <c r="V62"/>
  <c r="V58"/>
  <c r="V54"/>
  <c r="V50"/>
  <c r="V46"/>
  <c r="V42"/>
  <c r="V38"/>
  <c r="V34"/>
  <c r="V14"/>
  <c r="R71"/>
  <c r="V71"/>
  <c r="S71"/>
  <c r="R67"/>
  <c r="V67"/>
  <c r="S67"/>
  <c r="R63"/>
  <c r="V63"/>
  <c r="S63"/>
  <c r="R59"/>
  <c r="V59"/>
  <c r="S59"/>
  <c r="R55"/>
  <c r="V55"/>
  <c r="S55"/>
  <c r="R51"/>
  <c r="V51"/>
  <c r="S51"/>
  <c r="R47"/>
  <c r="V47"/>
  <c r="S47"/>
  <c r="R43"/>
  <c r="V43"/>
  <c r="S43"/>
  <c r="R39"/>
  <c r="V39"/>
  <c r="S39"/>
  <c r="R35"/>
  <c r="V35"/>
  <c r="S35"/>
  <c r="S32"/>
  <c r="R32"/>
  <c r="S28"/>
  <c r="R28"/>
  <c r="S24"/>
  <c r="R24"/>
  <c r="S20"/>
  <c r="R20"/>
  <c r="S16"/>
  <c r="R16"/>
  <c r="S12"/>
  <c r="R12"/>
  <c r="S36"/>
  <c r="R36"/>
  <c r="S40"/>
  <c r="R40"/>
  <c r="S44"/>
  <c r="R44"/>
  <c r="S48"/>
  <c r="R48"/>
  <c r="S52"/>
  <c r="R52"/>
  <c r="S56"/>
  <c r="R56"/>
  <c r="S60"/>
  <c r="R60"/>
  <c r="S64"/>
  <c r="R64"/>
  <c r="S68"/>
  <c r="R68"/>
  <c r="S72"/>
  <c r="R72"/>
  <c r="R31"/>
  <c r="V31"/>
  <c r="S31"/>
  <c r="R27"/>
  <c r="V27"/>
  <c r="S27"/>
  <c r="R23"/>
  <c r="V23"/>
  <c r="S23"/>
  <c r="R19"/>
  <c r="V19"/>
  <c r="S19"/>
  <c r="AD9" s="1"/>
  <c r="V72"/>
  <c r="V68"/>
  <c r="V64"/>
  <c r="V60"/>
  <c r="V56"/>
  <c r="V52"/>
  <c r="V48"/>
  <c r="V44"/>
  <c r="V40"/>
  <c r="V36"/>
  <c r="V12"/>
  <c r="V30"/>
  <c r="V26"/>
  <c r="V22"/>
  <c r="V18"/>
  <c r="V34" i="5"/>
  <c r="S34"/>
  <c r="R34"/>
  <c r="S20"/>
  <c r="R20"/>
  <c r="V20"/>
  <c r="R70"/>
  <c r="S70"/>
  <c r="V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S21"/>
  <c r="R21"/>
  <c r="S17"/>
  <c r="R17"/>
  <c r="R13"/>
  <c r="S13"/>
  <c r="V30"/>
  <c r="R30"/>
  <c r="S30"/>
  <c r="V24"/>
  <c r="R24"/>
  <c r="S24"/>
  <c r="V18"/>
  <c r="R18"/>
  <c r="S18"/>
  <c r="V12"/>
  <c r="R12"/>
  <c r="S12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V33"/>
  <c r="V13"/>
  <c r="S26"/>
  <c r="R26"/>
  <c r="V26"/>
  <c r="S16"/>
  <c r="R16"/>
  <c r="V16"/>
  <c r="R68"/>
  <c r="S68"/>
  <c r="V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R23"/>
  <c r="S23"/>
  <c r="R19"/>
  <c r="S19"/>
  <c r="R15"/>
  <c r="S15"/>
  <c r="S11"/>
  <c r="R11"/>
  <c r="R32"/>
  <c r="V32"/>
  <c r="S32"/>
  <c r="V28"/>
  <c r="R28"/>
  <c r="S28"/>
  <c r="V22"/>
  <c r="R22"/>
  <c r="S22"/>
  <c r="V14"/>
  <c r="R14"/>
  <c r="S14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V31"/>
  <c r="V11"/>
  <c r="V29"/>
  <c r="V25"/>
  <c r="V21"/>
  <c r="V17"/>
  <c r="V34" i="4"/>
  <c r="S34"/>
  <c r="R34"/>
  <c r="S22"/>
  <c r="R22"/>
  <c r="V22"/>
  <c r="S14"/>
  <c r="R14"/>
  <c r="V1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S73"/>
  <c r="R73"/>
  <c r="R70"/>
  <c r="V70"/>
  <c r="S70"/>
  <c r="R66"/>
  <c r="S66"/>
  <c r="V66"/>
  <c r="R62"/>
  <c r="V62"/>
  <c r="S62"/>
  <c r="R58"/>
  <c r="S58"/>
  <c r="V58"/>
  <c r="R54"/>
  <c r="V54"/>
  <c r="S54"/>
  <c r="R50"/>
  <c r="V50"/>
  <c r="S50"/>
  <c r="R46"/>
  <c r="V46"/>
  <c r="S46"/>
  <c r="R42"/>
  <c r="V42"/>
  <c r="S42"/>
  <c r="R38"/>
  <c r="V38"/>
  <c r="S38"/>
  <c r="S33"/>
  <c r="R33"/>
  <c r="R29"/>
  <c r="S29"/>
  <c r="R25"/>
  <c r="S25"/>
  <c r="R21"/>
  <c r="S21"/>
  <c r="R17"/>
  <c r="S17"/>
  <c r="R13"/>
  <c r="S13"/>
  <c r="R11"/>
  <c r="S11"/>
  <c r="R32"/>
  <c r="V32"/>
  <c r="S32"/>
  <c r="V28"/>
  <c r="R28"/>
  <c r="S28"/>
  <c r="V20"/>
  <c r="R20"/>
  <c r="S20"/>
  <c r="V12"/>
  <c r="R12"/>
  <c r="S12"/>
  <c r="V57"/>
  <c r="V25"/>
  <c r="V17"/>
  <c r="V29"/>
  <c r="S26"/>
  <c r="R26"/>
  <c r="V26"/>
  <c r="S18"/>
  <c r="R18"/>
  <c r="V18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S71"/>
  <c r="R71"/>
  <c r="R72"/>
  <c r="V72"/>
  <c r="S72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S27"/>
  <c r="R27"/>
  <c r="S23"/>
  <c r="R23"/>
  <c r="S19"/>
  <c r="R19"/>
  <c r="S15"/>
  <c r="R15"/>
  <c r="V30"/>
  <c r="R30"/>
  <c r="S30"/>
  <c r="V24"/>
  <c r="R24"/>
  <c r="S24"/>
  <c r="V16"/>
  <c r="R16"/>
  <c r="S16"/>
  <c r="V61"/>
  <c r="V51"/>
  <c r="V43"/>
  <c r="V35"/>
  <c r="V33"/>
  <c r="V27"/>
  <c r="V21"/>
  <c r="V13"/>
  <c r="V23"/>
  <c r="V15"/>
  <c r="S39" i="3"/>
  <c r="R39"/>
  <c r="S30"/>
  <c r="R30"/>
  <c r="V30"/>
  <c r="S22"/>
  <c r="R22"/>
  <c r="V22"/>
  <c r="S14"/>
  <c r="R14"/>
  <c r="V14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R70"/>
  <c r="V70"/>
  <c r="S70"/>
  <c r="R66"/>
  <c r="V66"/>
  <c r="S66"/>
  <c r="R62"/>
  <c r="V62"/>
  <c r="S62"/>
  <c r="R58"/>
  <c r="V58"/>
  <c r="S58"/>
  <c r="R54"/>
  <c r="V54"/>
  <c r="S54"/>
  <c r="R50"/>
  <c r="V50"/>
  <c r="S50"/>
  <c r="R46"/>
  <c r="V46"/>
  <c r="S46"/>
  <c r="R42"/>
  <c r="V42"/>
  <c r="S42"/>
  <c r="R38"/>
  <c r="V38"/>
  <c r="S38"/>
  <c r="R33"/>
  <c r="S33"/>
  <c r="S29"/>
  <c r="R29"/>
  <c r="R25"/>
  <c r="S25"/>
  <c r="R21"/>
  <c r="S21"/>
  <c r="R17"/>
  <c r="S17"/>
  <c r="R13"/>
  <c r="S13"/>
  <c r="R11"/>
  <c r="S11"/>
  <c r="R34"/>
  <c r="V34"/>
  <c r="S34"/>
  <c r="S28"/>
  <c r="R28"/>
  <c r="V28"/>
  <c r="V20"/>
  <c r="R20"/>
  <c r="S20"/>
  <c r="V12"/>
  <c r="R12"/>
  <c r="S12"/>
  <c r="V69"/>
  <c r="V61"/>
  <c r="V39"/>
  <c r="S26"/>
  <c r="R26"/>
  <c r="V26"/>
  <c r="S18"/>
  <c r="R18"/>
  <c r="V18"/>
  <c r="S35"/>
  <c r="R35"/>
  <c r="S43"/>
  <c r="R43"/>
  <c r="S47"/>
  <c r="R47"/>
  <c r="S51"/>
  <c r="R51"/>
  <c r="S55"/>
  <c r="R55"/>
  <c r="S59"/>
  <c r="R59"/>
  <c r="S63"/>
  <c r="R63"/>
  <c r="S67"/>
  <c r="R67"/>
  <c r="S71"/>
  <c r="R71"/>
  <c r="R68"/>
  <c r="V68"/>
  <c r="S68"/>
  <c r="R64"/>
  <c r="V64"/>
  <c r="S64"/>
  <c r="R60"/>
  <c r="V60"/>
  <c r="S60"/>
  <c r="R56"/>
  <c r="V56"/>
  <c r="S56"/>
  <c r="R52"/>
  <c r="V52"/>
  <c r="S52"/>
  <c r="R48"/>
  <c r="V48"/>
  <c r="S48"/>
  <c r="R44"/>
  <c r="V44"/>
  <c r="S44"/>
  <c r="R40"/>
  <c r="V40"/>
  <c r="S40"/>
  <c r="R36"/>
  <c r="V36"/>
  <c r="S36"/>
  <c r="S31"/>
  <c r="R31"/>
  <c r="R27"/>
  <c r="S27"/>
  <c r="S23"/>
  <c r="R23"/>
  <c r="S19"/>
  <c r="R19"/>
  <c r="S15"/>
  <c r="R15"/>
  <c r="V32"/>
  <c r="R32"/>
  <c r="S32"/>
  <c r="V24"/>
  <c r="R24"/>
  <c r="S24"/>
  <c r="V16"/>
  <c r="R16"/>
  <c r="S16"/>
  <c r="V65"/>
  <c r="V57"/>
  <c r="V51"/>
  <c r="V43"/>
  <c r="V37"/>
  <c r="V33"/>
  <c r="V29"/>
  <c r="V25"/>
  <c r="V21"/>
  <c r="V17"/>
  <c r="V13"/>
  <c r="S30" i="2"/>
  <c r="R30"/>
  <c r="V30"/>
  <c r="S26"/>
  <c r="R26"/>
  <c r="V26"/>
  <c r="S22"/>
  <c r="R22"/>
  <c r="V22"/>
  <c r="S18"/>
  <c r="R18"/>
  <c r="V18"/>
  <c r="S35"/>
  <c r="R35"/>
  <c r="S39"/>
  <c r="R39"/>
  <c r="S43"/>
  <c r="R43"/>
  <c r="S47"/>
  <c r="R47"/>
  <c r="S51"/>
  <c r="R51"/>
  <c r="S55"/>
  <c r="R55"/>
  <c r="S59"/>
  <c r="R59"/>
  <c r="S63"/>
  <c r="R63"/>
  <c r="S67"/>
  <c r="R67"/>
  <c r="R71"/>
  <c r="S71"/>
  <c r="R68"/>
  <c r="V68"/>
  <c r="S68"/>
  <c r="R64"/>
  <c r="V64"/>
  <c r="S64"/>
  <c r="R60"/>
  <c r="V60"/>
  <c r="S60"/>
  <c r="R56"/>
  <c r="V56"/>
  <c r="S56"/>
  <c r="R52"/>
  <c r="S52"/>
  <c r="V52"/>
  <c r="R48"/>
  <c r="V48"/>
  <c r="S48"/>
  <c r="R44"/>
  <c r="V44"/>
  <c r="S44"/>
  <c r="R40"/>
  <c r="V40"/>
  <c r="S40"/>
  <c r="R36"/>
  <c r="V36"/>
  <c r="S36"/>
  <c r="S31"/>
  <c r="R31"/>
  <c r="S27"/>
  <c r="R27"/>
  <c r="S23"/>
  <c r="R23"/>
  <c r="S19"/>
  <c r="R19"/>
  <c r="S15"/>
  <c r="R15"/>
  <c r="R11"/>
  <c r="S11"/>
  <c r="S14"/>
  <c r="R14"/>
  <c r="V14"/>
  <c r="V35"/>
  <c r="V31"/>
  <c r="V27"/>
  <c r="V34"/>
  <c r="S34"/>
  <c r="R34"/>
  <c r="S28"/>
  <c r="R28"/>
  <c r="V28"/>
  <c r="S24"/>
  <c r="R24"/>
  <c r="V24"/>
  <c r="S20"/>
  <c r="R20"/>
  <c r="V20"/>
  <c r="S16"/>
  <c r="R16"/>
  <c r="V16"/>
  <c r="S37"/>
  <c r="R37"/>
  <c r="S41"/>
  <c r="R41"/>
  <c r="S45"/>
  <c r="R45"/>
  <c r="S49"/>
  <c r="R49"/>
  <c r="S53"/>
  <c r="R53"/>
  <c r="S57"/>
  <c r="R57"/>
  <c r="S61"/>
  <c r="R61"/>
  <c r="S65"/>
  <c r="R65"/>
  <c r="S69"/>
  <c r="R69"/>
  <c r="R66"/>
  <c r="V66"/>
  <c r="S66"/>
  <c r="R62"/>
  <c r="V62"/>
  <c r="S62"/>
  <c r="R58"/>
  <c r="S58"/>
  <c r="V58"/>
  <c r="R54"/>
  <c r="V54"/>
  <c r="S54"/>
  <c r="R50"/>
  <c r="V50"/>
  <c r="S50"/>
  <c r="R46"/>
  <c r="V46"/>
  <c r="S46"/>
  <c r="R42"/>
  <c r="V42"/>
  <c r="S42"/>
  <c r="R38"/>
  <c r="V38"/>
  <c r="S38"/>
  <c r="S33"/>
  <c r="R33"/>
  <c r="S29"/>
  <c r="R29"/>
  <c r="S25"/>
  <c r="R25"/>
  <c r="S21"/>
  <c r="R21"/>
  <c r="S17"/>
  <c r="R17"/>
  <c r="R13"/>
  <c r="S13"/>
  <c r="R32"/>
  <c r="V32"/>
  <c r="S32"/>
  <c r="V12"/>
  <c r="R12"/>
  <c r="S12"/>
  <c r="V55"/>
  <c r="V45"/>
  <c r="V39"/>
  <c r="V33"/>
  <c r="V29"/>
  <c r="V23"/>
  <c r="V19"/>
  <c r="V15"/>
  <c r="V11"/>
  <c r="V49" i="1"/>
  <c r="S48"/>
  <c r="R48"/>
  <c r="AB9" i="14" l="1"/>
  <c r="AD9"/>
  <c r="D80"/>
  <c r="Z9"/>
  <c r="D76" i="12"/>
  <c r="D78" i="11"/>
  <c r="AB9" i="9"/>
  <c r="D78"/>
  <c r="Z9" i="6"/>
  <c r="AB9"/>
  <c r="D77"/>
  <c r="AF9" i="4"/>
  <c r="AH9"/>
  <c r="D80"/>
  <c r="D76" i="3"/>
  <c r="D78"/>
  <c r="AF9" i="15"/>
  <c r="AJ9"/>
  <c r="AB9"/>
  <c r="AA9"/>
  <c r="AD9"/>
  <c r="Z9"/>
  <c r="AH9"/>
  <c r="AH9" i="14"/>
  <c r="D78"/>
  <c r="AF9"/>
  <c r="AJ9"/>
  <c r="D80" i="13"/>
  <c r="D78"/>
  <c r="AH9"/>
  <c r="AJ9"/>
  <c r="AF9"/>
  <c r="AA9"/>
  <c r="AD9"/>
  <c r="AB9"/>
  <c r="Z9"/>
  <c r="AA9" i="12"/>
  <c r="AD9"/>
  <c r="AB9"/>
  <c r="Z9"/>
  <c r="AF9"/>
  <c r="AH9"/>
  <c r="D78"/>
  <c r="AJ9"/>
  <c r="AF9" i="11"/>
  <c r="AH9"/>
  <c r="D80"/>
  <c r="AD9"/>
  <c r="Z9"/>
  <c r="AA9"/>
  <c r="AB9"/>
  <c r="AJ9"/>
  <c r="AD9" i="10"/>
  <c r="AB9"/>
  <c r="Z9"/>
  <c r="AA9"/>
  <c r="D78"/>
  <c r="D76"/>
  <c r="AJ9"/>
  <c r="AH9"/>
  <c r="AF9"/>
  <c r="AF9" i="9"/>
  <c r="AJ9"/>
  <c r="D80"/>
  <c r="Z9"/>
  <c r="AD9"/>
  <c r="AH9"/>
  <c r="AA9"/>
  <c r="AJ9" i="8"/>
  <c r="D80"/>
  <c r="AA9"/>
  <c r="AD9"/>
  <c r="AB9"/>
  <c r="Z9"/>
  <c r="AF9"/>
  <c r="AH9"/>
  <c r="D80" i="7"/>
  <c r="D78"/>
  <c r="AH9"/>
  <c r="AJ9"/>
  <c r="AF9"/>
  <c r="AA9"/>
  <c r="AD9"/>
  <c r="AB9"/>
  <c r="Z9"/>
  <c r="AF9" i="6"/>
  <c r="AJ9"/>
  <c r="D79"/>
  <c r="AA9"/>
  <c r="AH9"/>
  <c r="D78" i="5"/>
  <c r="D76"/>
  <c r="AH9"/>
  <c r="AJ9"/>
  <c r="AF9"/>
  <c r="AA9"/>
  <c r="AD9"/>
  <c r="AB9"/>
  <c r="Z9"/>
  <c r="AJ9" i="4"/>
  <c r="D78"/>
  <c r="AA9"/>
  <c r="AD9"/>
  <c r="AB9"/>
  <c r="Z9"/>
  <c r="AF9" i="3"/>
  <c r="AH9"/>
  <c r="AA9"/>
  <c r="AD9"/>
  <c r="AB9"/>
  <c r="Z9"/>
  <c r="AJ9"/>
  <c r="AA9" i="2"/>
  <c r="AD9"/>
  <c r="AB9"/>
  <c r="Z9"/>
  <c r="D78"/>
  <c r="D76"/>
  <c r="AH9"/>
  <c r="AJ9"/>
  <c r="AF9"/>
  <c r="Q47" i="1"/>
  <c r="V47" s="1"/>
  <c r="Q46"/>
  <c r="V46" s="1"/>
  <c r="Q45"/>
  <c r="V45" s="1"/>
  <c r="Q44"/>
  <c r="V44" s="1"/>
  <c r="Q43"/>
  <c r="V43" s="1"/>
  <c r="Q42"/>
  <c r="V42" s="1"/>
  <c r="Q41"/>
  <c r="V41" s="1"/>
  <c r="Q40"/>
  <c r="V40" s="1"/>
  <c r="Q39"/>
  <c r="V39" s="1"/>
  <c r="Q38"/>
  <c r="V38" s="1"/>
  <c r="Q37"/>
  <c r="V37" s="1"/>
  <c r="T36"/>
  <c r="Q36"/>
  <c r="S36" s="1"/>
  <c r="T35"/>
  <c r="Q35"/>
  <c r="R35" s="1"/>
  <c r="T34"/>
  <c r="Q34"/>
  <c r="S34" s="1"/>
  <c r="T33"/>
  <c r="Q33"/>
  <c r="R33" s="1"/>
  <c r="T32"/>
  <c r="Q32"/>
  <c r="S32" s="1"/>
  <c r="T31"/>
  <c r="Q31"/>
  <c r="R31" s="1"/>
  <c r="T30"/>
  <c r="Q30"/>
  <c r="S30" s="1"/>
  <c r="T29"/>
  <c r="Q29"/>
  <c r="R29" s="1"/>
  <c r="T28"/>
  <c r="Q28"/>
  <c r="S28" s="1"/>
  <c r="T27"/>
  <c r="Q27"/>
  <c r="R27" s="1"/>
  <c r="T26"/>
  <c r="Q26"/>
  <c r="S26" s="1"/>
  <c r="T25"/>
  <c r="Q25"/>
  <c r="R25" s="1"/>
  <c r="T24"/>
  <c r="Q24"/>
  <c r="S24" s="1"/>
  <c r="T23"/>
  <c r="Q23"/>
  <c r="R23" s="1"/>
  <c r="T22"/>
  <c r="Q22"/>
  <c r="S22" s="1"/>
  <c r="T21"/>
  <c r="Q21"/>
  <c r="R21" s="1"/>
  <c r="T20"/>
  <c r="Q20"/>
  <c r="S20" s="1"/>
  <c r="T19"/>
  <c r="Q19"/>
  <c r="R19" s="1"/>
  <c r="T18"/>
  <c r="Q18"/>
  <c r="S18" s="1"/>
  <c r="T17"/>
  <c r="Q17"/>
  <c r="R17" s="1"/>
  <c r="T16"/>
  <c r="Q16"/>
  <c r="S16" s="1"/>
  <c r="T15"/>
  <c r="Q15"/>
  <c r="R15" s="1"/>
  <c r="T14"/>
  <c r="Q14"/>
  <c r="S14" s="1"/>
  <c r="T13"/>
  <c r="Q13"/>
  <c r="R13" s="1"/>
  <c r="T12"/>
  <c r="Q12"/>
  <c r="T11"/>
  <c r="Y9" i="4" l="1"/>
  <c r="Y9" i="15"/>
  <c r="D164"/>
  <c r="AK9"/>
  <c r="Y9" i="14"/>
  <c r="D77"/>
  <c r="Y9" i="13"/>
  <c r="AG9" s="1"/>
  <c r="D77"/>
  <c r="D75" i="12"/>
  <c r="AI9"/>
  <c r="Y9"/>
  <c r="AC9"/>
  <c r="AE9"/>
  <c r="D77" i="11"/>
  <c r="Y9"/>
  <c r="D75" i="10"/>
  <c r="Y9"/>
  <c r="AI9" i="9"/>
  <c r="Y9"/>
  <c r="D77"/>
  <c r="AK9"/>
  <c r="AE9"/>
  <c r="AC9"/>
  <c r="D79" i="8"/>
  <c r="Y9"/>
  <c r="AK9" s="1"/>
  <c r="AE9"/>
  <c r="Y9" i="7"/>
  <c r="AG9" s="1"/>
  <c r="D77"/>
  <c r="AI9" i="6"/>
  <c r="Y9"/>
  <c r="D76"/>
  <c r="AK9"/>
  <c r="AG9"/>
  <c r="Y9" i="5"/>
  <c r="AG9" s="1"/>
  <c r="D75"/>
  <c r="AK9"/>
  <c r="P76" i="4"/>
  <c r="D76"/>
  <c r="AI9"/>
  <c r="AG9"/>
  <c r="AC9"/>
  <c r="AE9"/>
  <c r="D77"/>
  <c r="AK9"/>
  <c r="D75" i="3"/>
  <c r="Y9"/>
  <c r="AK9" s="1"/>
  <c r="Y9" i="2"/>
  <c r="AC9" s="1"/>
  <c r="D75"/>
  <c r="V32" i="1"/>
  <c r="V34"/>
  <c r="V36"/>
  <c r="V31"/>
  <c r="V33"/>
  <c r="V35"/>
  <c r="V11"/>
  <c r="P53"/>
  <c r="P54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R30"/>
  <c r="V30"/>
  <c r="R37"/>
  <c r="R39"/>
  <c r="R41"/>
  <c r="R43"/>
  <c r="R45"/>
  <c r="R47"/>
  <c r="S38"/>
  <c r="S40"/>
  <c r="S42"/>
  <c r="S44"/>
  <c r="S46"/>
  <c r="R46"/>
  <c r="S12"/>
  <c r="R11"/>
  <c r="R22"/>
  <c r="R38"/>
  <c r="R18"/>
  <c r="R26"/>
  <c r="R34"/>
  <c r="R42"/>
  <c r="R14"/>
  <c r="R12"/>
  <c r="R16"/>
  <c r="R20"/>
  <c r="R24"/>
  <c r="R28"/>
  <c r="R32"/>
  <c r="R36"/>
  <c r="R40"/>
  <c r="R44"/>
  <c r="S13"/>
  <c r="S17"/>
  <c r="S21"/>
  <c r="S25"/>
  <c r="S29"/>
  <c r="S33"/>
  <c r="S35"/>
  <c r="S39"/>
  <c r="S11"/>
  <c r="S15"/>
  <c r="S19"/>
  <c r="S23"/>
  <c r="S27"/>
  <c r="S31"/>
  <c r="S37"/>
  <c r="S41"/>
  <c r="S43"/>
  <c r="S45"/>
  <c r="S47"/>
  <c r="AK9" i="13" l="1"/>
  <c r="AC9" i="8"/>
  <c r="AI9"/>
  <c r="AK9" i="7"/>
  <c r="AE9" i="3"/>
  <c r="AC9"/>
  <c r="AI9"/>
  <c r="AK9" i="2"/>
  <c r="P163" i="15"/>
  <c r="D163"/>
  <c r="AG9"/>
  <c r="AC9"/>
  <c r="AI9"/>
  <c r="AE9"/>
  <c r="P76" i="14"/>
  <c r="D76"/>
  <c r="AE9"/>
  <c r="AC9"/>
  <c r="AK9"/>
  <c r="AG9"/>
  <c r="AI9"/>
  <c r="P76" i="13"/>
  <c r="D76"/>
  <c r="AE9"/>
  <c r="AC9"/>
  <c r="AI9"/>
  <c r="P74" i="12"/>
  <c r="D74"/>
  <c r="AK9"/>
  <c r="AG9"/>
  <c r="P76" i="11"/>
  <c r="D76"/>
  <c r="AK9"/>
  <c r="AG9"/>
  <c r="AE9"/>
  <c r="AI9"/>
  <c r="AC9"/>
  <c r="P74" i="10"/>
  <c r="D74"/>
  <c r="AK9"/>
  <c r="AE9"/>
  <c r="AG9"/>
  <c r="AI9"/>
  <c r="AC9"/>
  <c r="P76" i="9"/>
  <c r="D76"/>
  <c r="AG9"/>
  <c r="P78" i="8"/>
  <c r="D78"/>
  <c r="AG9"/>
  <c r="P76" i="7"/>
  <c r="D76"/>
  <c r="AE9"/>
  <c r="AC9"/>
  <c r="AI9"/>
  <c r="P75" i="6"/>
  <c r="D75"/>
  <c r="AE9"/>
  <c r="AC9"/>
  <c r="P74" i="5"/>
  <c r="D74"/>
  <c r="AE9"/>
  <c r="AC9"/>
  <c r="AI9"/>
  <c r="P74" i="3"/>
  <c r="D74"/>
  <c r="AG9"/>
  <c r="P74" i="2"/>
  <c r="D74"/>
  <c r="AE9"/>
  <c r="AG9"/>
  <c r="AI9"/>
  <c r="AB9" i="1"/>
  <c r="Z9"/>
  <c r="AD9"/>
  <c r="AA9"/>
  <c r="D56" l="1"/>
  <c r="D54"/>
  <c r="AJ9"/>
  <c r="D53" s="1"/>
  <c r="AF9"/>
  <c r="AH9"/>
  <c r="Y9" l="1"/>
  <c r="D52" l="1"/>
  <c r="P52"/>
  <c r="AG9"/>
  <c r="AE9"/>
  <c r="AC9"/>
  <c r="AK9"/>
  <c r="AI9"/>
</calcChain>
</file>

<file path=xl/sharedStrings.xml><?xml version="1.0" encoding="utf-8"?>
<sst xmlns="http://schemas.openxmlformats.org/spreadsheetml/2006/main" count="6857" uniqueCount="2039">
  <si>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</si>
  <si>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</si>
  <si>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</si>
  <si>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</si>
  <si>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</si>
  <si>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</si>
  <si>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</si>
  <si>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</si>
  <si>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</si>
  <si>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</si>
  <si>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</si>
  <si>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</si>
  <si>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</si>
  <si>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</si>
  <si>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</si>
  <si>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</si>
  <si>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</si>
  <si>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</si>
  <si>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</si>
  <si>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</si>
  <si>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</si>
  <si>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</si>
  <si>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</si>
  <si>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</si>
  <si>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</si>
  <si>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</si>
  <si>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</si>
  <si>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</si>
  <si>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</si>
  <si>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</si>
  <si>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</si>
  <si>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</si>
  <si>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</si>
  <si>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</si>
  <si>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</si>
  <si>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 xml:space="preserve">CÁN BỘ KHỚP PHÁCH </t>
  </si>
  <si>
    <t>SỐ 1</t>
  </si>
  <si>
    <t>SỐ 2</t>
  </si>
  <si>
    <t xml:space="preserve">Giờ thi: 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</si>
  <si>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</si>
  <si>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</si>
  <si>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</si>
  <si>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</si>
  <si>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</si>
  <si>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</si>
  <si>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</si>
  <si>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</si>
  <si>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</si>
  <si>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</si>
  <si>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t>- Số SV thi không đạt:</t>
  </si>
  <si>
    <t>- Số SV vắng thi có phép:</t>
  </si>
  <si>
    <t>Ngày thi:</t>
  </si>
  <si>
    <t>Thi lần 1 học kỳ II năm học 2018 - 2019</t>
  </si>
  <si>
    <t>Kỹ năng thuyết trình</t>
  </si>
  <si>
    <t xml:space="preserve">BẢNG ĐIỂM HỌC PHẦN </t>
  </si>
  <si>
    <t>Nhóm: SKR-1101</t>
  </si>
  <si>
    <t>Hà Nội, ngày 04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</si>
  <si>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</si>
  <si>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</si>
  <si>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</si>
  <si>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</si>
  <si>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>B17DCKT005</t>
  </si>
  <si>
    <t>Lê Thị Phương</t>
  </si>
  <si>
    <t>Anh</t>
  </si>
  <si>
    <t>09/06/1999</t>
  </si>
  <si>
    <t>D17CQKT01-B</t>
  </si>
  <si>
    <t>B17DCMR003</t>
  </si>
  <si>
    <t>Ngô Vân</t>
  </si>
  <si>
    <t>21/02/1999</t>
  </si>
  <si>
    <t>D17CQMR03-B</t>
  </si>
  <si>
    <t>B15DCMR009</t>
  </si>
  <si>
    <t>Trần Thị Quỳnh</t>
  </si>
  <si>
    <t>29/10/1997</t>
  </si>
  <si>
    <t>D15IMR</t>
  </si>
  <si>
    <t>B14DCPT424</t>
  </si>
  <si>
    <t>Trịnh Ngọc</t>
  </si>
  <si>
    <t>28/11/1995</t>
  </si>
  <si>
    <t>E14CQPT01-B</t>
  </si>
  <si>
    <t>B17DCMR012</t>
  </si>
  <si>
    <t>Trương Thị Vân</t>
  </si>
  <si>
    <t>02/02/1999</t>
  </si>
  <si>
    <t>B17DCKT026</t>
  </si>
  <si>
    <t>Bùi Thùy</t>
  </si>
  <si>
    <t>Dương</t>
  </si>
  <si>
    <t>28/03/1999</t>
  </si>
  <si>
    <t>D17CQKT02-B</t>
  </si>
  <si>
    <t>B17DCQT035</t>
  </si>
  <si>
    <t>Nguyễn Hoàng Hương</t>
  </si>
  <si>
    <t>Giang</t>
  </si>
  <si>
    <t>24/03/1999</t>
  </si>
  <si>
    <t>D17CQQT03-B</t>
  </si>
  <si>
    <t>B13DCCN196</t>
  </si>
  <si>
    <t>Nguyễn Bắc</t>
  </si>
  <si>
    <t>Hải</t>
  </si>
  <si>
    <t>18/08/1995</t>
  </si>
  <si>
    <t>D13HTTT2</t>
  </si>
  <si>
    <t>B17DCMR048</t>
  </si>
  <si>
    <t>Nguyễn Trung</t>
  </si>
  <si>
    <t>Hiếu</t>
  </si>
  <si>
    <t>02/08/1999</t>
  </si>
  <si>
    <t>B17DCPT082</t>
  </si>
  <si>
    <t>Lê Nhật</t>
  </si>
  <si>
    <t>Hoàng</t>
  </si>
  <si>
    <t>28/11/1999</t>
  </si>
  <si>
    <t>D17CQPT02-B</t>
  </si>
  <si>
    <t>B17DCQT059</t>
  </si>
  <si>
    <t>Lê Việt</t>
  </si>
  <si>
    <t>19/04/1999</t>
  </si>
  <si>
    <t>B17DCKT058</t>
  </si>
  <si>
    <t>Lê Thị</t>
  </si>
  <si>
    <t>Hồng</t>
  </si>
  <si>
    <t>11/11/1999</t>
  </si>
  <si>
    <t>B16DCDT094</t>
  </si>
  <si>
    <t>Nguyễn Nhật</t>
  </si>
  <si>
    <t>Hùng</t>
  </si>
  <si>
    <t>05/03/1998</t>
  </si>
  <si>
    <t>D16CQDT02-B</t>
  </si>
  <si>
    <t>B17DCMR061</t>
  </si>
  <si>
    <t>Hoàng Văn</t>
  </si>
  <si>
    <t>Huy</t>
  </si>
  <si>
    <t>18/02/1999</t>
  </si>
  <si>
    <t>D17CQMR01-B</t>
  </si>
  <si>
    <t>B17DCKT065</t>
  </si>
  <si>
    <t>Trần Thị</t>
  </si>
  <si>
    <t>Hương</t>
  </si>
  <si>
    <t>07/11/1999</t>
  </si>
  <si>
    <t>B17DCMR066</t>
  </si>
  <si>
    <t>Nguyễn Thị</t>
  </si>
  <si>
    <t>Khuyên</t>
  </si>
  <si>
    <t>09/09/1999</t>
  </si>
  <si>
    <t>B17DCQT076</t>
  </si>
  <si>
    <t>Trần Ngọc</t>
  </si>
  <si>
    <t>Lan</t>
  </si>
  <si>
    <t>15/09/1999</t>
  </si>
  <si>
    <t>D17CQQT04-B</t>
  </si>
  <si>
    <t>B17DCKT090</t>
  </si>
  <si>
    <t>Ong Thị</t>
  </si>
  <si>
    <t>Linh</t>
  </si>
  <si>
    <t>01/07/1999</t>
  </si>
  <si>
    <t>B17DCKT096</t>
  </si>
  <si>
    <t>Vũ Mai</t>
  </si>
  <si>
    <t>22/10/1999</t>
  </si>
  <si>
    <t>D17CQKT04-B</t>
  </si>
  <si>
    <t>B17DCKT098</t>
  </si>
  <si>
    <t>Loan</t>
  </si>
  <si>
    <t>21/06/1999</t>
  </si>
  <si>
    <t>B16DCMR065</t>
  </si>
  <si>
    <t>Nguyễn Thị Thanh</t>
  </si>
  <si>
    <t>26/05/1998</t>
  </si>
  <si>
    <t>D16CQMR01-B</t>
  </si>
  <si>
    <t>B17DCQT094</t>
  </si>
  <si>
    <t>Bùi Minh Hoàng</t>
  </si>
  <si>
    <t>Long</t>
  </si>
  <si>
    <t>24/11/1999</t>
  </si>
  <si>
    <t>D17CQQT02-B</t>
  </si>
  <si>
    <t>B15DCCN358</t>
  </si>
  <si>
    <t>Bùi Chí</t>
  </si>
  <si>
    <t>Minh</t>
  </si>
  <si>
    <t>13/02/1997</t>
  </si>
  <si>
    <t>D15HTTT3</t>
  </si>
  <si>
    <t>B17DCQT102</t>
  </si>
  <si>
    <t>Nguyễn Tiến Hồng</t>
  </si>
  <si>
    <t>21/12/1999</t>
  </si>
  <si>
    <t>B17DCPT141</t>
  </si>
  <si>
    <t>Cao Thành</t>
  </si>
  <si>
    <t>Nam</t>
  </si>
  <si>
    <t>30/09/1999</t>
  </si>
  <si>
    <t>D17CQPT01-B</t>
  </si>
  <si>
    <t>B15DCMR066</t>
  </si>
  <si>
    <t>Nguyễn Bá</t>
  </si>
  <si>
    <t>13/12/1997</t>
  </si>
  <si>
    <t>B17DCQT111</t>
  </si>
  <si>
    <t>Nguyễn Thúy</t>
  </si>
  <si>
    <t>Ngọc</t>
  </si>
  <si>
    <t>05/09/1999</t>
  </si>
  <si>
    <t>B16DCTT047</t>
  </si>
  <si>
    <t>Vương Văn</t>
  </si>
  <si>
    <t>Nhâm</t>
  </si>
  <si>
    <t>06/01/1998</t>
  </si>
  <si>
    <t>D16CQTT01-B</t>
  </si>
  <si>
    <t>B16DCVT254</t>
  </si>
  <si>
    <t>Nguyễn Phú</t>
  </si>
  <si>
    <t>Quang</t>
  </si>
  <si>
    <t>26/03/1998</t>
  </si>
  <si>
    <t>D16CQVT06-B</t>
  </si>
  <si>
    <t>B16DCPT118</t>
  </si>
  <si>
    <t>Phạm Minh</t>
  </si>
  <si>
    <t>16/02/1997</t>
  </si>
  <si>
    <t>D16PTDPT</t>
  </si>
  <si>
    <t>B17DCPT255</t>
  </si>
  <si>
    <t>Vương Ngọc Nhật</t>
  </si>
  <si>
    <t>19/02/1999</t>
  </si>
  <si>
    <t>D17CQPT05-B</t>
  </si>
  <si>
    <t>B17DCQT139</t>
  </si>
  <si>
    <t>Vũ Hồng</t>
  </si>
  <si>
    <t>Sơn</t>
  </si>
  <si>
    <t>27/01/1999</t>
  </si>
  <si>
    <t>B17DCMR120</t>
  </si>
  <si>
    <t>Nguyễn Thị Diệu</t>
  </si>
  <si>
    <t>Thắm</t>
  </si>
  <si>
    <t>06/06/1999</t>
  </si>
  <si>
    <t>B17DCQT150</t>
  </si>
  <si>
    <t>Thoa</t>
  </si>
  <si>
    <t>21/03/1999</t>
  </si>
  <si>
    <t>B17DCPT216</t>
  </si>
  <si>
    <t>Nguyễn Đức</t>
  </si>
  <si>
    <t>Trung</t>
  </si>
  <si>
    <t>13/02/1999</t>
  </si>
  <si>
    <t>D17CQPT04-B</t>
  </si>
  <si>
    <t>B15DCDT210</t>
  </si>
  <si>
    <t>Trương Minh</t>
  </si>
  <si>
    <t>Tuấn</t>
  </si>
  <si>
    <t>24/09/1996</t>
  </si>
  <si>
    <t>D15DTMT1</t>
  </si>
  <si>
    <t>B17DCQT169</t>
  </si>
  <si>
    <t>Tùng</t>
  </si>
  <si>
    <t>12/07/1999</t>
  </si>
  <si>
    <t>D17CQQT01-B</t>
  </si>
  <si>
    <t>B14DCPT173</t>
  </si>
  <si>
    <t>Nguyễn Văn</t>
  </si>
  <si>
    <t>Tuyền</t>
  </si>
  <si>
    <t>26/01/1994</t>
  </si>
  <si>
    <t>D14PTDPT</t>
  </si>
  <si>
    <t>B17DCMR162</t>
  </si>
  <si>
    <t>Xuân</t>
  </si>
  <si>
    <t>08/11/1999</t>
  </si>
  <si>
    <t>Nhóm: SKR-1101-1</t>
  </si>
  <si>
    <t>Giờ thi: 8h00</t>
  </si>
  <si>
    <t xml:space="preserve">      Hà Nội, ngày 04  tháng 7   năm 2019</t>
  </si>
  <si>
    <t>C</t>
  </si>
  <si>
    <t>B17DCQT003</t>
  </si>
  <si>
    <t>Đỗ Thùy</t>
  </si>
  <si>
    <t>12/09/1999</t>
  </si>
  <si>
    <t>B17DCMR002</t>
  </si>
  <si>
    <t>Giang Tuấn</t>
  </si>
  <si>
    <t>09/08/1999</t>
  </si>
  <si>
    <t>D17CQMR02-B</t>
  </si>
  <si>
    <t>B17DCKT013</t>
  </si>
  <si>
    <t>Đào Thị</t>
  </si>
  <si>
    <t>ánh</t>
  </si>
  <si>
    <t>27/05/1999</t>
  </si>
  <si>
    <t>B17DCQT015</t>
  </si>
  <si>
    <t>Trương Ngọc</t>
  </si>
  <si>
    <t>16/11/1999</t>
  </si>
  <si>
    <t>B17DCKT017</t>
  </si>
  <si>
    <t>Vũ Thị</t>
  </si>
  <si>
    <t>20/07/1999</t>
  </si>
  <si>
    <t>B17DCMR021</t>
  </si>
  <si>
    <t>Phùng Thị Hoàng</t>
  </si>
  <si>
    <t>Diệu</t>
  </si>
  <si>
    <t>18/04/1999</t>
  </si>
  <si>
    <t>B17DCQT028</t>
  </si>
  <si>
    <t>Nguyễn Mạnh</t>
  </si>
  <si>
    <t>02/10/1999</t>
  </si>
  <si>
    <t>B17DCQT030</t>
  </si>
  <si>
    <t>25/09/1999</t>
  </si>
  <si>
    <t>B17DCPT039</t>
  </si>
  <si>
    <t>Nguyễn Thị Kim</t>
  </si>
  <si>
    <t>Đào</t>
  </si>
  <si>
    <t>21/02/1998</t>
  </si>
  <si>
    <t>D17CQPT03-B</t>
  </si>
  <si>
    <t>B17DCKT042</t>
  </si>
  <si>
    <t>Nguyễn Thị Hồng</t>
  </si>
  <si>
    <t>Hạnh</t>
  </si>
  <si>
    <t>B17DCKT045</t>
  </si>
  <si>
    <t>Nguyễn Thị Thúy</t>
  </si>
  <si>
    <t>Hiền</t>
  </si>
  <si>
    <t>30/03/1999</t>
  </si>
  <si>
    <t>B17DCPT074</t>
  </si>
  <si>
    <t>Đỗ Hoàng</t>
  </si>
  <si>
    <t>Hiệp</t>
  </si>
  <si>
    <t>04/10/1999</t>
  </si>
  <si>
    <t>B17DCPT078</t>
  </si>
  <si>
    <t>Lê Minh</t>
  </si>
  <si>
    <t>27/03/1999</t>
  </si>
  <si>
    <t>B16DCDT070</t>
  </si>
  <si>
    <t>Nguyễn Minh</t>
  </si>
  <si>
    <t>21/06/1998</t>
  </si>
  <si>
    <t>B17DCQT058</t>
  </si>
  <si>
    <t>Trần Thị Minh</t>
  </si>
  <si>
    <t>Hòa</t>
  </si>
  <si>
    <t>06/09/1999</t>
  </si>
  <si>
    <t>B17DCKT057</t>
  </si>
  <si>
    <t>Nguyễn Huy</t>
  </si>
  <si>
    <t>09/12/1999</t>
  </si>
  <si>
    <t>B17DCMR054</t>
  </si>
  <si>
    <t>Đặng Thị</t>
  </si>
  <si>
    <t>Huệ</t>
  </si>
  <si>
    <t>21/09/1999</t>
  </si>
  <si>
    <t>B17DCKT061</t>
  </si>
  <si>
    <t>13/01/1999</t>
  </si>
  <si>
    <t>B17DCKT070</t>
  </si>
  <si>
    <t>Huyên</t>
  </si>
  <si>
    <t>11/02/1999</t>
  </si>
  <si>
    <t>B17DCKT071</t>
  </si>
  <si>
    <t>Đào Thu</t>
  </si>
  <si>
    <t>Huyền</t>
  </si>
  <si>
    <t>04/09/1999</t>
  </si>
  <si>
    <t>D17CQKT03-B</t>
  </si>
  <si>
    <t>B17DCKT062</t>
  </si>
  <si>
    <t>Đỗ Thị</t>
  </si>
  <si>
    <t>02/11/1999</t>
  </si>
  <si>
    <t>B17DCKT069</t>
  </si>
  <si>
    <t>Võ Thị</t>
  </si>
  <si>
    <t>Hường</t>
  </si>
  <si>
    <t>20/04/1997</t>
  </si>
  <si>
    <t>B16DCPT222</t>
  </si>
  <si>
    <t>Lương Thị Vân</t>
  </si>
  <si>
    <t>Khanh</t>
  </si>
  <si>
    <t>02/05/1998</t>
  </si>
  <si>
    <t>D16TKDPT3</t>
  </si>
  <si>
    <t>B17DCKT080</t>
  </si>
  <si>
    <t>Đào Nhật</t>
  </si>
  <si>
    <t>18/01/1999</t>
  </si>
  <si>
    <t>B17DCKT085</t>
  </si>
  <si>
    <t>Nguyễn Thị Mai</t>
  </si>
  <si>
    <t>28/02/1999</t>
  </si>
  <si>
    <t>B17DCKT091</t>
  </si>
  <si>
    <t>Phạm Thị Ngọc</t>
  </si>
  <si>
    <t>B17DCQT099</t>
  </si>
  <si>
    <t>Nguyễn Thị Hương</t>
  </si>
  <si>
    <t>Ly</t>
  </si>
  <si>
    <t>09/05/1999</t>
  </si>
  <si>
    <t>B17DCPT131</t>
  </si>
  <si>
    <t>Lê Ngọc</t>
  </si>
  <si>
    <t>Mai</t>
  </si>
  <si>
    <t>B17DCKT104</t>
  </si>
  <si>
    <t>Nguyễn Thi Tuyết</t>
  </si>
  <si>
    <t>B17DCMR086</t>
  </si>
  <si>
    <t>Nguyễn Thị Ngọc</t>
  </si>
  <si>
    <t>B17DCKT105</t>
  </si>
  <si>
    <t>Phùng Thị Hương</t>
  </si>
  <si>
    <t>08/09/1999</t>
  </si>
  <si>
    <t>B17DCMR087</t>
  </si>
  <si>
    <t>Trần Lê Hoàng</t>
  </si>
  <si>
    <t>13/11/1999</t>
  </si>
  <si>
    <t>B17DCQT101</t>
  </si>
  <si>
    <t>Lê Thị Thanh</t>
  </si>
  <si>
    <t>31/03/1999</t>
  </si>
  <si>
    <t>B17DCKT108</t>
  </si>
  <si>
    <t>Phạm Quang</t>
  </si>
  <si>
    <t>19/08/1999</t>
  </si>
  <si>
    <t>B17DCMR090</t>
  </si>
  <si>
    <t>Lâm Thị</t>
  </si>
  <si>
    <t>Mừng</t>
  </si>
  <si>
    <t>07/12/1999</t>
  </si>
  <si>
    <t>B17DCPT268</t>
  </si>
  <si>
    <t>Đào Hải</t>
  </si>
  <si>
    <t>B17DCQT106</t>
  </si>
  <si>
    <t>Trần Hoàng</t>
  </si>
  <si>
    <t>16/01/1999</t>
  </si>
  <si>
    <t>B17DCKT116</t>
  </si>
  <si>
    <t>Ngân</t>
  </si>
  <si>
    <t>B17DCKT119</t>
  </si>
  <si>
    <t>Nguyễn Thị Bích</t>
  </si>
  <si>
    <t>07/12/1998</t>
  </si>
  <si>
    <t>B17DCMR100</t>
  </si>
  <si>
    <t>Đào Thị Hồng</t>
  </si>
  <si>
    <t>Nhung</t>
  </si>
  <si>
    <t>27/04/1999</t>
  </si>
  <si>
    <t>B17DCMR104</t>
  </si>
  <si>
    <t>Oanh</t>
  </si>
  <si>
    <t>28/10/1999</t>
  </si>
  <si>
    <t>B17DCQT121</t>
  </si>
  <si>
    <t>Bùi Thị Hoài</t>
  </si>
  <si>
    <t>Phương</t>
  </si>
  <si>
    <t>17/12/1999</t>
  </si>
  <si>
    <t>B17DCKT140</t>
  </si>
  <si>
    <t>Nguyễn Thị Như</t>
  </si>
  <si>
    <t>Quỳnh</t>
  </si>
  <si>
    <t>21/05/1998</t>
  </si>
  <si>
    <t>B17DCMR114</t>
  </si>
  <si>
    <t>Phạm Diểm</t>
  </si>
  <si>
    <t>10/06/1998</t>
  </si>
  <si>
    <t>B17DCMR122</t>
  </si>
  <si>
    <t>Hoàng Mạnh</t>
  </si>
  <si>
    <t>Thắng</t>
  </si>
  <si>
    <t>20/11/1999</t>
  </si>
  <si>
    <t>B17DCQT148</t>
  </si>
  <si>
    <t>Trịnh Huy</t>
  </si>
  <si>
    <t>Thịnh</t>
  </si>
  <si>
    <t>24/08/1999</t>
  </si>
  <si>
    <t>B17DCKT153</t>
  </si>
  <si>
    <t>Bùi Kim</t>
  </si>
  <si>
    <t>23/01/1999</t>
  </si>
  <si>
    <t>B15DCQT172</t>
  </si>
  <si>
    <t>Nguyễn Công</t>
  </si>
  <si>
    <t>Tiến</t>
  </si>
  <si>
    <t>25/10/1997</t>
  </si>
  <si>
    <t>D15QTDN</t>
  </si>
  <si>
    <t>B17DCKT175</t>
  </si>
  <si>
    <t>Nguyễn Thị Thu</t>
  </si>
  <si>
    <t>Trang</t>
  </si>
  <si>
    <t>16/07/1999</t>
  </si>
  <si>
    <t>B17DCMR146</t>
  </si>
  <si>
    <t>Trương Thị Huyền</t>
  </si>
  <si>
    <t>B17DCKT178</t>
  </si>
  <si>
    <t>Vũ Huyền</t>
  </si>
  <si>
    <t>23/10/1999</t>
  </si>
  <si>
    <t>B17DCQT166</t>
  </si>
  <si>
    <t>Vương Tiến</t>
  </si>
  <si>
    <t>Trường</t>
  </si>
  <si>
    <t>03/10/1999</t>
  </si>
  <si>
    <t>B17DCMR149</t>
  </si>
  <si>
    <t>Nguyễn Quốc</t>
  </si>
  <si>
    <t>B17DCKT183</t>
  </si>
  <si>
    <t>Trần Thanh</t>
  </si>
  <si>
    <t>16/07/1992</t>
  </si>
  <si>
    <t>B17DCPT226</t>
  </si>
  <si>
    <t>10/05/1999</t>
  </si>
  <si>
    <t>B17DCMR155</t>
  </si>
  <si>
    <t>Lương Thị</t>
  </si>
  <si>
    <t>Tuyết</t>
  </si>
  <si>
    <t>B17DCKT184</t>
  </si>
  <si>
    <t>Bùi Thị Thu</t>
  </si>
  <si>
    <t>Uyên</t>
  </si>
  <si>
    <t>B17DCKT185</t>
  </si>
  <si>
    <t>Đinh Thị Thu</t>
  </si>
  <si>
    <t>25/01/1999</t>
  </si>
  <si>
    <t>B17DCKT186</t>
  </si>
  <si>
    <t>Hoàng Lê</t>
  </si>
  <si>
    <t>15/03/1999</t>
  </si>
  <si>
    <t>B17DCKT190</t>
  </si>
  <si>
    <t>Đinh Thị Thanh</t>
  </si>
  <si>
    <t>Vân</t>
  </si>
  <si>
    <t>01/12/1999</t>
  </si>
  <si>
    <t>B17DCMR159</t>
  </si>
  <si>
    <t>Nguyễn Thị Hà</t>
  </si>
  <si>
    <t>Vi</t>
  </si>
  <si>
    <t>13/06/1999</t>
  </si>
  <si>
    <t>V</t>
  </si>
  <si>
    <t>Vắng</t>
  </si>
  <si>
    <t xml:space="preserve">          Hà Nội, ngày 04  tháng 7   năm 2019</t>
  </si>
  <si>
    <t>Nhóm: SKR-1101-2</t>
  </si>
  <si>
    <t>Nhóm: SKR-1101-3</t>
  </si>
  <si>
    <t>B17DCQT002</t>
  </si>
  <si>
    <t>Cam Tuấn</t>
  </si>
  <si>
    <t>13/12/1999</t>
  </si>
  <si>
    <t>B17DCPT006</t>
  </si>
  <si>
    <t>Dương Quang</t>
  </si>
  <si>
    <t>30/07/1999</t>
  </si>
  <si>
    <t>B17DCQT006</t>
  </si>
  <si>
    <t>Lê Thị Lan</t>
  </si>
  <si>
    <t>22/03/1999</t>
  </si>
  <si>
    <t>B17DCMR006</t>
  </si>
  <si>
    <t>Nguyễn Thị Nguyệt</t>
  </si>
  <si>
    <t>19/10/1999</t>
  </si>
  <si>
    <t>B17DCKT011</t>
  </si>
  <si>
    <t>Trần Thị Vân</t>
  </si>
  <si>
    <t>23/12/1999</t>
  </si>
  <si>
    <t>B17DCPT257</t>
  </si>
  <si>
    <t>Vũ Quỳnh Phương</t>
  </si>
  <si>
    <t>05/12/1999</t>
  </si>
  <si>
    <t>B17DCMR014</t>
  </si>
  <si>
    <t>Phan Thị Ngọc</t>
  </si>
  <si>
    <t>21/01/1999</t>
  </si>
  <si>
    <t>B17DCKT020</t>
  </si>
  <si>
    <t>Bùi Thị Thái</t>
  </si>
  <si>
    <t>Bình</t>
  </si>
  <si>
    <t>B17DCPT026</t>
  </si>
  <si>
    <t>Nguyễn Ngọc</t>
  </si>
  <si>
    <t>Châu</t>
  </si>
  <si>
    <t>08/01/1997</t>
  </si>
  <si>
    <t>B17DCQT023</t>
  </si>
  <si>
    <t>Dịu</t>
  </si>
  <si>
    <t>B17DCQT026</t>
  </si>
  <si>
    <t>Lâm Tiến</t>
  </si>
  <si>
    <t>Dũng</t>
  </si>
  <si>
    <t>B17DCPT050</t>
  </si>
  <si>
    <t>Lưu Tiến</t>
  </si>
  <si>
    <t>08/04/1999</t>
  </si>
  <si>
    <t>B17DCMR026</t>
  </si>
  <si>
    <t>Nguyễn Hữu</t>
  </si>
  <si>
    <t>Duy</t>
  </si>
  <si>
    <t>10/02/1999</t>
  </si>
  <si>
    <t>B17DCQT024</t>
  </si>
  <si>
    <t>Nguyễn Tiến</t>
  </si>
  <si>
    <t>Đô</t>
  </si>
  <si>
    <t>25/10/1999</t>
  </si>
  <si>
    <t>B17DCPT060</t>
  </si>
  <si>
    <t>Nguyễn Thanh</t>
  </si>
  <si>
    <t>Hà</t>
  </si>
  <si>
    <t>25/04/1999</t>
  </si>
  <si>
    <t>B17DCQT037</t>
  </si>
  <si>
    <t>13/08/1999</t>
  </si>
  <si>
    <t>B17DCQT038</t>
  </si>
  <si>
    <t>Nguyễn Thu</t>
  </si>
  <si>
    <t>19/05/1999</t>
  </si>
  <si>
    <t>B17DCQT049</t>
  </si>
  <si>
    <t>Lỗ Thị</t>
  </si>
  <si>
    <t>B17DCQT050</t>
  </si>
  <si>
    <t>Hào</t>
  </si>
  <si>
    <t>B17DCPT238</t>
  </si>
  <si>
    <t>Đặng Thu</t>
  </si>
  <si>
    <t>Hằng</t>
  </si>
  <si>
    <t>02/07/1999</t>
  </si>
  <si>
    <t>B17DCQT047</t>
  </si>
  <si>
    <t>B17DCKT043</t>
  </si>
  <si>
    <t>18/07/1998</t>
  </si>
  <si>
    <t>B17DCKT056</t>
  </si>
  <si>
    <t>Ngô Việt</t>
  </si>
  <si>
    <t>B17DCMR063</t>
  </si>
  <si>
    <t>Đào Thị Thanh</t>
  </si>
  <si>
    <t>B17DCQT069</t>
  </si>
  <si>
    <t>03/07/1999</t>
  </si>
  <si>
    <t>B17DCMR059</t>
  </si>
  <si>
    <t>01/05/1999</t>
  </si>
  <si>
    <t>B17DCKT067</t>
  </si>
  <si>
    <t>Bùi Thị</t>
  </si>
  <si>
    <t>16/12/1999</t>
  </si>
  <si>
    <t>B17DCQT073</t>
  </si>
  <si>
    <t>Phạm Thị</t>
  </si>
  <si>
    <t>Khương</t>
  </si>
  <si>
    <t>04/08/1997</t>
  </si>
  <si>
    <t>B17DCQT080</t>
  </si>
  <si>
    <t>Dương Thị Diệu</t>
  </si>
  <si>
    <t>11/06/1999</t>
  </si>
  <si>
    <t>B17DCQT081</t>
  </si>
  <si>
    <t>Hán Thùy</t>
  </si>
  <si>
    <t>23/06/1999</t>
  </si>
  <si>
    <t>B17DCQT084</t>
  </si>
  <si>
    <t>B17DCMR071</t>
  </si>
  <si>
    <t>Nguyễn Hoàng Thảo</t>
  </si>
  <si>
    <t>07/10/1999</t>
  </si>
  <si>
    <t>B17DCKT088</t>
  </si>
  <si>
    <t>Nguyễn Thị Thùy</t>
  </si>
  <si>
    <t>11/03/1999</t>
  </si>
  <si>
    <t>B17DCMR077</t>
  </si>
  <si>
    <t>Tô Hoàng Diệu</t>
  </si>
  <si>
    <t>B17DCQT091</t>
  </si>
  <si>
    <t>Vũ Thị Khánh</t>
  </si>
  <si>
    <t>25/02/1999</t>
  </si>
  <si>
    <t>B17DCQT096</t>
  </si>
  <si>
    <t>Nguyễn Quang</t>
  </si>
  <si>
    <t>03/06/1999</t>
  </si>
  <si>
    <t>B17DCPT249</t>
  </si>
  <si>
    <t>Trần Thị Khánh</t>
  </si>
  <si>
    <t>20/09/1999</t>
  </si>
  <si>
    <t>B17DCPT262</t>
  </si>
  <si>
    <t>Bùi Thị Trà</t>
  </si>
  <si>
    <t>My</t>
  </si>
  <si>
    <t>21/08/1999</t>
  </si>
  <si>
    <t>B17DCPT142</t>
  </si>
  <si>
    <t>Đỗ Hoài</t>
  </si>
  <si>
    <t>18/11/1999</t>
  </si>
  <si>
    <t>B17DCTT055</t>
  </si>
  <si>
    <t>12/11/1999</t>
  </si>
  <si>
    <t>D17CQTT01-B</t>
  </si>
  <si>
    <t>B17DCPT146</t>
  </si>
  <si>
    <t>Nguyễn Thành</t>
  </si>
  <si>
    <t>02/06/1999</t>
  </si>
  <si>
    <t>B17DCMR095</t>
  </si>
  <si>
    <t>Nguyễn Phương</t>
  </si>
  <si>
    <t>30/11/1999</t>
  </si>
  <si>
    <t>B17DCKT124</t>
  </si>
  <si>
    <t>Hoàng Hồng</t>
  </si>
  <si>
    <t>02/09/1999</t>
  </si>
  <si>
    <t>B17DCQT115</t>
  </si>
  <si>
    <t>Lê Tuyết</t>
  </si>
  <si>
    <t>20/10/1999</t>
  </si>
  <si>
    <t>B17DCQT125</t>
  </si>
  <si>
    <t>Lê Thu</t>
  </si>
  <si>
    <t>B17DCMR106</t>
  </si>
  <si>
    <t>Phượng</t>
  </si>
  <si>
    <t>08/05/1999</t>
  </si>
  <si>
    <t>B17DCQT128</t>
  </si>
  <si>
    <t>Phạm Thanh</t>
  </si>
  <si>
    <t>Quân</t>
  </si>
  <si>
    <t>12/03/1999</t>
  </si>
  <si>
    <t>B17DCMR112</t>
  </si>
  <si>
    <t>Quyên</t>
  </si>
  <si>
    <t>18/05/1999</t>
  </si>
  <si>
    <t>B17DCPT174</t>
  </si>
  <si>
    <t>Nguyễn Đức Tùng</t>
  </si>
  <si>
    <t>12/05/1999</t>
  </si>
  <si>
    <t>B17DCMR116</t>
  </si>
  <si>
    <t>Nguyễn Trọng</t>
  </si>
  <si>
    <t>09/11/1999</t>
  </si>
  <si>
    <t>B17DCQT140</t>
  </si>
  <si>
    <t>Dương Tiến</t>
  </si>
  <si>
    <t>Tân</t>
  </si>
  <si>
    <t>01/08/1999</t>
  </si>
  <si>
    <t>B17DCKT152</t>
  </si>
  <si>
    <t>Thơ</t>
  </si>
  <si>
    <t>B17DCPT198</t>
  </si>
  <si>
    <t>Phạm Phúc</t>
  </si>
  <si>
    <t>Thuần</t>
  </si>
  <si>
    <t>07/05/1999</t>
  </si>
  <si>
    <t>B17DCKT176</t>
  </si>
  <si>
    <t>Trần Thị Bảo</t>
  </si>
  <si>
    <t>17/08/1999</t>
  </si>
  <si>
    <t>B17DCMR148</t>
  </si>
  <si>
    <t>Đinh Huy</t>
  </si>
  <si>
    <t>04/03/1999</t>
  </si>
  <si>
    <t>B17DCPT220</t>
  </si>
  <si>
    <t>21/10/1999</t>
  </si>
  <si>
    <t>B17DCPT222</t>
  </si>
  <si>
    <t>Đào Quang</t>
  </si>
  <si>
    <t>14/10/1999</t>
  </si>
  <si>
    <t>B17DCPT228</t>
  </si>
  <si>
    <t>Vũ Khắc</t>
  </si>
  <si>
    <t>Tưởng</t>
  </si>
  <si>
    <t>01/06/1999</t>
  </si>
  <si>
    <t>B17DCKT187</t>
  </si>
  <si>
    <t>29/12/1999</t>
  </si>
  <si>
    <t>B17DCMR158</t>
  </si>
  <si>
    <t>Văn</t>
  </si>
  <si>
    <t>02/04/1999</t>
  </si>
  <si>
    <t>B17DCPT250</t>
  </si>
  <si>
    <t xml:space="preserve">    Hà Nội, ngày 04  tháng 7   năm 2019</t>
  </si>
  <si>
    <t>Nhóm: SKR-1101-4</t>
  </si>
  <si>
    <t>B17DCQT005</t>
  </si>
  <si>
    <t>Đoàn Tuấn</t>
  </si>
  <si>
    <t>18/06/1999</t>
  </si>
  <si>
    <t>B17DCKT004</t>
  </si>
  <si>
    <t>Lê Thị Ngọc</t>
  </si>
  <si>
    <t>26/04/1999</t>
  </si>
  <si>
    <t>B17DCMR004</t>
  </si>
  <si>
    <t>Nguyễn Kiều</t>
  </si>
  <si>
    <t>29/06/1999</t>
  </si>
  <si>
    <t>B17DCMR008</t>
  </si>
  <si>
    <t>Nguyễn Tuấn</t>
  </si>
  <si>
    <t>B17DCQT009</t>
  </si>
  <si>
    <t>09/02/1999</t>
  </si>
  <si>
    <t>B17DCQT017</t>
  </si>
  <si>
    <t>Hồ Tú</t>
  </si>
  <si>
    <t>01/11/1999</t>
  </si>
  <si>
    <t>B17DCPT033</t>
  </si>
  <si>
    <t>Huỳnh Thành</t>
  </si>
  <si>
    <t>Công</t>
  </si>
  <si>
    <t>B17DCKT023</t>
  </si>
  <si>
    <t>Diễn</t>
  </si>
  <si>
    <t>19/11/1999</t>
  </si>
  <si>
    <t>B17DCMR023</t>
  </si>
  <si>
    <t>Dung</t>
  </si>
  <si>
    <t>B17DCPT049</t>
  </si>
  <si>
    <t>Dương Xuân</t>
  </si>
  <si>
    <t>B17DCPT057</t>
  </si>
  <si>
    <t>Tiêu Khánh</t>
  </si>
  <si>
    <t>B17DCMR019</t>
  </si>
  <si>
    <t>B17DCPT046</t>
  </si>
  <si>
    <t>Đức</t>
  </si>
  <si>
    <t>16/06/1999</t>
  </si>
  <si>
    <t>B17DCKT039</t>
  </si>
  <si>
    <t>Đinh Thúy</t>
  </si>
  <si>
    <t>29/03/1999</t>
  </si>
  <si>
    <t>B17DCQT051</t>
  </si>
  <si>
    <t>Hảo</t>
  </si>
  <si>
    <t>11/09/1999</t>
  </si>
  <si>
    <t>B17DCQT044</t>
  </si>
  <si>
    <t>Đinh Thị Bích</t>
  </si>
  <si>
    <t>29/08/1999</t>
  </si>
  <si>
    <t>B17DCQT045</t>
  </si>
  <si>
    <t>Đoàn Thu</t>
  </si>
  <si>
    <t>B17DCMR037</t>
  </si>
  <si>
    <t>Lại Minh</t>
  </si>
  <si>
    <t>07/11/1998</t>
  </si>
  <si>
    <t>B17DCMR039</t>
  </si>
  <si>
    <t>29/01/1999</t>
  </si>
  <si>
    <t>B17DCPT069</t>
  </si>
  <si>
    <t>Trần Thu</t>
  </si>
  <si>
    <t>B17DCPT073</t>
  </si>
  <si>
    <t>Hậu</t>
  </si>
  <si>
    <t>B17DCQT057</t>
  </si>
  <si>
    <t>Hoa</t>
  </si>
  <si>
    <t>15/10/1999</t>
  </si>
  <si>
    <t>B17DCKT054</t>
  </si>
  <si>
    <t>B17DCPT081</t>
  </si>
  <si>
    <t>Trần Văn</t>
  </si>
  <si>
    <t>Hoàn</t>
  </si>
  <si>
    <t>29/07/1999</t>
  </si>
  <si>
    <t>B17DCPT093</t>
  </si>
  <si>
    <t>Phạm Mạnh</t>
  </si>
  <si>
    <t>28/09/1999</t>
  </si>
  <si>
    <t>B17DCPT098</t>
  </si>
  <si>
    <t>Bùi Quang</t>
  </si>
  <si>
    <t>14/09/1999</t>
  </si>
  <si>
    <t>B17DCQT072</t>
  </si>
  <si>
    <t>08/06/1999</t>
  </si>
  <si>
    <t>B17DCKT063</t>
  </si>
  <si>
    <t>Đỗ Thị Thanh</t>
  </si>
  <si>
    <t>31/10/1999</t>
  </si>
  <si>
    <t>B17DCKT064</t>
  </si>
  <si>
    <t>16/08/1999</t>
  </si>
  <si>
    <t>B17DCKT066</t>
  </si>
  <si>
    <t>28/04/1999</t>
  </si>
  <si>
    <t>B17DCPT097</t>
  </si>
  <si>
    <t>B17DCQT082</t>
  </si>
  <si>
    <t>Lê Nguyễn Thùy</t>
  </si>
  <si>
    <t>B17DCQT083</t>
  </si>
  <si>
    <t>20/04/1999</t>
  </si>
  <si>
    <t>B17DCKT083</t>
  </si>
  <si>
    <t>Nguyễn Hải</t>
  </si>
  <si>
    <t>10/12/1999</t>
  </si>
  <si>
    <t>B17DCQT088</t>
  </si>
  <si>
    <t>Nguyễn Thùy</t>
  </si>
  <si>
    <t>16/02/1999</t>
  </si>
  <si>
    <t>B17DCQT089</t>
  </si>
  <si>
    <t>B17DCKT107</t>
  </si>
  <si>
    <t>Mai Đức</t>
  </si>
  <si>
    <t>Mạnh</t>
  </si>
  <si>
    <t>03/02/1999</t>
  </si>
  <si>
    <t>B17DCQT100</t>
  </si>
  <si>
    <t>Hoàng Nhật</t>
  </si>
  <si>
    <t>17/04/1999</t>
  </si>
  <si>
    <t>B17DCMR092</t>
  </si>
  <si>
    <t>Nga</t>
  </si>
  <si>
    <t>02/05/1999</t>
  </si>
  <si>
    <t>B17DCKT117</t>
  </si>
  <si>
    <t>Lê Thị Như</t>
  </si>
  <si>
    <t>B17DCPT157</t>
  </si>
  <si>
    <t>Lê Thị Hồng</t>
  </si>
  <si>
    <t>Phấn</t>
  </si>
  <si>
    <t>26/08/1999</t>
  </si>
  <si>
    <t>B17DCPT158</t>
  </si>
  <si>
    <t>Nguyễn Đăng</t>
  </si>
  <si>
    <t>Phước</t>
  </si>
  <si>
    <t>B17DCQT126</t>
  </si>
  <si>
    <t>B17DCQT130</t>
  </si>
  <si>
    <t>Lê Phú</t>
  </si>
  <si>
    <t>B17DCMR111</t>
  </si>
  <si>
    <t>Phạm Văn</t>
  </si>
  <si>
    <t>30/04/1999</t>
  </si>
  <si>
    <t>B17DCPT169</t>
  </si>
  <si>
    <t>Đỗ Hương</t>
  </si>
  <si>
    <t>B17DCMR117</t>
  </si>
  <si>
    <t>14/10/1998</t>
  </si>
  <si>
    <t>B17DCPT192</t>
  </si>
  <si>
    <t>Vũ Đức</t>
  </si>
  <si>
    <t>Thành</t>
  </si>
  <si>
    <t>03/05/1999</t>
  </si>
  <si>
    <t>B17DCQT142</t>
  </si>
  <si>
    <t>Phạm Ngọc</t>
  </si>
  <si>
    <t>15/07/1999</t>
  </si>
  <si>
    <t>B17DCPT197</t>
  </si>
  <si>
    <t>B17DCKT154</t>
  </si>
  <si>
    <t>Thoan</t>
  </si>
  <si>
    <t>01/01/1999</t>
  </si>
  <si>
    <t>B17DCQT154</t>
  </si>
  <si>
    <t>Đoàn Thị</t>
  </si>
  <si>
    <t>Thủy</t>
  </si>
  <si>
    <t>26/12/1999</t>
  </si>
  <si>
    <t>B17DCKT163</t>
  </si>
  <si>
    <t>14/06/1999</t>
  </si>
  <si>
    <t>B17DCPT204</t>
  </si>
  <si>
    <t>Đỗ Trung</t>
  </si>
  <si>
    <t>B17DCQT160</t>
  </si>
  <si>
    <t>24/10/1999</t>
  </si>
  <si>
    <t>B17DCMR145</t>
  </si>
  <si>
    <t>12/02/1999</t>
  </si>
  <si>
    <t>B17DCQT161</t>
  </si>
  <si>
    <t>B17DCKT180</t>
  </si>
  <si>
    <t>Trinh</t>
  </si>
  <si>
    <t>B17DCMR153</t>
  </si>
  <si>
    <t>Tươi</t>
  </si>
  <si>
    <t>B17DCKT189</t>
  </si>
  <si>
    <t>Đinh Hải</t>
  </si>
  <si>
    <t>20/06/1999</t>
  </si>
  <si>
    <t>B17DCQT175</t>
  </si>
  <si>
    <t>08/01/1998</t>
  </si>
  <si>
    <t>B17DCMR163</t>
  </si>
  <si>
    <t>Hoàng Hải</t>
  </si>
  <si>
    <t>Yến</t>
  </si>
  <si>
    <t>27/08/1999</t>
  </si>
  <si>
    <t>B17DCQT178</t>
  </si>
  <si>
    <t>Lê Thị Hải</t>
  </si>
  <si>
    <t xml:space="preserve">     Hà Nội, ngày 04  tháng 7   năm 2019</t>
  </si>
  <si>
    <t>Nhóm: SKR-1101-5</t>
  </si>
  <si>
    <t>Nhóm: SKR-1101-6</t>
  </si>
  <si>
    <t>Nhóm: SKR-1101-7</t>
  </si>
  <si>
    <t>Nhóm: SKR-1101-8</t>
  </si>
  <si>
    <t>Nhóm: SKR-1101-9</t>
  </si>
  <si>
    <t>Nhóm: SKR-1101-10</t>
  </si>
  <si>
    <t>Nhóm: SKR-1101-11</t>
  </si>
  <si>
    <t>Nhóm: SKR-1101-12</t>
  </si>
  <si>
    <t>Nhóm: SKR-1101-13</t>
  </si>
  <si>
    <t>Nhóm: SKR-1101-14</t>
  </si>
  <si>
    <t>B16DCQT006</t>
  </si>
  <si>
    <t>Lê Thục</t>
  </si>
  <si>
    <t>20/10/1998</t>
  </si>
  <si>
    <t>D16CQQT02-B</t>
  </si>
  <si>
    <t>B17DCPT269</t>
  </si>
  <si>
    <t>18/07/1999</t>
  </si>
  <si>
    <t>B17DCQT007</t>
  </si>
  <si>
    <t>Nguyễn Quỳnh</t>
  </si>
  <si>
    <t>B17DCQT012</t>
  </si>
  <si>
    <t>Trương Tuấn</t>
  </si>
  <si>
    <t>22/11/1999</t>
  </si>
  <si>
    <t>B17DCMR013</t>
  </si>
  <si>
    <t>Đoàn Thị Ngọc</t>
  </si>
  <si>
    <t>05/04/1999</t>
  </si>
  <si>
    <t>B17DCKT022</t>
  </si>
  <si>
    <t>Chi</t>
  </si>
  <si>
    <t>07/06/1999</t>
  </si>
  <si>
    <t>B17DCQT025</t>
  </si>
  <si>
    <t>Đặng Văn</t>
  </si>
  <si>
    <t>B17DCKT027</t>
  </si>
  <si>
    <t>Nguyễn ánh</t>
  </si>
  <si>
    <t>B17DCQT027</t>
  </si>
  <si>
    <t>10/01/1999</t>
  </si>
  <si>
    <t>B17DCPT263</t>
  </si>
  <si>
    <t>Phạm Thành</t>
  </si>
  <si>
    <t>Đạt</t>
  </si>
  <si>
    <t>B17DCPT260</t>
  </si>
  <si>
    <t>Đông</t>
  </si>
  <si>
    <t>04/04/1999</t>
  </si>
  <si>
    <t>B17DCMR034</t>
  </si>
  <si>
    <t>Kiều Thị</t>
  </si>
  <si>
    <t>B17DCQT036</t>
  </si>
  <si>
    <t>Lưu Hoàng Thái</t>
  </si>
  <si>
    <t>27/10/1999</t>
  </si>
  <si>
    <t>B17DCQT048</t>
  </si>
  <si>
    <t>14/11/1999</t>
  </si>
  <si>
    <t>B17DCMR043</t>
  </si>
  <si>
    <t>Nguyễn Thị Mỹ</t>
  </si>
  <si>
    <t>26/05/1999</t>
  </si>
  <si>
    <t>B17DCKT048</t>
  </si>
  <si>
    <t>Nguyễn Xuân</t>
  </si>
  <si>
    <t>Hiển</t>
  </si>
  <si>
    <t>11/08/1999</t>
  </si>
  <si>
    <t>B17DCMR047</t>
  </si>
  <si>
    <t>Nguyễn Ngọc Minh</t>
  </si>
  <si>
    <t>B17DCKT053</t>
  </si>
  <si>
    <t>Lê Thị Ninh</t>
  </si>
  <si>
    <t>16/05/1999</t>
  </si>
  <si>
    <t>B17DCMR053</t>
  </si>
  <si>
    <t>Ngô Thu</t>
  </si>
  <si>
    <t>Huế</t>
  </si>
  <si>
    <t>B17DCPT089</t>
  </si>
  <si>
    <t>21/05/1999</t>
  </si>
  <si>
    <t>B17DCPT258</t>
  </si>
  <si>
    <t>Nguyễn Lê Minh</t>
  </si>
  <si>
    <t>26/10/1999</t>
  </si>
  <si>
    <t>B17DCPT104</t>
  </si>
  <si>
    <t>23/08/1999</t>
  </si>
  <si>
    <t>B17DCMR060</t>
  </si>
  <si>
    <t>B17DCPT111</t>
  </si>
  <si>
    <t>Kiên</t>
  </si>
  <si>
    <t>23/11/1999</t>
  </si>
  <si>
    <t>B17DCQT074</t>
  </si>
  <si>
    <t>26/11/1999</t>
  </si>
  <si>
    <t>B17DCQT078</t>
  </si>
  <si>
    <t>Lệ</t>
  </si>
  <si>
    <t>B17DCMR069</t>
  </si>
  <si>
    <t>Liên</t>
  </si>
  <si>
    <t>30/06/1999</t>
  </si>
  <si>
    <t>B17DCQT085</t>
  </si>
  <si>
    <t>Lê Thị Tuệ</t>
  </si>
  <si>
    <t>B17DCPT252</t>
  </si>
  <si>
    <t>Nguyễn Thị Khánh</t>
  </si>
  <si>
    <t>B17DCKT097</t>
  </si>
  <si>
    <t>Vũ Thị Thùy</t>
  </si>
  <si>
    <t>B17DCPT246</t>
  </si>
  <si>
    <t>Đoàn Kim</t>
  </si>
  <si>
    <t>14/03/1999</t>
  </si>
  <si>
    <t>B17DCQT095</t>
  </si>
  <si>
    <t>Lý Hoàng</t>
  </si>
  <si>
    <t>12/12/1999</t>
  </si>
  <si>
    <t>B17DCQT098</t>
  </si>
  <si>
    <t>Đỗ Khánh</t>
  </si>
  <si>
    <t>09/01/1999</t>
  </si>
  <si>
    <t>B17DCKT103</t>
  </si>
  <si>
    <t>B17DCTT058</t>
  </si>
  <si>
    <t>Nguyễn Thị Tuyết</t>
  </si>
  <si>
    <t>19/09/1999</t>
  </si>
  <si>
    <t>D17CQTT02-B</t>
  </si>
  <si>
    <t>B17DCQT110</t>
  </si>
  <si>
    <t>B16DCQT102</t>
  </si>
  <si>
    <t>10/11/1998</t>
  </si>
  <si>
    <t>B17DCMR098</t>
  </si>
  <si>
    <t>Đặng Bảo</t>
  </si>
  <si>
    <t>Nguyệt</t>
  </si>
  <si>
    <t>04/07/1999</t>
  </si>
  <si>
    <t>B17DCTT064</t>
  </si>
  <si>
    <t>06/05/1999</t>
  </si>
  <si>
    <t>B17DCKT132</t>
  </si>
  <si>
    <t>B17DCQT120</t>
  </si>
  <si>
    <t>Nguyễn Nam</t>
  </si>
  <si>
    <t>Phong</t>
  </si>
  <si>
    <t>16/10/1999</t>
  </si>
  <si>
    <t>B17DCPT167</t>
  </si>
  <si>
    <t>Vũ Nhật</t>
  </si>
  <si>
    <t>B17DCPT189</t>
  </si>
  <si>
    <t>Thanh</t>
  </si>
  <si>
    <t>10/07/1999</t>
  </si>
  <si>
    <t>B17DCKT145</t>
  </si>
  <si>
    <t>Nguyễn Thị Phương</t>
  </si>
  <si>
    <t>Thảo</t>
  </si>
  <si>
    <t>B17DCPT185</t>
  </si>
  <si>
    <t>Đỗ Đức</t>
  </si>
  <si>
    <t>B17DCKT161</t>
  </si>
  <si>
    <t>Thùy</t>
  </si>
  <si>
    <t>10/10/1999</t>
  </si>
  <si>
    <t>B17DCQT153</t>
  </si>
  <si>
    <t>Thúy</t>
  </si>
  <si>
    <t>23/03/1999</t>
  </si>
  <si>
    <t>B17DCPT203</t>
  </si>
  <si>
    <t>Thiều Thị</t>
  </si>
  <si>
    <t>B17DCKT158</t>
  </si>
  <si>
    <t>Đoàn Hoài</t>
  </si>
  <si>
    <t>Thương</t>
  </si>
  <si>
    <t>12/04/1999</t>
  </si>
  <si>
    <t>B17DCKT168</t>
  </si>
  <si>
    <t>Bùi Thị Quỳnh</t>
  </si>
  <si>
    <t>B17DCMR139</t>
  </si>
  <si>
    <t>B17DCPT209</t>
  </si>
  <si>
    <t>Hoàng Đỗ Quỳnh</t>
  </si>
  <si>
    <t>08/02/1999</t>
  </si>
  <si>
    <t>B17DCQT158</t>
  </si>
  <si>
    <t>Khuất Thị Thu</t>
  </si>
  <si>
    <t>B17DCQT164</t>
  </si>
  <si>
    <t>Vũ Thùy</t>
  </si>
  <si>
    <t>B17DCKT179</t>
  </si>
  <si>
    <t>Lương Thị Diệu</t>
  </si>
  <si>
    <t>10/04/1999</t>
  </si>
  <si>
    <t>B17DCPT261</t>
  </si>
  <si>
    <t>Đặng Anh</t>
  </si>
  <si>
    <t>B17DCQT168</t>
  </si>
  <si>
    <t>B16DCPT168</t>
  </si>
  <si>
    <t>28/07/1998</t>
  </si>
  <si>
    <t>B17DCPT227</t>
  </si>
  <si>
    <t>Quách Đình</t>
  </si>
  <si>
    <t>27/09/1999</t>
  </si>
  <si>
    <t>B17DCPT229</t>
  </si>
  <si>
    <t>Phan Thị Thu</t>
  </si>
  <si>
    <t>B17DCKT188</t>
  </si>
  <si>
    <t>Vũ Thị Thu</t>
  </si>
  <si>
    <t xml:space="preserve">       Hà Nội, ngày 04  tháng 7   năm 2019</t>
  </si>
  <si>
    <t>B17DCMR001</t>
  </si>
  <si>
    <t>An</t>
  </si>
  <si>
    <t>B17DCQT010</t>
  </si>
  <si>
    <t>Trần Thị Trâm</t>
  </si>
  <si>
    <t>11/01/1999</t>
  </si>
  <si>
    <t>B17DCTT012</t>
  </si>
  <si>
    <t>Trần Hà</t>
  </si>
  <si>
    <t>B17DCQT018</t>
  </si>
  <si>
    <t>Hoàng Thị Phương</t>
  </si>
  <si>
    <t>10/09/1999</t>
  </si>
  <si>
    <t>B17DCTT024</t>
  </si>
  <si>
    <t>Trần Thị Kim</t>
  </si>
  <si>
    <t>07/02/1999</t>
  </si>
  <si>
    <t>B17DCPT048</t>
  </si>
  <si>
    <t>Đào Việt</t>
  </si>
  <si>
    <t>26/06/1999</t>
  </si>
  <si>
    <t>B17DCKT025</t>
  </si>
  <si>
    <t>Phạm Tiến</t>
  </si>
  <si>
    <t>01/04/1999</t>
  </si>
  <si>
    <t>B17DCMR025</t>
  </si>
  <si>
    <t>07/04/1999</t>
  </si>
  <si>
    <t>B17DCMR030</t>
  </si>
  <si>
    <t>Duyên</t>
  </si>
  <si>
    <t>26/01/1999</t>
  </si>
  <si>
    <t>B17DCPT042</t>
  </si>
  <si>
    <t>Bùi Đức</t>
  </si>
  <si>
    <t>05/08/1999</t>
  </si>
  <si>
    <t>B17DCPT062</t>
  </si>
  <si>
    <t>04/08/1999</t>
  </si>
  <si>
    <t>B17DCPT066</t>
  </si>
  <si>
    <t>Bùi Thị Diễm</t>
  </si>
  <si>
    <t>17/06/1999</t>
  </si>
  <si>
    <t>B17DCKT036</t>
  </si>
  <si>
    <t>B17DCKT037</t>
  </si>
  <si>
    <t>Phạm Thúy</t>
  </si>
  <si>
    <t>31/12/1999</t>
  </si>
  <si>
    <t>B17DCTT035</t>
  </si>
  <si>
    <t>06/03/1999</t>
  </si>
  <si>
    <t>B17DCKT049</t>
  </si>
  <si>
    <t>Nguyễn Đình</t>
  </si>
  <si>
    <t>B17DCPT079</t>
  </si>
  <si>
    <t>Hoài</t>
  </si>
  <si>
    <t>B17DCPT090</t>
  </si>
  <si>
    <t>Bùi Thị Minh</t>
  </si>
  <si>
    <t>06/08/1999</t>
  </si>
  <si>
    <t>B17DCTT045</t>
  </si>
  <si>
    <t>30/01/1999</t>
  </si>
  <si>
    <t>B17DCKT073</t>
  </si>
  <si>
    <t>25/06/1999</t>
  </si>
  <si>
    <t>B17DCKT074</t>
  </si>
  <si>
    <t>B17DCMR057</t>
  </si>
  <si>
    <t>Hà Thị Lan</t>
  </si>
  <si>
    <t>03/11/1999</t>
  </si>
  <si>
    <t>B17DCPT096</t>
  </si>
  <si>
    <t>Đỗ Thanh</t>
  </si>
  <si>
    <t>22/01/1999</t>
  </si>
  <si>
    <t>B17DCPT106</t>
  </si>
  <si>
    <t>Lê Quốc</t>
  </si>
  <si>
    <t>Khánh</t>
  </si>
  <si>
    <t>06/10/1999</t>
  </si>
  <si>
    <t>B17DCQT087</t>
  </si>
  <si>
    <t>B17DCMR078</t>
  </si>
  <si>
    <t>Trần Khánh</t>
  </si>
  <si>
    <t>03/01/1999</t>
  </si>
  <si>
    <t>B17DCKT093</t>
  </si>
  <si>
    <t>16/04/1999</t>
  </si>
  <si>
    <t>B17DCKT094</t>
  </si>
  <si>
    <t>Trần Thị Mỹ</t>
  </si>
  <si>
    <t>22/08/1999</t>
  </si>
  <si>
    <t>B17DCPT265</t>
  </si>
  <si>
    <t>Nguyễn Đỗ Tuấn</t>
  </si>
  <si>
    <t>07/04/1997</t>
  </si>
  <si>
    <t>B17DCKT112</t>
  </si>
  <si>
    <t>B17DCKT113</t>
  </si>
  <si>
    <t>Nguyễn Thị Trà</t>
  </si>
  <si>
    <t>14/12/1999</t>
  </si>
  <si>
    <t>B17DCTT057</t>
  </si>
  <si>
    <t>Vũ Văn</t>
  </si>
  <si>
    <t>B17DCMR096</t>
  </si>
  <si>
    <t>Phạm Bích</t>
  </si>
  <si>
    <t>B17DCMR097</t>
  </si>
  <si>
    <t>08/12/1999</t>
  </si>
  <si>
    <t>B17DCPT155</t>
  </si>
  <si>
    <t>Nhi</t>
  </si>
  <si>
    <t>02/12/1999</t>
  </si>
  <si>
    <t>B17DCKT125</t>
  </si>
  <si>
    <t>Hoàng Thị Hồng</t>
  </si>
  <si>
    <t>B17DCMR102</t>
  </si>
  <si>
    <t>Nguyễn Hồng</t>
  </si>
  <si>
    <t>06/12/1999</t>
  </si>
  <si>
    <t>B17DCMR105</t>
  </si>
  <si>
    <t>Phạm Thị Kiều</t>
  </si>
  <si>
    <t>12/10/1999</t>
  </si>
  <si>
    <t>B17DCTT069</t>
  </si>
  <si>
    <t>Giang Khánh</t>
  </si>
  <si>
    <t>B17DCPT163</t>
  </si>
  <si>
    <t>Lê Anh</t>
  </si>
  <si>
    <t>17/10/1998</t>
  </si>
  <si>
    <t>B17DCQT127</t>
  </si>
  <si>
    <t>B17DCTT072</t>
  </si>
  <si>
    <t>05/02/1999</t>
  </si>
  <si>
    <t>B17DCKT141</t>
  </si>
  <si>
    <t>Sang</t>
  </si>
  <si>
    <t>B17DCQT136</t>
  </si>
  <si>
    <t>25/11/1999</t>
  </si>
  <si>
    <t>B17DCPT175</t>
  </si>
  <si>
    <t>15/12/1999</t>
  </si>
  <si>
    <t>B17DCTT078</t>
  </si>
  <si>
    <t>Nguyễn Duy</t>
  </si>
  <si>
    <t>Thái</t>
  </si>
  <si>
    <t>B17DCPT190</t>
  </si>
  <si>
    <t>Phùng Thị Phương</t>
  </si>
  <si>
    <t>B17DCPT187</t>
  </si>
  <si>
    <t>19/09/1998</t>
  </si>
  <si>
    <t>B17DCPT267</t>
  </si>
  <si>
    <t>09/10/1999</t>
  </si>
  <si>
    <t>B17DCKT156</t>
  </si>
  <si>
    <t>Nguyễn Nguyệt</t>
  </si>
  <si>
    <t>Thu</t>
  </si>
  <si>
    <t>B17DCKT164</t>
  </si>
  <si>
    <t>B17DCQT156</t>
  </si>
  <si>
    <t>B17DCKT165</t>
  </si>
  <si>
    <t>Triệu Bích</t>
  </si>
  <si>
    <t>B17DCPT207</t>
  </si>
  <si>
    <t>Phạm Đình</t>
  </si>
  <si>
    <t>B17DCQT162</t>
  </si>
  <si>
    <t>Phan Hà</t>
  </si>
  <si>
    <t>28/06/1999</t>
  </si>
  <si>
    <t>B17DCKT181</t>
  </si>
  <si>
    <t>Vũ Ngọc Đức</t>
  </si>
  <si>
    <t>B17DCQT165</t>
  </si>
  <si>
    <t>Phan Văn</t>
  </si>
  <si>
    <t>22/05/1999</t>
  </si>
  <si>
    <t>B17DCTT099</t>
  </si>
  <si>
    <t>Vũ Quang</t>
  </si>
  <si>
    <t>30/10/1999</t>
  </si>
  <si>
    <t>B17DCMR156</t>
  </si>
  <si>
    <t>B17DCPT231</t>
  </si>
  <si>
    <t>Đào Quốc</t>
  </si>
  <si>
    <t>Việt</t>
  </si>
  <si>
    <t>B17DCTT103</t>
  </si>
  <si>
    <t>Trần Minh</t>
  </si>
  <si>
    <t>Vũ</t>
  </si>
  <si>
    <t>19/12/1999</t>
  </si>
  <si>
    <t>B17DCKT192</t>
  </si>
  <si>
    <t>Cao Thị</t>
  </si>
  <si>
    <t>11/07/1999</t>
  </si>
  <si>
    <t>B17DCPT001</t>
  </si>
  <si>
    <t>Bùi Thái</t>
  </si>
  <si>
    <t>17/10/1999</t>
  </si>
  <si>
    <t>B17DCPT004</t>
  </si>
  <si>
    <t>Đặng Đức</t>
  </si>
  <si>
    <t>10/11/1999</t>
  </si>
  <si>
    <t>B17DCPT264</t>
  </si>
  <si>
    <t>Huỳnh Tú</t>
  </si>
  <si>
    <t>17/01/1999</t>
  </si>
  <si>
    <t>B17DCKT006</t>
  </si>
  <si>
    <t>Nguyễn Lan</t>
  </si>
  <si>
    <t>B17DCMR005</t>
  </si>
  <si>
    <t>B17DCPT010</t>
  </si>
  <si>
    <t>B17DCPT013</t>
  </si>
  <si>
    <t>Nguyễn Việt</t>
  </si>
  <si>
    <t>B17DCPT014</t>
  </si>
  <si>
    <t>Thân Trần Dương</t>
  </si>
  <si>
    <t>22/12/1998</t>
  </si>
  <si>
    <t>B17DCMR009</t>
  </si>
  <si>
    <t>Trần Trung</t>
  </si>
  <si>
    <t>08/01/1999</t>
  </si>
  <si>
    <t>B17DCPT032</t>
  </si>
  <si>
    <t>Chương</t>
  </si>
  <si>
    <t>14/05/1999</t>
  </si>
  <si>
    <t>B17DCQT032</t>
  </si>
  <si>
    <t>B17DCPT045</t>
  </si>
  <si>
    <t>B17DCPT059</t>
  </si>
  <si>
    <t>Nguyễn Hương</t>
  </si>
  <si>
    <t>30/08/1999</t>
  </si>
  <si>
    <t>B17DCMR033</t>
  </si>
  <si>
    <t>Hoàng Thu</t>
  </si>
  <si>
    <t>01/03/1999</t>
  </si>
  <si>
    <t>B17DCPT063</t>
  </si>
  <si>
    <t>Phan Đình</t>
  </si>
  <si>
    <t>22/02/1999</t>
  </si>
  <si>
    <t>B17DCQT041</t>
  </si>
  <si>
    <t>B17DCPT070</t>
  </si>
  <si>
    <t>26/07/1999</t>
  </si>
  <si>
    <t>B17DCPT071</t>
  </si>
  <si>
    <t>B17DCPT072</t>
  </si>
  <si>
    <t>Nguyễn Thái</t>
  </si>
  <si>
    <t>B17DCMR050</t>
  </si>
  <si>
    <t>B17DCPT087</t>
  </si>
  <si>
    <t>B17DCPT102</t>
  </si>
  <si>
    <t>B17DCPT094</t>
  </si>
  <si>
    <t>Nguyễn Sĩ</t>
  </si>
  <si>
    <t>Hưng</t>
  </si>
  <si>
    <t>B17DCPT107</t>
  </si>
  <si>
    <t>Bùi Trọng</t>
  </si>
  <si>
    <t>Khôi</t>
  </si>
  <si>
    <t>B17DCPT108</t>
  </si>
  <si>
    <t>B17DCPT116</t>
  </si>
  <si>
    <t>B17DCKT081</t>
  </si>
  <si>
    <t>Đào Thị Thùy</t>
  </si>
  <si>
    <t>15/02/1999</t>
  </si>
  <si>
    <t>B17DCPT122</t>
  </si>
  <si>
    <t>B17DCPT130</t>
  </si>
  <si>
    <t>Lưu Diệu</t>
  </si>
  <si>
    <t>B17DCMR083</t>
  </si>
  <si>
    <t>Hoàng Thị Hải</t>
  </si>
  <si>
    <t>Lý</t>
  </si>
  <si>
    <t>B17DCKT101</t>
  </si>
  <si>
    <t>B17DCPT135</t>
  </si>
  <si>
    <t>Bùi Văn</t>
  </si>
  <si>
    <t>B17DCPT139</t>
  </si>
  <si>
    <t>Hoàng Hà</t>
  </si>
  <si>
    <t>20/12/1999</t>
  </si>
  <si>
    <t>B17DCPT145</t>
  </si>
  <si>
    <t>B17DCPT147</t>
  </si>
  <si>
    <t>B17DCPT148</t>
  </si>
  <si>
    <t>Nguyễn Thị Lan</t>
  </si>
  <si>
    <t>06/04/1999</t>
  </si>
  <si>
    <t>B17DCTT059</t>
  </si>
  <si>
    <t>B17DCKT121</t>
  </si>
  <si>
    <t>Bùi Thị ánh</t>
  </si>
  <si>
    <t>B17DCMR103</t>
  </si>
  <si>
    <t>Trương Thị</t>
  </si>
  <si>
    <t>03/12/1999</t>
  </si>
  <si>
    <t>B17DCKT133</t>
  </si>
  <si>
    <t>Nguyễn Thị Việt</t>
  </si>
  <si>
    <t>B17DCTT067</t>
  </si>
  <si>
    <t>Nguyễn Thị Minh</t>
  </si>
  <si>
    <t>B17DCPT165</t>
  </si>
  <si>
    <t>Bùi Minh</t>
  </si>
  <si>
    <t>B17DCPT259</t>
  </si>
  <si>
    <t>Quyết</t>
  </si>
  <si>
    <t>23/07/1999</t>
  </si>
  <si>
    <t>B17DCMR113</t>
  </si>
  <si>
    <t>17/05/1999</t>
  </si>
  <si>
    <t>B17DCTT073</t>
  </si>
  <si>
    <t>24/09/1999</t>
  </si>
  <si>
    <t>B17DCTT076</t>
  </si>
  <si>
    <t>B17DCPT181</t>
  </si>
  <si>
    <t>Tài</t>
  </si>
  <si>
    <t>B17DCPT183</t>
  </si>
  <si>
    <t>06/01/1999</t>
  </si>
  <si>
    <t>B17DCQT147</t>
  </si>
  <si>
    <t>Đào Tuấn</t>
  </si>
  <si>
    <t>B17DCPT195</t>
  </si>
  <si>
    <t>Nguyễn Khắc</t>
  </si>
  <si>
    <t>B17DCPT199</t>
  </si>
  <si>
    <t>Thuận</t>
  </si>
  <si>
    <t>B17DCMR132</t>
  </si>
  <si>
    <t>Trần Nhật</t>
  </si>
  <si>
    <t>B17DCPT201</t>
  </si>
  <si>
    <t>Phạm Hoài</t>
  </si>
  <si>
    <t>B17DCPT206</t>
  </si>
  <si>
    <t>B17DCTT091</t>
  </si>
  <si>
    <t>Dương Thu</t>
  </si>
  <si>
    <t>25/12/1999</t>
  </si>
  <si>
    <t>B17DCMR142</t>
  </si>
  <si>
    <t>B17DCMR144</t>
  </si>
  <si>
    <t>B17DCPT214</t>
  </si>
  <si>
    <t>B17DCPT218</t>
  </si>
  <si>
    <t>01/09/1999</t>
  </si>
  <si>
    <t>B17DCPT219</t>
  </si>
  <si>
    <t>Tuân</t>
  </si>
  <si>
    <t>15/04/1999</t>
  </si>
  <si>
    <t>B17DCMR150</t>
  </si>
  <si>
    <t>18/03/1999</t>
  </si>
  <si>
    <t>B17DCPT230</t>
  </si>
  <si>
    <t>27/07/1999</t>
  </si>
  <si>
    <t>B17DCPT234</t>
  </si>
  <si>
    <t>Vượng</t>
  </si>
  <si>
    <t>B17DCPT002</t>
  </si>
  <si>
    <t>Bùi Trung</t>
  </si>
  <si>
    <t>B17DCKT003</t>
  </si>
  <si>
    <t>Lã Thị Vân</t>
  </si>
  <si>
    <t>04/04/2000</t>
  </si>
  <si>
    <t>B17DCMR007</t>
  </si>
  <si>
    <t>B17DCPT016</t>
  </si>
  <si>
    <t>Thiều Sỹ</t>
  </si>
  <si>
    <t>B17DCPT017</t>
  </si>
  <si>
    <t>Tống Tiến</t>
  </si>
  <si>
    <t>23/10/1998</t>
  </si>
  <si>
    <t>B17DCKT010</t>
  </si>
  <si>
    <t>Trần Thị Phương</t>
  </si>
  <si>
    <t>10/08/1999</t>
  </si>
  <si>
    <t>B17DCPT022</t>
  </si>
  <si>
    <t>Phùng Thị Ngọc</t>
  </si>
  <si>
    <t>B17DCKT018</t>
  </si>
  <si>
    <t>Ba</t>
  </si>
  <si>
    <t>20/06/1998</t>
  </si>
  <si>
    <t>B17DCPT023</t>
  </si>
  <si>
    <t>Bắc</t>
  </si>
  <si>
    <t>27/06/1999</t>
  </si>
  <si>
    <t>B17DCPT047</t>
  </si>
  <si>
    <t>B17DCQT034</t>
  </si>
  <si>
    <t>Lương Thị Phương</t>
  </si>
  <si>
    <t>22/12/1999</t>
  </si>
  <si>
    <t>B17DCPT058</t>
  </si>
  <si>
    <t>B17DCKT031</t>
  </si>
  <si>
    <t>Phạm Thị Hương</t>
  </si>
  <si>
    <t>B17DCPT061</t>
  </si>
  <si>
    <t>28/07/1999</t>
  </si>
  <si>
    <t>B17DCPT064</t>
  </si>
  <si>
    <t>Hà Tiến</t>
  </si>
  <si>
    <t>B17DCPT067</t>
  </si>
  <si>
    <t>Ngô Thị Thu</t>
  </si>
  <si>
    <t>B17DCKT051</t>
  </si>
  <si>
    <t>B17DCKT055</t>
  </si>
  <si>
    <t>B17DCMR049</t>
  </si>
  <si>
    <t>B17DCPT084</t>
  </si>
  <si>
    <t>Nguyễn Vũ Tiến</t>
  </si>
  <si>
    <t>B17DCKT059</t>
  </si>
  <si>
    <t>Lê Thị Thu</t>
  </si>
  <si>
    <t>B17DCKT060</t>
  </si>
  <si>
    <t>Phan Thị Kim</t>
  </si>
  <si>
    <t>05/02/1998</t>
  </si>
  <si>
    <t>B17DCPT092</t>
  </si>
  <si>
    <t>Nguyễn Sinh</t>
  </si>
  <si>
    <t>24/02/1999</t>
  </si>
  <si>
    <t>B17DCKT072</t>
  </si>
  <si>
    <t>Phạm Thu</t>
  </si>
  <si>
    <t>24/05/1999</t>
  </si>
  <si>
    <t>B17DCQT071</t>
  </si>
  <si>
    <t>Võ Thu</t>
  </si>
  <si>
    <t>B17DCKT075</t>
  </si>
  <si>
    <t>01/10/1999</t>
  </si>
  <si>
    <t>B17DCPT253</t>
  </si>
  <si>
    <t>Lê Mai</t>
  </si>
  <si>
    <t>12/08/1999</t>
  </si>
  <si>
    <t>B17DCPT105</t>
  </si>
  <si>
    <t>Đoàn Bình</t>
  </si>
  <si>
    <t>22/04/1999</t>
  </si>
  <si>
    <t>B17DCPT109</t>
  </si>
  <si>
    <t>Vũ Đình</t>
  </si>
  <si>
    <t>B17DCQT075</t>
  </si>
  <si>
    <t>B16DCPT090</t>
  </si>
  <si>
    <t>Sái Ngọc</t>
  </si>
  <si>
    <t>05/09/1998</t>
  </si>
  <si>
    <t>D16TKDPT1</t>
  </si>
  <si>
    <t>B17DCKT095</t>
  </si>
  <si>
    <t>Trần Thị Thùy</t>
  </si>
  <si>
    <t>B17DCPT129</t>
  </si>
  <si>
    <t>Luyến</t>
  </si>
  <si>
    <t>B17DCPT134</t>
  </si>
  <si>
    <t>Phùng Thị Nguyệt</t>
  </si>
  <si>
    <t>B17DCQT103</t>
  </si>
  <si>
    <t>31/08/1999</t>
  </si>
  <si>
    <t>B16DCQT096</t>
  </si>
  <si>
    <t>Phạm Bình</t>
  </si>
  <si>
    <t>14/11/1998</t>
  </si>
  <si>
    <t>D16CQQT04-B</t>
  </si>
  <si>
    <t>B17DCPT149</t>
  </si>
  <si>
    <t>B17DCPT152</t>
  </si>
  <si>
    <t>Lương Duyên Bình</t>
  </si>
  <si>
    <t>Nguyên</t>
  </si>
  <si>
    <t>10/06/1999</t>
  </si>
  <si>
    <t>B17DCQT114</t>
  </si>
  <si>
    <t>Nhân</t>
  </si>
  <si>
    <t>B17DCPT153</t>
  </si>
  <si>
    <t>Bùi Long</t>
  </si>
  <si>
    <t>Nhật</t>
  </si>
  <si>
    <t>02/01/1999</t>
  </si>
  <si>
    <t>B17DCKT123</t>
  </si>
  <si>
    <t>Vương Hồng</t>
  </si>
  <si>
    <t>Nhiên</t>
  </si>
  <si>
    <t>B17DCKT128</t>
  </si>
  <si>
    <t>21/11/1999</t>
  </si>
  <si>
    <t>B17DCQT117</t>
  </si>
  <si>
    <t>B17DCKT131</t>
  </si>
  <si>
    <t>Vũ Thị Kiều</t>
  </si>
  <si>
    <t>B17DCQT123</t>
  </si>
  <si>
    <t>Hồ Thị</t>
  </si>
  <si>
    <t>B17DCPT159</t>
  </si>
  <si>
    <t>Lê Thị Hà</t>
  </si>
  <si>
    <t>B17DCKT134</t>
  </si>
  <si>
    <t>B17DCPT166</t>
  </si>
  <si>
    <t>Nguyễn Thế</t>
  </si>
  <si>
    <t>B17DCQT131</t>
  </si>
  <si>
    <t>Võ Minh</t>
  </si>
  <si>
    <t>B17DCKT139</t>
  </si>
  <si>
    <t>Nguyễn Như</t>
  </si>
  <si>
    <t>B17DCQT135</t>
  </si>
  <si>
    <t>Vũ Xuân</t>
  </si>
  <si>
    <t>B17DCMR123</t>
  </si>
  <si>
    <t>23/09/1999</t>
  </si>
  <si>
    <t>B17DCKT144</t>
  </si>
  <si>
    <t>Lê Phương</t>
  </si>
  <si>
    <t>B17DCKT146</t>
  </si>
  <si>
    <t>Phạm Phương</t>
  </si>
  <si>
    <t>B17DCKT155</t>
  </si>
  <si>
    <t>B17DCMR133</t>
  </si>
  <si>
    <t>B17DCPT202</t>
  </si>
  <si>
    <t>25/05/1999</t>
  </si>
  <si>
    <t>B17DCKT171</t>
  </si>
  <si>
    <t>Hoàng Thị Huyền</t>
  </si>
  <si>
    <t>B17DCPT211</t>
  </si>
  <si>
    <t>Nguyễn Thị Huyền</t>
  </si>
  <si>
    <t>B17DCQT163</t>
  </si>
  <si>
    <t>Trần Thị Thu</t>
  </si>
  <si>
    <t>B17DCQT167</t>
  </si>
  <si>
    <t>Nguyễn Anh</t>
  </si>
  <si>
    <t>Tú</t>
  </si>
  <si>
    <t>B17DCPT221</t>
  </si>
  <si>
    <t>Trương Anh</t>
  </si>
  <si>
    <t>B17DCPT225</t>
  </si>
  <si>
    <t>14/09/1998</t>
  </si>
  <si>
    <t>B17DCQT173</t>
  </si>
  <si>
    <t>B17DCPT233</t>
  </si>
  <si>
    <t>Vương</t>
  </si>
  <si>
    <t>04/03/1998</t>
  </si>
  <si>
    <t xml:space="preserve">        Hà Nội, ngày 04  tháng 7   năm 2019</t>
  </si>
  <si>
    <t>B17DCTT001</t>
  </si>
  <si>
    <t>Nguyễn Lê</t>
  </si>
  <si>
    <t>B17DCTT008</t>
  </si>
  <si>
    <t>Phạm Duy</t>
  </si>
  <si>
    <t>B17DCKT012</t>
  </si>
  <si>
    <t>Trịnh Vân</t>
  </si>
  <si>
    <t>20/05/1999</t>
  </si>
  <si>
    <t>B17DCPT248</t>
  </si>
  <si>
    <t>Trương Ngọc</t>
  </si>
  <si>
    <t>B17DCTT010</t>
  </si>
  <si>
    <t>Vũ Thị Vân</t>
  </si>
  <si>
    <t>05/11/1999</t>
  </si>
  <si>
    <t>B17DCKT014</t>
  </si>
  <si>
    <t>Huỳnh Thị Ngọc</t>
  </si>
  <si>
    <t>B17DCPT024</t>
  </si>
  <si>
    <t>Bích</t>
  </si>
  <si>
    <t>B17DCTT017</t>
  </si>
  <si>
    <t>Lê Văn</t>
  </si>
  <si>
    <t>Dân</t>
  </si>
  <si>
    <t>12/07/1998</t>
  </si>
  <si>
    <t>B17DCTT020</t>
  </si>
  <si>
    <t>Phạm Thị Bích</t>
  </si>
  <si>
    <t>Diệp</t>
  </si>
  <si>
    <t>B17DCMR020</t>
  </si>
  <si>
    <t>B17DCTT018</t>
  </si>
  <si>
    <t>Trần Tiến</t>
  </si>
  <si>
    <t>B17DCTT022</t>
  </si>
  <si>
    <t>Hoàng Huy</t>
  </si>
  <si>
    <t>23/05/1999</t>
  </si>
  <si>
    <t>B17DCTT028</t>
  </si>
  <si>
    <t>Khúc Thu</t>
  </si>
  <si>
    <t>B17DCPT068</t>
  </si>
  <si>
    <t>Trần Nguyệt</t>
  </si>
  <si>
    <t>16/09/1999</t>
  </si>
  <si>
    <t>B17DCKT038</t>
  </si>
  <si>
    <t>Vũ Thị Thúy</t>
  </si>
  <si>
    <t>B17DCTT040</t>
  </si>
  <si>
    <t>Chu Việt</t>
  </si>
  <si>
    <t>B17DCPT088</t>
  </si>
  <si>
    <t>Nguyễn Bích</t>
  </si>
  <si>
    <t>B17DCTT042</t>
  </si>
  <si>
    <t>B17DCPT091</t>
  </si>
  <si>
    <t>Hoàng Phi</t>
  </si>
  <si>
    <t>B17DCPT099</t>
  </si>
  <si>
    <t>B17DCPT100</t>
  </si>
  <si>
    <t>Hà Quốc</t>
  </si>
  <si>
    <t>B17DCPT103</t>
  </si>
  <si>
    <t>Phạm Đức</t>
  </si>
  <si>
    <t>26/02/1999</t>
  </si>
  <si>
    <t>B17DCMR062</t>
  </si>
  <si>
    <t>Phạm Gia</t>
  </si>
  <si>
    <t>B17DCMR065</t>
  </si>
  <si>
    <t>Lê Thị Khánh</t>
  </si>
  <si>
    <t>B17DCTT046</t>
  </si>
  <si>
    <t>Vũ Khánh</t>
  </si>
  <si>
    <t>B17DCTT044</t>
  </si>
  <si>
    <t>B17DCMR058</t>
  </si>
  <si>
    <t>B17DCMR067</t>
  </si>
  <si>
    <t>Nguyễn Đức Bảo</t>
  </si>
  <si>
    <t>Kim</t>
  </si>
  <si>
    <t>17/09/1998</t>
  </si>
  <si>
    <t>B17DCTT047</t>
  </si>
  <si>
    <t>Trần Xuân</t>
  </si>
  <si>
    <t>Lâm</t>
  </si>
  <si>
    <t>B17DCPT114</t>
  </si>
  <si>
    <t>Trịnh Chúc</t>
  </si>
  <si>
    <t>B17DCMR070</t>
  </si>
  <si>
    <t>B17DCKT086</t>
  </si>
  <si>
    <t>11/12/1999</t>
  </si>
  <si>
    <t>B17DCPT118</t>
  </si>
  <si>
    <t>Nguyễn Thiên</t>
  </si>
  <si>
    <t>B17DCPT119</t>
  </si>
  <si>
    <t>Nguyễn Vũ Hoàng</t>
  </si>
  <si>
    <t>B17DCMR079</t>
  </si>
  <si>
    <t>B17DCKT099</t>
  </si>
  <si>
    <t>B17DCPT127</t>
  </si>
  <si>
    <t>Trần Đức</t>
  </si>
  <si>
    <t>Lực</t>
  </si>
  <si>
    <t>B17DCTT052</t>
  </si>
  <si>
    <t>Hoàng Thị Khánh</t>
  </si>
  <si>
    <t>09/03/1999</t>
  </si>
  <si>
    <t>B17DCKT110</t>
  </si>
  <si>
    <t>Cao Thị Trà</t>
  </si>
  <si>
    <t>B17DCMR091</t>
  </si>
  <si>
    <t>Lê Thị Trà</t>
  </si>
  <si>
    <t>B17DCPT140</t>
  </si>
  <si>
    <t>Mỹ</t>
  </si>
  <si>
    <t>B17DCPT143</t>
  </si>
  <si>
    <t>Lê Đình</t>
  </si>
  <si>
    <t>B17DCTT056</t>
  </si>
  <si>
    <t>26/03/1999</t>
  </si>
  <si>
    <t>B17DCTT061</t>
  </si>
  <si>
    <t>B17DCPT161</t>
  </si>
  <si>
    <t>B17DCTT068</t>
  </si>
  <si>
    <t>Đinh Quốc</t>
  </si>
  <si>
    <t>B17DCPT168</t>
  </si>
  <si>
    <t>Quyền</t>
  </si>
  <si>
    <t>11/08/1998</t>
  </si>
  <si>
    <t>B17DCKT138</t>
  </si>
  <si>
    <t>Đặng Thị Thúy</t>
  </si>
  <si>
    <t>29/10/1999</t>
  </si>
  <si>
    <t>B17DCPT170</t>
  </si>
  <si>
    <t>Lê Thị Diễm</t>
  </si>
  <si>
    <t>B17DCPT172</t>
  </si>
  <si>
    <t>Son</t>
  </si>
  <si>
    <t>B17DCTT074</t>
  </si>
  <si>
    <t>Ngô Bá</t>
  </si>
  <si>
    <t>13/10/1999</t>
  </si>
  <si>
    <t>B17DCTT080</t>
  </si>
  <si>
    <t>B17DCPT196</t>
  </si>
  <si>
    <t>Phạm Thị Thu</t>
  </si>
  <si>
    <t>B17DCTT088</t>
  </si>
  <si>
    <t>31/01/1999</t>
  </si>
  <si>
    <t>B17DCKT162</t>
  </si>
  <si>
    <t>Đỗ Ngọc</t>
  </si>
  <si>
    <t>B17DCPT200</t>
  </si>
  <si>
    <t>Lê Thị Lam</t>
  </si>
  <si>
    <t>B17DCTT092</t>
  </si>
  <si>
    <t>Nguyễn Chu Thùy</t>
  </si>
  <si>
    <t>B17DCTT093</t>
  </si>
  <si>
    <t>Nguyễn Hà</t>
  </si>
  <si>
    <t>24/06/1999</t>
  </si>
  <si>
    <t>B17DCTT096</t>
  </si>
  <si>
    <t>30/05/1999</t>
  </si>
  <si>
    <t>B17DCTT098</t>
  </si>
  <si>
    <t>Hồ Hoàng</t>
  </si>
  <si>
    <t>B17DCKT182</t>
  </si>
  <si>
    <t>Nguyễn Lương</t>
  </si>
  <si>
    <t>04/05/1999</t>
  </si>
  <si>
    <t>B17DCTT100</t>
  </si>
  <si>
    <t>Trương Quang</t>
  </si>
  <si>
    <t>B17DCPT224</t>
  </si>
  <si>
    <t>04/06/1999</t>
  </si>
  <si>
    <t>B17DCPT003</t>
  </si>
  <si>
    <t>Bùi Tuấn</t>
  </si>
  <si>
    <t>B17DCTT006</t>
  </si>
  <si>
    <t>27/11/1999</t>
  </si>
  <si>
    <t>B17DCTT016</t>
  </si>
  <si>
    <t>Bùi Thành</t>
  </si>
  <si>
    <t>B17DCMR016</t>
  </si>
  <si>
    <t>Lê Hoàng</t>
  </si>
  <si>
    <t>Cúc</t>
  </si>
  <si>
    <t>B17DCQT020</t>
  </si>
  <si>
    <t>Ngọ Văn</t>
  </si>
  <si>
    <t>Cường</t>
  </si>
  <si>
    <t>B17DCQT022</t>
  </si>
  <si>
    <t>Phạm Thị Thúy</t>
  </si>
  <si>
    <t>Dinh</t>
  </si>
  <si>
    <t>B17DCKT029</t>
  </si>
  <si>
    <t>Đinh Quang</t>
  </si>
  <si>
    <t>B17DCQT029</t>
  </si>
  <si>
    <t>B17DCMR018</t>
  </si>
  <si>
    <t>B17DCPT239</t>
  </si>
  <si>
    <t>Trần Anh</t>
  </si>
  <si>
    <t>26/09/1999</t>
  </si>
  <si>
    <t>B17DCKT030</t>
  </si>
  <si>
    <t>Chu Thị Hương</t>
  </si>
  <si>
    <t>15/11/1999</t>
  </si>
  <si>
    <t>B17DCTT029</t>
  </si>
  <si>
    <t>B17DCMR041</t>
  </si>
  <si>
    <t>Chu Thúy</t>
  </si>
  <si>
    <t>B17DCKT040</t>
  </si>
  <si>
    <t>La Thị</t>
  </si>
  <si>
    <t>B17DCQT046</t>
  </si>
  <si>
    <t>Lê Thanh</t>
  </si>
  <si>
    <t>15/06/1999</t>
  </si>
  <si>
    <t>B17DCTT030</t>
  </si>
  <si>
    <t>21/07/1999</t>
  </si>
  <si>
    <t>B17DCPT247</t>
  </si>
  <si>
    <t>Nguyễn Hoàng</t>
  </si>
  <si>
    <t>15/11/1998</t>
  </si>
  <si>
    <t>B17DCPT076</t>
  </si>
  <si>
    <t>Đỗ Minh</t>
  </si>
  <si>
    <t>07/09/1999</t>
  </si>
  <si>
    <t>B17DCQT054</t>
  </si>
  <si>
    <t>B17DCPT083</t>
  </si>
  <si>
    <t>B17DCQT065</t>
  </si>
  <si>
    <t>Cung Vũ</t>
  </si>
  <si>
    <t>B17DCMR064</t>
  </si>
  <si>
    <t>Dương Thị Khánh</t>
  </si>
  <si>
    <t>B17DCKT082</t>
  </si>
  <si>
    <t>Đinh Thùy</t>
  </si>
  <si>
    <t>B17DCMR073</t>
  </si>
  <si>
    <t>30/04/1998</t>
  </si>
  <si>
    <t>B17DCMR074</t>
  </si>
  <si>
    <t>Nguyễn Thị Thảo</t>
  </si>
  <si>
    <t>B17DCKT087</t>
  </si>
  <si>
    <t>B17DCMR080</t>
  </si>
  <si>
    <t>07/03/1999</t>
  </si>
  <si>
    <t>B17DCPT244</t>
  </si>
  <si>
    <t>Nguyễn Phi</t>
  </si>
  <si>
    <t>20/08/1999</t>
  </si>
  <si>
    <t>B17DCKT102</t>
  </si>
  <si>
    <t>B17DCMR089</t>
  </si>
  <si>
    <t>Vũ Tiến</t>
  </si>
  <si>
    <t>B17DCQT104</t>
  </si>
  <si>
    <t>Trương Công</t>
  </si>
  <si>
    <t>B17DCKT114</t>
  </si>
  <si>
    <t>B17DCMR094</t>
  </si>
  <si>
    <t>Lê Tuấn</t>
  </si>
  <si>
    <t>Nghĩa</t>
  </si>
  <si>
    <t>B17DCKT118</t>
  </si>
  <si>
    <t>B17DCKT120</t>
  </si>
  <si>
    <t>Tạ Thị Hồng</t>
  </si>
  <si>
    <t>B17DCQT112</t>
  </si>
  <si>
    <t>Võ Thị Thảo</t>
  </si>
  <si>
    <t>29/11/1999</t>
  </si>
  <si>
    <t>B17DCMR099</t>
  </si>
  <si>
    <t>Nguyễn Thị Yến</t>
  </si>
  <si>
    <t>B17DCKT126</t>
  </si>
  <si>
    <t>Mai Thị Hồng</t>
  </si>
  <si>
    <t>B17DCQT124</t>
  </si>
  <si>
    <t>Kim Văn</t>
  </si>
  <si>
    <t>B17DCMR110</t>
  </si>
  <si>
    <t>23/04/1999</t>
  </si>
  <si>
    <t>B17DCKT137</t>
  </si>
  <si>
    <t>Hà Thị Kim</t>
  </si>
  <si>
    <t>Quế</t>
  </si>
  <si>
    <t>B17DCQT132</t>
  </si>
  <si>
    <t>Lê Hồng</t>
  </si>
  <si>
    <t>B17DCPT176</t>
  </si>
  <si>
    <t>B17DCQT144</t>
  </si>
  <si>
    <t>B17DCQT146</t>
  </si>
  <si>
    <t>Đào Ngọc</t>
  </si>
  <si>
    <t>B17DCMR126</t>
  </si>
  <si>
    <t>Mai Thị</t>
  </si>
  <si>
    <t>B17DCMR134</t>
  </si>
  <si>
    <t>Phạm Thị Thanh</t>
  </si>
  <si>
    <t>B17DCKT159</t>
  </si>
  <si>
    <t>B17DCMR127</t>
  </si>
  <si>
    <t>Ngô Thị</t>
  </si>
  <si>
    <t>B17DCKT166</t>
  </si>
  <si>
    <t>Toan</t>
  </si>
  <si>
    <t>B17DCMR136</t>
  </si>
  <si>
    <t>Trà</t>
  </si>
  <si>
    <t>30/12/1999</t>
  </si>
  <si>
    <t>B17DCKT173</t>
  </si>
  <si>
    <t>17/09/1999</t>
  </si>
  <si>
    <t>B17DCMR143</t>
  </si>
  <si>
    <t>B17DCKT174</t>
  </si>
  <si>
    <t>B17DCTT095</t>
  </si>
  <si>
    <t>10/03/1999</t>
  </si>
  <si>
    <t>B17DCMR147</t>
  </si>
  <si>
    <t>B17DCPT245</t>
  </si>
  <si>
    <t>05/01/1999</t>
  </si>
  <si>
    <t>B17DCQT172</t>
  </si>
  <si>
    <t>Lê Thị Tố</t>
  </si>
  <si>
    <t>B17DCPT251</t>
  </si>
  <si>
    <t>B17DCTT104</t>
  </si>
  <si>
    <t>Yên</t>
  </si>
  <si>
    <t>B17DCMR164</t>
  </si>
  <si>
    <t>Lê Thị Kim</t>
  </si>
  <si>
    <t>B17DCTT002</t>
  </si>
  <si>
    <t>Đào Minh</t>
  </si>
  <si>
    <t>B17DCPT012</t>
  </si>
  <si>
    <t>Nguyễn Thị Vân</t>
  </si>
  <si>
    <t>B17DCKT007</t>
  </si>
  <si>
    <t>Phạm Quỳnh</t>
  </si>
  <si>
    <t>24/07/1999</t>
  </si>
  <si>
    <t>B17DCKT009</t>
  </si>
  <si>
    <t>B17DCMR011</t>
  </si>
  <si>
    <t>Trịnh Kiều</t>
  </si>
  <si>
    <t>B17DCQT013</t>
  </si>
  <si>
    <t>Vũ Tuấn</t>
  </si>
  <si>
    <t>B17DCPT020</t>
  </si>
  <si>
    <t>Đoàn Thị Minh</t>
  </si>
  <si>
    <t>12/01/1998</t>
  </si>
  <si>
    <t>B17DCQT016</t>
  </si>
  <si>
    <t>Bằng</t>
  </si>
  <si>
    <t>11/10/1999</t>
  </si>
  <si>
    <t>B17DCPT025</t>
  </si>
  <si>
    <t>Đoàn Tá</t>
  </si>
  <si>
    <t>B17DCPT027</t>
  </si>
  <si>
    <t>Chu Linh</t>
  </si>
  <si>
    <t>B17DCPT029</t>
  </si>
  <si>
    <t>Chiến</t>
  </si>
  <si>
    <t>B17DCQT021</t>
  </si>
  <si>
    <t>Bùi Thị Ngọc</t>
  </si>
  <si>
    <t>B17DCPT051</t>
  </si>
  <si>
    <t>Trần Việt</t>
  </si>
  <si>
    <t>B17DCPT052</t>
  </si>
  <si>
    <t>26/12/1997</t>
  </si>
  <si>
    <t>B17DCPT053</t>
  </si>
  <si>
    <t>B17DCPT055</t>
  </si>
  <si>
    <t>B17DCPT043</t>
  </si>
  <si>
    <t>27/12/1999</t>
  </si>
  <si>
    <t>B17DCPT044</t>
  </si>
  <si>
    <t>B17DCKT033</t>
  </si>
  <si>
    <t>B15DCVT122</t>
  </si>
  <si>
    <t>Phạm Sơn</t>
  </si>
  <si>
    <t>20/03/1997</t>
  </si>
  <si>
    <t>E15CQCN01-B</t>
  </si>
  <si>
    <t>B17DCQT040</t>
  </si>
  <si>
    <t>Triệu Thu</t>
  </si>
  <si>
    <t>B17DCKT035</t>
  </si>
  <si>
    <t>B15DCCN197</t>
  </si>
  <si>
    <t>05/02/1997</t>
  </si>
  <si>
    <t>D15CNPM5</t>
  </si>
  <si>
    <t>B17DCPT237</t>
  </si>
  <si>
    <t>Lê Thị Minh</t>
  </si>
  <si>
    <t>B17DCMR040</t>
  </si>
  <si>
    <t>B17DCTT031</t>
  </si>
  <si>
    <t>B17DCKT047</t>
  </si>
  <si>
    <t>B17DCTT038</t>
  </si>
  <si>
    <t>09/04/1999</t>
  </si>
  <si>
    <t>B17DCPT242</t>
  </si>
  <si>
    <t>Trần Quang</t>
  </si>
  <si>
    <t>14/02/1999</t>
  </si>
  <si>
    <t>B17DCPT077</t>
  </si>
  <si>
    <t>Hoàng Trung</t>
  </si>
  <si>
    <t>B17DCKT052</t>
  </si>
  <si>
    <t>B17DCPT080</t>
  </si>
  <si>
    <t>B17DCPT085</t>
  </si>
  <si>
    <t>B17DCQT062</t>
  </si>
  <si>
    <t>B17DCQT068</t>
  </si>
  <si>
    <t>B17DCQT064</t>
  </si>
  <si>
    <t>B17DCTT106</t>
  </si>
  <si>
    <t>B17DCPT110</t>
  </si>
  <si>
    <t>B17DCPT112</t>
  </si>
  <si>
    <t>Nguyễn Tùng</t>
  </si>
  <si>
    <t>B17DCKT079</t>
  </si>
  <si>
    <t>08/08/1999</t>
  </si>
  <si>
    <t>B17DCMR076</t>
  </si>
  <si>
    <t>Phạm Thị Thùy</t>
  </si>
  <si>
    <t>B17DCQT097</t>
  </si>
  <si>
    <t>25/05/1997</t>
  </si>
  <si>
    <t>B17DCPT123</t>
  </si>
  <si>
    <t>Lộc</t>
  </si>
  <si>
    <t>B17DCQT108</t>
  </si>
  <si>
    <t>B17DCQT109</t>
  </si>
  <si>
    <t>B17DCPT151</t>
  </si>
  <si>
    <t>Đinh Thị</t>
  </si>
  <si>
    <t>Ngoan</t>
  </si>
  <si>
    <t>18/09/1999</t>
  </si>
  <si>
    <t>B17DCQT113</t>
  </si>
  <si>
    <t>Lê Thị ánh</t>
  </si>
  <si>
    <t>B17DCQT116</t>
  </si>
  <si>
    <t>B17DCTT063</t>
  </si>
  <si>
    <t>Triệu Thị</t>
  </si>
  <si>
    <t>B16DCPT119</t>
  </si>
  <si>
    <t>Đoàn Văn</t>
  </si>
  <si>
    <t>Quý</t>
  </si>
  <si>
    <t>15/10/1998</t>
  </si>
  <si>
    <t>B17DCTT071</t>
  </si>
  <si>
    <t>Đỗ Thị ánh</t>
  </si>
  <si>
    <t>B17DCPT241</t>
  </si>
  <si>
    <t>Lưu Thế</t>
  </si>
  <si>
    <t>B17DCQT133</t>
  </si>
  <si>
    <t>07/10/1998</t>
  </si>
  <si>
    <t>B17DCMR115</t>
  </si>
  <si>
    <t>Tô Diễm</t>
  </si>
  <si>
    <t>17/02/1999</t>
  </si>
  <si>
    <t>B17DCPT179</t>
  </si>
  <si>
    <t>Ngô Tất</t>
  </si>
  <si>
    <t>B17DCQT149</t>
  </si>
  <si>
    <t>Nguyễn Trường</t>
  </si>
  <si>
    <t>Thọ</t>
  </si>
  <si>
    <t>B17DCMR130</t>
  </si>
  <si>
    <t>08/10/1999</t>
  </si>
  <si>
    <t>B17DCKT157</t>
  </si>
  <si>
    <t>Nguyễn Hiền</t>
  </si>
  <si>
    <t>Thư</t>
  </si>
  <si>
    <t>B17DCQT157</t>
  </si>
  <si>
    <t>Đặng Bá</t>
  </si>
  <si>
    <t>B17DCPT208</t>
  </si>
  <si>
    <t>Cao Thùy</t>
  </si>
  <si>
    <t>B17DCMR141</t>
  </si>
  <si>
    <t>05/10/1999</t>
  </si>
  <si>
    <t>B17DCQT170</t>
  </si>
  <si>
    <t>B17DCMR157</t>
  </si>
  <si>
    <t>B15DCKT002</t>
  </si>
  <si>
    <t>Đinh Mỹ</t>
  </si>
  <si>
    <t>18/03/1996</t>
  </si>
  <si>
    <t>D15CQKT02-B</t>
  </si>
  <si>
    <t>B17DCQT004</t>
  </si>
  <si>
    <t>Đoàn Thị Vân</t>
  </si>
  <si>
    <t>B17DCKT008</t>
  </si>
  <si>
    <t>Phạm Thị Phương</t>
  </si>
  <si>
    <t>B17DCKT015</t>
  </si>
  <si>
    <t>B17DCKT016</t>
  </si>
  <si>
    <t>B17DCKT021</t>
  </si>
  <si>
    <t>Dương Thị Linh</t>
  </si>
  <si>
    <t>B17DCPT031</t>
  </si>
  <si>
    <t>Chung</t>
  </si>
  <si>
    <t>20/02/1999</t>
  </si>
  <si>
    <t>B17DCMR017</t>
  </si>
  <si>
    <t>Ngô Phú</t>
  </si>
  <si>
    <t>29/05/1999</t>
  </si>
  <si>
    <t>B17DCKT024</t>
  </si>
  <si>
    <t>Tạ Thị</t>
  </si>
  <si>
    <t>B17DCTT025</t>
  </si>
  <si>
    <t>28/08/1999</t>
  </si>
  <si>
    <t>B17DCMR027</t>
  </si>
  <si>
    <t>B17DCKT032</t>
  </si>
  <si>
    <t>Đoàn Thị Thu</t>
  </si>
  <si>
    <t>29/07/1998</t>
  </si>
  <si>
    <t>B17DCMR035</t>
  </si>
  <si>
    <t>14/04/1999</t>
  </si>
  <si>
    <t>B17DCQT042</t>
  </si>
  <si>
    <t>B17DCKT041</t>
  </si>
  <si>
    <t>Lê Nguyên</t>
  </si>
  <si>
    <t>B17DCMR044</t>
  </si>
  <si>
    <t>B17DCKT044</t>
  </si>
  <si>
    <t>07/01/1999</t>
  </si>
  <si>
    <t>B17DCMR045</t>
  </si>
  <si>
    <t>Trịnh Thị Thu</t>
  </si>
  <si>
    <t>B17DCMR046</t>
  </si>
  <si>
    <t>B17DCQT055</t>
  </si>
  <si>
    <t>22/06/1999</t>
  </si>
  <si>
    <t>B17DCMR051</t>
  </si>
  <si>
    <t>Bùi Lý Khải</t>
  </si>
  <si>
    <t>B14DCMR073</t>
  </si>
  <si>
    <t>Kiều Huy</t>
  </si>
  <si>
    <t>24/07/1996</t>
  </si>
  <si>
    <t>D14CQMR01-B</t>
  </si>
  <si>
    <t>B17DCQT063</t>
  </si>
  <si>
    <t>Trần Huy</t>
  </si>
  <si>
    <t>B17DCMR055</t>
  </si>
  <si>
    <t>B17DCMR056</t>
  </si>
  <si>
    <t>Đặng Thị Diệu</t>
  </si>
  <si>
    <t>B17DCKT068</t>
  </si>
  <si>
    <t>B17DCPT115</t>
  </si>
  <si>
    <t>17/03/1999</t>
  </si>
  <si>
    <t>B17DCPT117</t>
  </si>
  <si>
    <t>B17DCKT084</t>
  </si>
  <si>
    <t>B17DCKT092</t>
  </si>
  <si>
    <t>Tống Thị Diệu</t>
  </si>
  <si>
    <t>B17DCMR081</t>
  </si>
  <si>
    <t>Vũ Thủy</t>
  </si>
  <si>
    <t>B17DCPT124</t>
  </si>
  <si>
    <t>Mai Xuân</t>
  </si>
  <si>
    <t>B17DCPT128</t>
  </si>
  <si>
    <t>Lượng</t>
  </si>
  <si>
    <t>B17DCKT100</t>
  </si>
  <si>
    <t>Nguyễn Kim</t>
  </si>
  <si>
    <t>B17DCQT107</t>
  </si>
  <si>
    <t>B17DCMR093</t>
  </si>
  <si>
    <t>B17DCMR101</t>
  </si>
  <si>
    <t>Lê Vũ Hồng</t>
  </si>
  <si>
    <t>B17DCPT156</t>
  </si>
  <si>
    <t>B17DCKT127</t>
  </si>
  <si>
    <t>B17DCQT118</t>
  </si>
  <si>
    <t>Đinh Hà</t>
  </si>
  <si>
    <t>Phan</t>
  </si>
  <si>
    <t>24/06/1998</t>
  </si>
  <si>
    <t>B17DCQT119</t>
  </si>
  <si>
    <t>Đặng Thanh</t>
  </si>
  <si>
    <t>B17DCMR107</t>
  </si>
  <si>
    <t>B17DCPT164</t>
  </si>
  <si>
    <t>B17DCQT134</t>
  </si>
  <si>
    <t>07/07/1999</t>
  </si>
  <si>
    <t>B17DCPT171</t>
  </si>
  <si>
    <t>Vũ Viết</t>
  </si>
  <si>
    <t>B17DCPT180</t>
  </si>
  <si>
    <t>B17DCQT143</t>
  </si>
  <si>
    <t>B17DCKT151</t>
  </si>
  <si>
    <t>Dương Đình</t>
  </si>
  <si>
    <t>B17DCQT151</t>
  </si>
  <si>
    <t>Đàm Thị</t>
  </si>
  <si>
    <t>B17DCMR129</t>
  </si>
  <si>
    <t>B17DCMR128</t>
  </si>
  <si>
    <t>B17DCKT170</t>
  </si>
  <si>
    <t>Đinh Huyền</t>
  </si>
  <si>
    <t>B17DCKT172</t>
  </si>
  <si>
    <t>Nguyễn Huyền</t>
  </si>
  <si>
    <t>B17DCQT159</t>
  </si>
  <si>
    <t>B17DCKT177</t>
  </si>
  <si>
    <t>01/10/1998</t>
  </si>
  <si>
    <t>B17DCPT223</t>
  </si>
  <si>
    <t>B17DCQT174</t>
  </si>
  <si>
    <t>Ngụy Thị</t>
  </si>
  <si>
    <t>B17DCKT191</t>
  </si>
  <si>
    <t>Trần Thảo</t>
  </si>
  <si>
    <t>B17DCQT177</t>
  </si>
  <si>
    <t>03/08/1999</t>
  </si>
  <si>
    <t>B17DCPT235</t>
  </si>
  <si>
    <t>B17DCQT179</t>
  </si>
  <si>
    <t>Nguyễn Thị Hải</t>
  </si>
  <si>
    <t>09/07/1999</t>
  </si>
  <si>
    <t>B17DCKT001</t>
  </si>
  <si>
    <t>Bùi Thị Lan</t>
  </si>
  <si>
    <t>B17DCTT003</t>
  </si>
  <si>
    <t>Đỗ Vân</t>
  </si>
  <si>
    <t>24/01/1999</t>
  </si>
  <si>
    <t>B17DCPT007</t>
  </si>
  <si>
    <t>Hà Thế</t>
  </si>
  <si>
    <t>B17DCTT005</t>
  </si>
  <si>
    <t>Lê Thị Vân</t>
  </si>
  <si>
    <t>B17DCPT011</t>
  </si>
  <si>
    <t>Nguyễn Tá</t>
  </si>
  <si>
    <t>B17DCTT007</t>
  </si>
  <si>
    <t>Nguyễn Vân</t>
  </si>
  <si>
    <t>B17DCPT015</t>
  </si>
  <si>
    <t>Thế Hoàng</t>
  </si>
  <si>
    <t>B17DCTT009</t>
  </si>
  <si>
    <t>Vũ Đào Mỹ</t>
  </si>
  <si>
    <t>B17DCTT011</t>
  </si>
  <si>
    <t>Vũ Trâm</t>
  </si>
  <si>
    <t>B17DCPT019</t>
  </si>
  <si>
    <t>Vũ Việt</t>
  </si>
  <si>
    <t>B17DCTT013</t>
  </si>
  <si>
    <t>Ninh Trọng</t>
  </si>
  <si>
    <t>Bảo</t>
  </si>
  <si>
    <t>B17DCTT015</t>
  </si>
  <si>
    <t>Đỗ Đình</t>
  </si>
  <si>
    <t>B17DCPT035</t>
  </si>
  <si>
    <t>06/02/1997</t>
  </si>
  <si>
    <t>B17DCPT036</t>
  </si>
  <si>
    <t>Phạm Chí</t>
  </si>
  <si>
    <t>B17DCTT019</t>
  </si>
  <si>
    <t>B17DCMR029</t>
  </si>
  <si>
    <t>B17DCPT240</t>
  </si>
  <si>
    <t>Đoàn Ngọc</t>
  </si>
  <si>
    <t>Định</t>
  </si>
  <si>
    <t>B17DCTT021</t>
  </si>
  <si>
    <t>B17DCPT256</t>
  </si>
  <si>
    <t>Nguyễn Đại</t>
  </si>
  <si>
    <t>18/08/1999</t>
  </si>
  <si>
    <t>B17DCTT033</t>
  </si>
  <si>
    <t>B17DCMR038</t>
  </si>
  <si>
    <t>12/01/1999</t>
  </si>
  <si>
    <t>B17DCQT043</t>
  </si>
  <si>
    <t>Hân</t>
  </si>
  <si>
    <t>04/12/1999</t>
  </si>
  <si>
    <t>B17DCTT036</t>
  </si>
  <si>
    <t>B17DCTT037</t>
  </si>
  <si>
    <t>Thân Thị Thu</t>
  </si>
  <si>
    <t>B17DCPT266</t>
  </si>
  <si>
    <t>Hoàng Minh</t>
  </si>
  <si>
    <t>B17DCTT041</t>
  </si>
  <si>
    <t>Phan Thị</t>
  </si>
  <si>
    <t>B17DCTT043</t>
  </si>
  <si>
    <t>B17DCKT077</t>
  </si>
  <si>
    <t>Vũ Thị Ngọc</t>
  </si>
  <si>
    <t>Lam</t>
  </si>
  <si>
    <t>B17DCQT077</t>
  </si>
  <si>
    <t>Hoàng Tú</t>
  </si>
  <si>
    <t>15/07/1998</t>
  </si>
  <si>
    <t>B17DCTT049</t>
  </si>
  <si>
    <t>B17DCTT050</t>
  </si>
  <si>
    <t>Trần Phương</t>
  </si>
  <si>
    <t>B17DCMR082</t>
  </si>
  <si>
    <t>B17DCPT126</t>
  </si>
  <si>
    <t>B17DCMR088</t>
  </si>
  <si>
    <t>B17DCPT136</t>
  </si>
  <si>
    <t>10/07/1998</t>
  </si>
  <si>
    <t>B17DCTT053</t>
  </si>
  <si>
    <t>Nguyễn Quốc Tuấn</t>
  </si>
  <si>
    <t>B17DCTT054</t>
  </si>
  <si>
    <t>Đào Thị Trà</t>
  </si>
  <si>
    <t>B17DCPT150</t>
  </si>
  <si>
    <t>Đinh Xuân</t>
  </si>
  <si>
    <t>06/08/1998</t>
  </si>
  <si>
    <t>B17DCTT060</t>
  </si>
  <si>
    <t>Lại Trọng</t>
  </si>
  <si>
    <t>02/03/1999</t>
  </si>
  <si>
    <t>B17DCPT154</t>
  </si>
  <si>
    <t>Nguyễn Tiến Minh</t>
  </si>
  <si>
    <t>B17DCKT129</t>
  </si>
  <si>
    <t>03/09/1998</t>
  </si>
  <si>
    <t>B17DCPT160</t>
  </si>
  <si>
    <t>B17DCKT135</t>
  </si>
  <si>
    <t>Hoàng Thị</t>
  </si>
  <si>
    <t>18/10/1999</t>
  </si>
  <si>
    <t>B17DCMR108</t>
  </si>
  <si>
    <t>Phạm Thị Minh</t>
  </si>
  <si>
    <t>B17DCKT136</t>
  </si>
  <si>
    <t>Phùng Thị</t>
  </si>
  <si>
    <t>B17DCTT075</t>
  </si>
  <si>
    <t>Phạm Ngân</t>
  </si>
  <si>
    <t>B17DCPT182</t>
  </si>
  <si>
    <t>Tâm</t>
  </si>
  <si>
    <t>20/01/1999</t>
  </si>
  <si>
    <t>B17DCTT081</t>
  </si>
  <si>
    <t>Bùi Thị Phương</t>
  </si>
  <si>
    <t>B17DCTT082</t>
  </si>
  <si>
    <t>Cao Thị Phương</t>
  </si>
  <si>
    <t>B17DCTT083</t>
  </si>
  <si>
    <t>31/07/1999</t>
  </si>
  <si>
    <t>B17DCTT087</t>
  </si>
  <si>
    <t>18/10/1998</t>
  </si>
  <si>
    <t>B17DCKT143</t>
  </si>
  <si>
    <t>04/01/1999</t>
  </si>
  <si>
    <t>B17DCTT085</t>
  </si>
  <si>
    <t>Lê Trí</t>
  </si>
  <si>
    <t>Thiện</t>
  </si>
  <si>
    <t>B17DCMR131</t>
  </si>
  <si>
    <t>B17DCKT167</t>
  </si>
  <si>
    <t>B17DCMR140</t>
  </si>
  <si>
    <t>Đoàn Thị Huyền</t>
  </si>
  <si>
    <t>B17DCMR138</t>
  </si>
  <si>
    <t>Đỗ Thị Huyền</t>
  </si>
  <si>
    <t>B17DCPT210</t>
  </si>
  <si>
    <t>B17DCTT101</t>
  </si>
  <si>
    <t>B17DCMR152</t>
  </si>
  <si>
    <t>B17DCMR154</t>
  </si>
  <si>
    <t>B17DCTT105</t>
  </si>
  <si>
    <t>B17DCMR166</t>
  </si>
  <si>
    <t>B17DCKT002</t>
  </si>
  <si>
    <t>B17DCTT004</t>
  </si>
  <si>
    <t>B17DCPT018</t>
  </si>
  <si>
    <t>Trần Tuấn</t>
  </si>
  <si>
    <t>B17DCPT021</t>
  </si>
  <si>
    <t>B17DCMR015</t>
  </si>
  <si>
    <t>B17DCTT014</t>
  </si>
  <si>
    <t>Phạm Linh</t>
  </si>
  <si>
    <t>B17DCPT030</t>
  </si>
  <si>
    <t>Hà Văn</t>
  </si>
  <si>
    <t>Chín</t>
  </si>
  <si>
    <t>B17DCPT034</t>
  </si>
  <si>
    <t>17/07/1999</t>
  </si>
  <si>
    <t>B17DCMR022</t>
  </si>
  <si>
    <t>B17DCMR028</t>
  </si>
  <si>
    <t>Ngô Thị Ngọc</t>
  </si>
  <si>
    <t>B17DCPT038</t>
  </si>
  <si>
    <t>Đảng</t>
  </si>
  <si>
    <t>B17DCPT037</t>
  </si>
  <si>
    <t>Đắc</t>
  </si>
  <si>
    <t>B17DCMR032</t>
  </si>
  <si>
    <t>Trần Thị Châu</t>
  </si>
  <si>
    <t>B17DCQT039</t>
  </si>
  <si>
    <t>B17DCPT254</t>
  </si>
  <si>
    <t>Phan Trần An</t>
  </si>
  <si>
    <t>B17DCPT065</t>
  </si>
  <si>
    <t>Hoàng Ngọc</t>
  </si>
  <si>
    <t>B17DCTT032</t>
  </si>
  <si>
    <t>25/08/1999</t>
  </si>
  <si>
    <t>B17DCQT052</t>
  </si>
  <si>
    <t>B17DCMR036</t>
  </si>
  <si>
    <t>Đặng Thị Cẩm</t>
  </si>
  <si>
    <t>28/12/1999</t>
  </si>
  <si>
    <t>B17DCPT075</t>
  </si>
  <si>
    <t>B17DCTT039</t>
  </si>
  <si>
    <t>B17DCMR052</t>
  </si>
  <si>
    <t>B17DCPT086</t>
  </si>
  <si>
    <t>Lê Kim</t>
  </si>
  <si>
    <t>B17DCPT101</t>
  </si>
  <si>
    <t>Lưu Viết</t>
  </si>
  <si>
    <t>B17DCQT070</t>
  </si>
  <si>
    <t>B17DCKT076</t>
  </si>
  <si>
    <t>B17DCPT113</t>
  </si>
  <si>
    <t>B17DCTT048</t>
  </si>
  <si>
    <t>Linh Diệu</t>
  </si>
  <si>
    <t>B17DCPT121</t>
  </si>
  <si>
    <t>B17DCPT125</t>
  </si>
  <si>
    <t>Nguyễn Đắc</t>
  </si>
  <si>
    <t>B17DCTT051</t>
  </si>
  <si>
    <t>B17DCMR084</t>
  </si>
  <si>
    <t>Vũ Minh</t>
  </si>
  <si>
    <t>01/02/1999</t>
  </si>
  <si>
    <t>B17DCMR085</t>
  </si>
  <si>
    <t>B17DCPT133</t>
  </si>
  <si>
    <t>B17DCKT106</t>
  </si>
  <si>
    <t>Vũ Thị Tuyết</t>
  </si>
  <si>
    <t>B17DCPT137</t>
  </si>
  <si>
    <t>Cung Nhật</t>
  </si>
  <si>
    <t>B17DCKT109</t>
  </si>
  <si>
    <t>Mơ</t>
  </si>
  <si>
    <t>B17DCQT105</t>
  </si>
  <si>
    <t>B17DCTT062</t>
  </si>
  <si>
    <t>Lê Trang</t>
  </si>
  <si>
    <t>B17DCTT066</t>
  </si>
  <si>
    <t>Hoàng Thị Thu</t>
  </si>
  <si>
    <t>B17DCPT162</t>
  </si>
  <si>
    <t>Trương Thị Thu</t>
  </si>
  <si>
    <t>B17DCMR109</t>
  </si>
  <si>
    <t>Vũ Anh</t>
  </si>
  <si>
    <t>B17DCPT173</t>
  </si>
  <si>
    <t>Bùi Thanh</t>
  </si>
  <si>
    <t>B17DCQT138</t>
  </si>
  <si>
    <t>B17DCPT177</t>
  </si>
  <si>
    <t>Phan Nguyên</t>
  </si>
  <si>
    <t>B17DCTT077</t>
  </si>
  <si>
    <t>29/04/1999</t>
  </si>
  <si>
    <t>B17DCMR118</t>
  </si>
  <si>
    <t>B17DCTT079</t>
  </si>
  <si>
    <t>Vũ Ngọc</t>
  </si>
  <si>
    <t>13/04/1999</t>
  </si>
  <si>
    <t>B17DCPT193</t>
  </si>
  <si>
    <t>05/07/1999</t>
  </si>
  <si>
    <t>B17DCPT194</t>
  </si>
  <si>
    <t>Thao</t>
  </si>
  <si>
    <t>B17DCTT084</t>
  </si>
  <si>
    <t>B17DCKT147</t>
  </si>
  <si>
    <t>B17DCKT148</t>
  </si>
  <si>
    <t>Phùng Ngọc</t>
  </si>
  <si>
    <t>B17DCMR119</t>
  </si>
  <si>
    <t>B17DCTT089</t>
  </si>
  <si>
    <t>B17DCTT090</t>
  </si>
  <si>
    <t>B17DCPT205</t>
  </si>
  <si>
    <t>B17DCMR135</t>
  </si>
  <si>
    <t>Toàn</t>
  </si>
  <si>
    <t>B17DCPT213</t>
  </si>
  <si>
    <t>B17DCPT217</t>
  </si>
  <si>
    <t>Nguyễn Doãn</t>
  </si>
  <si>
    <t>B17DCMR151</t>
  </si>
  <si>
    <t>B17DCMR161</t>
  </si>
  <si>
    <t>Vinh</t>
  </si>
  <si>
    <t>B17DCQT180</t>
  </si>
  <si>
    <t>15/08/1999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</si>
</sst>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sz val="20"/>
      <color theme="0"/>
      <name val="Times New Roman"/>
      <family val="1"/>
    </font>
    <font>
      <b/>
      <sz val="1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" fillId="0" borderId="0"/>
    <xf numFmtId="0" fontId="2" fillId="0" borderId="0"/>
    <xf numFmtId="0" fontId="18" fillId="0" borderId="0"/>
  </cellStyleXfs>
  <cellXfs count="146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Alignment="1" applyProtection="1">
      <alignment horizontal="justify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protection locked="0"/>
    </xf>
    <xf numFmtId="0" fontId="9" fillId="0" borderId="0" xfId="1" applyFont="1" applyFill="1" applyAlignment="1" applyProtection="1">
      <protection locked="0"/>
    </xf>
    <xf numFmtId="0" fontId="4" fillId="0" borderId="0" xfId="1" applyFont="1" applyFill="1" applyAlignment="1" applyProtection="1">
      <alignment horizontal="center" vertical="center"/>
      <protection locked="0"/>
    </xf>
    <xf numFmtId="0" fontId="4" fillId="0" borderId="0" xfId="1" applyFont="1" applyFill="1" applyProtection="1"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/>
      <protection locked="0"/>
    </xf>
    <xf numFmtId="0" fontId="9" fillId="0" borderId="9" xfId="0" applyFont="1" applyFill="1" applyBorder="1" applyAlignment="1" applyProtection="1">
      <alignment vertical="center" textRotation="90" wrapText="1"/>
      <protection locked="0"/>
    </xf>
    <xf numFmtId="0" fontId="9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horizontal="center" vertical="center"/>
    </xf>
    <xf numFmtId="164" fontId="3" fillId="0" borderId="14" xfId="4" quotePrefix="1" applyNumberFormat="1" applyFont="1" applyBorder="1" applyAlignment="1" applyProtection="1">
      <alignment horizontal="center" vertical="center"/>
      <protection locked="0"/>
    </xf>
    <xf numFmtId="0" fontId="3" fillId="0" borderId="14" xfId="4" quotePrefix="1" applyFont="1" applyBorder="1" applyAlignment="1" applyProtection="1">
      <alignment horizontal="center" vertical="center"/>
      <protection locked="0"/>
    </xf>
    <xf numFmtId="165" fontId="3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4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Font="1" applyFill="1" applyBorder="1" applyAlignment="1" applyProtection="1">
      <alignment horizontal="center"/>
      <protection hidden="1"/>
    </xf>
    <xf numFmtId="0" fontId="3" fillId="0" borderId="12" xfId="0" applyFont="1" applyFill="1" applyBorder="1" applyAlignment="1" applyProtection="1">
      <alignment horizontal="center" vertical="center"/>
      <protection hidden="1"/>
    </xf>
    <xf numFmtId="0" fontId="3" fillId="0" borderId="15" xfId="1" applyFont="1" applyFill="1" applyBorder="1" applyAlignment="1" applyProtection="1">
      <alignment horizontal="center" vertical="center"/>
      <protection locked="0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/>
    </xf>
    <xf numFmtId="0" fontId="13" fillId="0" borderId="17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horizontal="center" vertical="center"/>
    </xf>
    <xf numFmtId="164" fontId="3" fillId="0" borderId="17" xfId="4" quotePrefix="1" applyNumberFormat="1" applyFont="1" applyBorder="1" applyAlignment="1" applyProtection="1">
      <alignment horizontal="center" vertical="center"/>
      <protection locked="0"/>
    </xf>
    <xf numFmtId="0" fontId="3" fillId="0" borderId="17" xfId="4" quotePrefix="1" applyFont="1" applyBorder="1" applyAlignment="1" applyProtection="1">
      <alignment horizontal="center" vertical="center"/>
      <protection locked="0"/>
    </xf>
    <xf numFmtId="165" fontId="3" fillId="0" borderId="15" xfId="0" applyNumberFormat="1" applyFont="1" applyFill="1" applyBorder="1" applyAlignment="1" applyProtection="1">
      <alignment horizontal="center" vertical="center"/>
      <protection locked="0"/>
    </xf>
    <xf numFmtId="165" fontId="14" fillId="0" borderId="15" xfId="0" applyNumberFormat="1" applyFont="1" applyFill="1" applyBorder="1" applyAlignment="1" applyProtection="1">
      <alignment horizontal="center" vertical="center"/>
      <protection hidden="1"/>
    </xf>
    <xf numFmtId="0" fontId="3" fillId="0" borderId="15" xfId="0" applyFont="1" applyFill="1" applyBorder="1" applyAlignment="1" applyProtection="1">
      <alignment horizontal="center"/>
      <protection hidden="1"/>
    </xf>
    <xf numFmtId="165" fontId="3" fillId="0" borderId="15" xfId="0" quotePrefix="1" applyNumberFormat="1" applyFont="1" applyFill="1" applyBorder="1" applyAlignment="1" applyProtection="1">
      <alignment horizontal="center"/>
      <protection hidden="1"/>
    </xf>
    <xf numFmtId="0" fontId="3" fillId="0" borderId="15" xfId="0" applyFont="1" applyFill="1" applyBorder="1" applyAlignment="1" applyProtection="1">
      <alignment horizontal="center" vertical="center"/>
      <protection hidden="1"/>
    </xf>
    <xf numFmtId="0" fontId="3" fillId="0" borderId="17" xfId="4" applyFont="1" applyBorder="1" applyAlignment="1" applyProtection="1">
      <alignment horizontal="center" vertical="center"/>
      <protection locked="0"/>
    </xf>
    <xf numFmtId="0" fontId="3" fillId="0" borderId="18" xfId="1" applyFont="1" applyFill="1" applyBorder="1" applyAlignment="1" applyProtection="1">
      <alignment horizontal="center" vertical="center"/>
      <protection locked="0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13" fillId="0" borderId="20" xfId="0" applyFont="1" applyFill="1" applyBorder="1" applyAlignment="1">
      <alignment vertical="center"/>
    </xf>
    <xf numFmtId="14" fontId="3" fillId="0" borderId="18" xfId="0" applyNumberFormat="1" applyFont="1" applyFill="1" applyBorder="1" applyAlignment="1">
      <alignment horizontal="center" vertical="center"/>
    </xf>
    <xf numFmtId="164" fontId="3" fillId="0" borderId="20" xfId="4" quotePrefix="1" applyNumberFormat="1" applyFont="1" applyBorder="1" applyAlignment="1" applyProtection="1">
      <alignment horizontal="center" vertical="center"/>
      <protection locked="0"/>
    </xf>
    <xf numFmtId="0" fontId="3" fillId="0" borderId="20" xfId="4" applyFont="1" applyBorder="1" applyAlignment="1" applyProtection="1">
      <alignment horizontal="center" vertical="center"/>
      <protection locked="0"/>
    </xf>
    <xf numFmtId="165" fontId="3" fillId="0" borderId="18" xfId="0" applyNumberFormat="1" applyFont="1" applyFill="1" applyBorder="1" applyAlignment="1" applyProtection="1">
      <alignment horizontal="center" vertical="center"/>
      <protection locked="0"/>
    </xf>
    <xf numFmtId="165" fontId="14" fillId="0" borderId="18" xfId="0" applyNumberFormat="1" applyFont="1" applyFill="1" applyBorder="1" applyAlignment="1" applyProtection="1">
      <alignment horizontal="center" vertical="center"/>
      <protection hidden="1"/>
    </xf>
    <xf numFmtId="0" fontId="3" fillId="0" borderId="18" xfId="0" applyFont="1" applyFill="1" applyBorder="1" applyAlignment="1" applyProtection="1">
      <alignment horizontal="center"/>
      <protection hidden="1"/>
    </xf>
    <xf numFmtId="165" fontId="3" fillId="0" borderId="18" xfId="0" quotePrefix="1" applyNumberFormat="1" applyFont="1" applyFill="1" applyBorder="1" applyAlignment="1" applyProtection="1">
      <alignment horizontal="center"/>
      <protection hidden="1"/>
    </xf>
    <xf numFmtId="0" fontId="3" fillId="0" borderId="18" xfId="0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16" fillId="0" borderId="0" xfId="5" quotePrefix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protection locked="0"/>
    </xf>
    <xf numFmtId="0" fontId="9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9" fillId="0" borderId="0" xfId="3" applyFont="1" applyFill="1" applyAlignment="1" applyProtection="1">
      <alignment horizontal="center"/>
      <protection locked="0"/>
    </xf>
    <xf numFmtId="0" fontId="9" fillId="2" borderId="4" xfId="0" applyFont="1" applyFill="1" applyBorder="1" applyAlignment="1" applyProtection="1">
      <alignment horizontal="center" vertical="center" wrapText="1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 applyProtection="1">
      <alignment horizontal="center" vertical="center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0" fillId="0" borderId="0" xfId="2" applyFont="1" applyFill="1" applyBorder="1" applyAlignment="1" applyProtection="1">
      <alignment horizontal="left" vertical="center" wrapText="1"/>
      <protection hidden="1"/>
    </xf>
    <xf numFmtId="0" fontId="20" fillId="0" borderId="0" xfId="2" applyFont="1" applyFill="1" applyBorder="1" applyAlignment="1" applyProtection="1">
      <alignment horizontal="left" vertical="center" wrapText="1"/>
    </xf>
    <xf numFmtId="0" fontId="20" fillId="0" borderId="0" xfId="2" applyFont="1" applyFill="1" applyBorder="1" applyAlignment="1" applyProtection="1">
      <alignment horizontal="center" vertical="center" wrapText="1"/>
      <protection hidden="1"/>
    </xf>
    <xf numFmtId="10" fontId="19" fillId="0" borderId="0" xfId="0" applyNumberFormat="1" applyFont="1" applyFill="1" applyBorder="1" applyAlignment="1" applyProtection="1">
      <alignment horizontal="center" vertical="center"/>
      <protection hidden="1"/>
    </xf>
    <xf numFmtId="10" fontId="21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2" applyFont="1" applyFill="1" applyBorder="1" applyAlignment="1" applyProtection="1">
      <alignment vertical="center" wrapText="1"/>
      <protection locked="0"/>
    </xf>
    <xf numFmtId="0" fontId="19" fillId="0" borderId="0" xfId="0" applyFont="1" applyFill="1" applyBorder="1" applyProtection="1">
      <protection hidden="1"/>
    </xf>
    <xf numFmtId="0" fontId="20" fillId="0" borderId="0" xfId="2" applyFont="1" applyFill="1" applyBorder="1" applyAlignment="1" applyProtection="1">
      <alignment horizontal="left" vertical="center" wrapText="1"/>
      <protection locked="0"/>
    </xf>
    <xf numFmtId="10" fontId="19" fillId="0" borderId="0" xfId="0" applyNumberFormat="1" applyFont="1" applyFill="1" applyBorder="1" applyAlignment="1" applyProtection="1">
      <alignment horizontal="center" vertical="center"/>
      <protection locked="0"/>
    </xf>
    <xf numFmtId="10" fontId="21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3" fillId="0" borderId="0" xfId="2" applyFont="1" applyFill="1" applyBorder="1" applyAlignment="1" applyProtection="1">
      <alignment vertical="center" wrapText="1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hidden="1"/>
    </xf>
    <xf numFmtId="0" fontId="8" fillId="0" borderId="0" xfId="5" quotePrefix="1" applyFont="1" applyFill="1" applyBorder="1" applyAlignment="1" applyProtection="1">
      <alignment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justify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9" fillId="3" borderId="0" xfId="0" applyFont="1" applyFill="1" applyBorder="1" applyProtection="1">
      <protection hidden="1"/>
    </xf>
    <xf numFmtId="0" fontId="9" fillId="0" borderId="0" xfId="1" applyFont="1" applyFill="1" applyAlignment="1" applyProtection="1">
      <alignment vertical="center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0" xfId="1" applyFont="1" applyFill="1" applyBorder="1" applyAlignment="1" applyProtection="1">
      <alignment horizontal="center" wrapText="1"/>
      <protection locked="0"/>
    </xf>
    <xf numFmtId="0" fontId="9" fillId="0" borderId="0" xfId="1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0" xfId="6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Alignment="1" applyProtection="1">
      <alignment horizontal="center" wrapText="1"/>
      <protection locked="0"/>
    </xf>
    <xf numFmtId="0" fontId="9" fillId="0" borderId="0" xfId="0" applyFont="1" applyFill="1" applyBorder="1" applyAlignment="1" applyProtection="1">
      <alignment horizontal="center"/>
      <protection locked="0"/>
    </xf>
    <xf numFmtId="0" fontId="3" fillId="0" borderId="0" xfId="5" quotePrefix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 wrapText="1"/>
      <protection locked="0"/>
    </xf>
    <xf numFmtId="0" fontId="13" fillId="0" borderId="11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8" xfId="0" applyFont="1" applyFill="1" applyBorder="1" applyAlignment="1" applyProtection="1">
      <alignment horizontal="center" vertical="center" wrapText="1"/>
      <protection locked="0"/>
    </xf>
    <xf numFmtId="0" fontId="13" fillId="0" borderId="5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1" applyFont="1" applyFill="1" applyBorder="1" applyAlignment="1" applyProtection="1">
      <alignment horizontal="left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0" fontId="13" fillId="0" borderId="5" xfId="0" applyFont="1" applyFill="1" applyBorder="1" applyAlignment="1" applyProtection="1">
      <alignment horizontal="center" vertical="center"/>
      <protection locked="0"/>
    </xf>
    <xf numFmtId="0" fontId="13" fillId="0" borderId="2" xfId="0" applyFont="1" applyFill="1" applyBorder="1" applyAlignment="1" applyProtection="1">
      <alignment horizontal="center" vertical="center" wrapText="1"/>
      <protection locked="0"/>
    </xf>
    <xf numFmtId="0" fontId="13" fillId="0" borderId="3" xfId="0" applyFont="1" applyFill="1" applyBorder="1" applyAlignment="1" applyProtection="1">
      <alignment horizontal="center" vertical="center" wrapText="1"/>
      <protection locked="0"/>
    </xf>
    <xf numFmtId="0" fontId="13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14" fontId="9" fillId="0" borderId="0" xfId="1" applyNumberFormat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left" vertical="center"/>
      <protection locked="0"/>
    </xf>
    <xf numFmtId="0" fontId="9" fillId="0" borderId="0" xfId="1" applyFont="1" applyFill="1" applyAlignment="1" applyProtection="1">
      <alignment horizontal="center" vertical="center"/>
      <protection locked="0"/>
    </xf>
    <xf numFmtId="0" fontId="9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8" fillId="0" borderId="0" xfId="1" applyFont="1" applyFill="1" applyAlignment="1" applyProtection="1">
      <alignment horizontal="left" vertical="center"/>
      <protection locked="0"/>
    </xf>
    <xf numFmtId="0" fontId="25" fillId="0" borderId="0" xfId="0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left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6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61"/>
      <tableStyleElement type="headerRow" dxfId="6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8"/>
  <sheetViews>
    <sheetView workbookViewId="0">
      <pane ySplit="4" topLeftCell="A5" activePane="bottomLeft" state="frozen"/>
      <selection activeCell="A6" sqref="A6:XFD6"/>
      <selection pane="bottomLeft" activeCell="D15" sqref="D15"/>
    </sheetView>
  </sheetViews>
  <sheetFormatPr defaultColWidth="9" defaultRowHeight="15.6"/>
  <cols>
    <col min="1" max="1" width="1.19921875" style="1" customWidth="1"/>
    <col min="2" max="2" width="4" style="1" customWidth="1"/>
    <col min="3" max="3" width="10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" style="1" customWidth="1"/>
    <col min="8" max="11" width="4.3984375" style="1" customWidth="1"/>
    <col min="12" max="12" width="3.19921875" style="1" customWidth="1"/>
    <col min="13" max="13" width="4.8984375" style="1" customWidth="1"/>
    <col min="14" max="14" width="7.19921875" style="1" customWidth="1"/>
    <col min="15" max="15" width="9" style="1" customWidth="1"/>
    <col min="16" max="16" width="4.19921875" style="1" hidden="1" customWidth="1"/>
    <col min="17" max="18" width="6.5" style="1" hidden="1" customWidth="1"/>
    <col min="19" max="19" width="11.8984375" style="1" hidden="1" customWidth="1"/>
    <col min="20" max="20" width="13.3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55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38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</v>
      </c>
      <c r="Y9" s="81">
        <f>+$AH$9+$AJ$9+$AF$9</f>
        <v>150</v>
      </c>
      <c r="Z9" s="75">
        <f>COUNTIF($S$10:$S$220,"Khiển trách")</f>
        <v>0</v>
      </c>
      <c r="AA9" s="75">
        <f>COUNTIF($S$10:$S$220,"Cảnh cáo")</f>
        <v>0</v>
      </c>
      <c r="AB9" s="75">
        <f>COUNTIF($S$10:$S$220,"Đình chỉ thi")</f>
        <v>0</v>
      </c>
      <c r="AC9" s="82">
        <f>+($Z$9+$AA$9+$AB$9)/$Y$9*100%</f>
        <v>0</v>
      </c>
      <c r="AD9" s="75">
        <f>SUM(COUNTIF($S$10:$S$218,"Vắng"),COUNTIF($S$10:$S$218,"Vắng có phép"))</f>
        <v>0</v>
      </c>
      <c r="AE9" s="83">
        <f>+$AD$9/$Y$9</f>
        <v>0</v>
      </c>
      <c r="AF9" s="84">
        <f>COUNTIF($V$10:$V$218,"Thi lại")</f>
        <v>150</v>
      </c>
      <c r="AG9" s="83">
        <f>+$AF$9/$Y$9</f>
        <v>1</v>
      </c>
      <c r="AH9" s="84">
        <f>COUNTIF($V$10:$V$219,"Học lại")</f>
        <v>0</v>
      </c>
      <c r="AI9" s="83">
        <f>+$AH$9/$Y$9</f>
        <v>0</v>
      </c>
      <c r="AJ9" s="75">
        <f>COUNTIF($V$11:$V$219,"Đạt")</f>
        <v>0</v>
      </c>
      <c r="AK9" s="82">
        <f>+$AJ$9/$Y$9</f>
        <v>0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/>
      <c r="D11" s="17"/>
      <c r="E11" s="18"/>
      <c r="F11" s="19"/>
      <c r="G11" s="16"/>
      <c r="H11" s="20" t="s">
        <v>27</v>
      </c>
      <c r="I11" s="20" t="s">
        <v>27</v>
      </c>
      <c r="J11" s="20" t="s">
        <v>27</v>
      </c>
      <c r="K11" s="20" t="s">
        <v>27</v>
      </c>
      <c r="L11" s="21"/>
      <c r="M11" s="21"/>
      <c r="N11" s="21"/>
      <c r="O11" s="21"/>
      <c r="P11" s="22"/>
      <c r="Q11" s="23">
        <f t="shared" ref="Q11:Q74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160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Thi lại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/>
      <c r="D12" s="28"/>
      <c r="E12" s="29"/>
      <c r="F12" s="30"/>
      <c r="G12" s="27"/>
      <c r="H12" s="31" t="s">
        <v>27</v>
      </c>
      <c r="I12" s="31" t="s">
        <v>27</v>
      </c>
      <c r="J12" s="31" t="s">
        <v>27</v>
      </c>
      <c r="K12" s="31" t="s">
        <v>27</v>
      </c>
      <c r="L12" s="32"/>
      <c r="M12" s="32"/>
      <c r="N12" s="32"/>
      <c r="O12" s="32"/>
      <c r="P12" s="33"/>
      <c r="Q12" s="34">
        <f t="shared" si="0"/>
        <v>0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36" t="str">
        <f t="shared" si="1"/>
        <v>Kém</v>
      </c>
      <c r="T12" s="37" t="str">
        <f>+IF(OR($H12=0,$I12=0,$J12=0,$K12=0),"Không đủ ĐKDT","")</f>
        <v/>
      </c>
      <c r="U12" s="3"/>
      <c r="V12" s="103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Thi lại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/>
      <c r="D13" s="28"/>
      <c r="E13" s="29"/>
      <c r="F13" s="30"/>
      <c r="G13" s="27"/>
      <c r="H13" s="31" t="s">
        <v>27</v>
      </c>
      <c r="I13" s="31" t="s">
        <v>27</v>
      </c>
      <c r="J13" s="31" t="s">
        <v>27</v>
      </c>
      <c r="K13" s="31" t="s">
        <v>27</v>
      </c>
      <c r="L13" s="38"/>
      <c r="M13" s="38"/>
      <c r="N13" s="38"/>
      <c r="O13" s="38"/>
      <c r="P13" s="33"/>
      <c r="Q13" s="34">
        <f t="shared" si="0"/>
        <v>0</v>
      </c>
      <c r="R13" s="35" t="str">
        <f t="shared" ref="R13:R160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155" si="4">+IF(OR($H13=0,$I13=0,$J13=0,$K13=0),"Không đủ ĐKDT","")</f>
        <v/>
      </c>
      <c r="U13" s="3"/>
      <c r="V13" s="103" t="str">
        <f t="shared" si="2"/>
        <v>Thi lại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/>
      <c r="D14" s="28"/>
      <c r="E14" s="29"/>
      <c r="F14" s="30"/>
      <c r="G14" s="27"/>
      <c r="H14" s="31" t="s">
        <v>27</v>
      </c>
      <c r="I14" s="31" t="s">
        <v>27</v>
      </c>
      <c r="J14" s="31" t="s">
        <v>27</v>
      </c>
      <c r="K14" s="31" t="s">
        <v>27</v>
      </c>
      <c r="L14" s="38"/>
      <c r="M14" s="38"/>
      <c r="N14" s="38"/>
      <c r="O14" s="38"/>
      <c r="P14" s="33"/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/>
      </c>
      <c r="U14" s="3"/>
      <c r="V14" s="103" t="str">
        <f t="shared" si="2"/>
        <v>Thi lại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/>
      <c r="D15" s="28"/>
      <c r="E15" s="29"/>
      <c r="F15" s="30"/>
      <c r="G15" s="27"/>
      <c r="H15" s="31" t="s">
        <v>27</v>
      </c>
      <c r="I15" s="31" t="s">
        <v>27</v>
      </c>
      <c r="J15" s="31" t="s">
        <v>27</v>
      </c>
      <c r="K15" s="31" t="s">
        <v>27</v>
      </c>
      <c r="L15" s="38"/>
      <c r="M15" s="38"/>
      <c r="N15" s="38"/>
      <c r="O15" s="38"/>
      <c r="P15" s="33"/>
      <c r="Q15" s="34">
        <f t="shared" si="0"/>
        <v>0</v>
      </c>
      <c r="R15" s="35" t="str">
        <f t="shared" si="3"/>
        <v>F</v>
      </c>
      <c r="S15" s="36" t="str">
        <f t="shared" si="1"/>
        <v>Kém</v>
      </c>
      <c r="T15" s="37" t="str">
        <f t="shared" si="4"/>
        <v/>
      </c>
      <c r="U15" s="3"/>
      <c r="V15" s="103" t="str">
        <f t="shared" si="2"/>
        <v>Thi lại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/>
      <c r="D16" s="28"/>
      <c r="E16" s="29"/>
      <c r="F16" s="30"/>
      <c r="G16" s="27"/>
      <c r="H16" s="31" t="s">
        <v>27</v>
      </c>
      <c r="I16" s="31" t="s">
        <v>27</v>
      </c>
      <c r="J16" s="31" t="s">
        <v>27</v>
      </c>
      <c r="K16" s="31" t="s">
        <v>27</v>
      </c>
      <c r="L16" s="38"/>
      <c r="M16" s="38"/>
      <c r="N16" s="38"/>
      <c r="O16" s="38"/>
      <c r="P16" s="33"/>
      <c r="Q16" s="34">
        <f t="shared" si="0"/>
        <v>0</v>
      </c>
      <c r="R16" s="35" t="str">
        <f t="shared" si="3"/>
        <v>F</v>
      </c>
      <c r="S16" s="36" t="str">
        <f t="shared" si="1"/>
        <v>Kém</v>
      </c>
      <c r="T16" s="37" t="str">
        <f t="shared" si="4"/>
        <v/>
      </c>
      <c r="U16" s="3"/>
      <c r="V16" s="103" t="str">
        <f t="shared" si="2"/>
        <v>Thi lại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/>
      <c r="D17" s="28"/>
      <c r="E17" s="29"/>
      <c r="F17" s="30"/>
      <c r="G17" s="27"/>
      <c r="H17" s="31" t="s">
        <v>27</v>
      </c>
      <c r="I17" s="31" t="s">
        <v>27</v>
      </c>
      <c r="J17" s="31" t="s">
        <v>27</v>
      </c>
      <c r="K17" s="31" t="s">
        <v>27</v>
      </c>
      <c r="L17" s="38"/>
      <c r="M17" s="38"/>
      <c r="N17" s="38"/>
      <c r="O17" s="38"/>
      <c r="P17" s="33"/>
      <c r="Q17" s="34">
        <f t="shared" si="0"/>
        <v>0</v>
      </c>
      <c r="R17" s="35" t="str">
        <f t="shared" si="3"/>
        <v>F</v>
      </c>
      <c r="S17" s="36" t="str">
        <f t="shared" si="1"/>
        <v>Kém</v>
      </c>
      <c r="T17" s="37" t="str">
        <f t="shared" si="4"/>
        <v/>
      </c>
      <c r="U17" s="3"/>
      <c r="V17" s="103" t="str">
        <f t="shared" si="2"/>
        <v>Thi lại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/>
      <c r="D18" s="28"/>
      <c r="E18" s="29"/>
      <c r="F18" s="30"/>
      <c r="G18" s="27"/>
      <c r="H18" s="31" t="s">
        <v>27</v>
      </c>
      <c r="I18" s="31" t="s">
        <v>27</v>
      </c>
      <c r="J18" s="31" t="s">
        <v>27</v>
      </c>
      <c r="K18" s="31" t="s">
        <v>27</v>
      </c>
      <c r="L18" s="38"/>
      <c r="M18" s="38"/>
      <c r="N18" s="38"/>
      <c r="O18" s="38"/>
      <c r="P18" s="33"/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/>
      </c>
      <c r="U18" s="3"/>
      <c r="V18" s="103" t="str">
        <f t="shared" si="2"/>
        <v>Thi lại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/>
      <c r="D19" s="28"/>
      <c r="E19" s="29"/>
      <c r="F19" s="30"/>
      <c r="G19" s="27"/>
      <c r="H19" s="31" t="s">
        <v>27</v>
      </c>
      <c r="I19" s="31" t="s">
        <v>27</v>
      </c>
      <c r="J19" s="31" t="s">
        <v>27</v>
      </c>
      <c r="K19" s="31" t="s">
        <v>27</v>
      </c>
      <c r="L19" s="38"/>
      <c r="M19" s="38"/>
      <c r="N19" s="38"/>
      <c r="O19" s="38"/>
      <c r="P19" s="33"/>
      <c r="Q19" s="34">
        <f t="shared" si="0"/>
        <v>0</v>
      </c>
      <c r="R19" s="35" t="str">
        <f t="shared" si="3"/>
        <v>F</v>
      </c>
      <c r="S19" s="36" t="str">
        <f t="shared" si="1"/>
        <v>Kém</v>
      </c>
      <c r="T19" s="37" t="str">
        <f t="shared" si="4"/>
        <v/>
      </c>
      <c r="U19" s="3"/>
      <c r="V19" s="103" t="str">
        <f t="shared" si="2"/>
        <v>Thi lại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/>
      <c r="D20" s="28"/>
      <c r="E20" s="29"/>
      <c r="F20" s="30"/>
      <c r="G20" s="27"/>
      <c r="H20" s="31" t="s">
        <v>27</v>
      </c>
      <c r="I20" s="31" t="s">
        <v>27</v>
      </c>
      <c r="J20" s="31" t="s">
        <v>27</v>
      </c>
      <c r="K20" s="31" t="s">
        <v>27</v>
      </c>
      <c r="L20" s="38"/>
      <c r="M20" s="38"/>
      <c r="N20" s="38"/>
      <c r="O20" s="38"/>
      <c r="P20" s="33"/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/>
      </c>
      <c r="U20" s="3"/>
      <c r="V20" s="103" t="str">
        <f t="shared" si="2"/>
        <v>Thi lại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/>
      <c r="D21" s="28"/>
      <c r="E21" s="29"/>
      <c r="F21" s="30"/>
      <c r="G21" s="27"/>
      <c r="H21" s="31" t="s">
        <v>27</v>
      </c>
      <c r="I21" s="31" t="s">
        <v>27</v>
      </c>
      <c r="J21" s="31" t="s">
        <v>27</v>
      </c>
      <c r="K21" s="31" t="s">
        <v>27</v>
      </c>
      <c r="L21" s="38"/>
      <c r="M21" s="38"/>
      <c r="N21" s="38"/>
      <c r="O21" s="38"/>
      <c r="P21" s="33"/>
      <c r="Q21" s="34">
        <f t="shared" si="0"/>
        <v>0</v>
      </c>
      <c r="R21" s="35" t="str">
        <f t="shared" si="3"/>
        <v>F</v>
      </c>
      <c r="S21" s="36" t="str">
        <f t="shared" si="1"/>
        <v>Kém</v>
      </c>
      <c r="T21" s="37" t="str">
        <f t="shared" si="4"/>
        <v/>
      </c>
      <c r="U21" s="3"/>
      <c r="V21" s="103" t="str">
        <f t="shared" si="2"/>
        <v>Thi lại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/>
      <c r="D22" s="28"/>
      <c r="E22" s="29"/>
      <c r="F22" s="30"/>
      <c r="G22" s="27"/>
      <c r="H22" s="31" t="s">
        <v>27</v>
      </c>
      <c r="I22" s="31" t="s">
        <v>27</v>
      </c>
      <c r="J22" s="31" t="s">
        <v>27</v>
      </c>
      <c r="K22" s="31" t="s">
        <v>27</v>
      </c>
      <c r="L22" s="38"/>
      <c r="M22" s="38"/>
      <c r="N22" s="38"/>
      <c r="O22" s="38"/>
      <c r="P22" s="33"/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/>
      </c>
      <c r="U22" s="3"/>
      <c r="V22" s="103" t="str">
        <f t="shared" si="2"/>
        <v>Thi lại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/>
      <c r="D23" s="28"/>
      <c r="E23" s="29"/>
      <c r="F23" s="30"/>
      <c r="G23" s="27"/>
      <c r="H23" s="31" t="s">
        <v>27</v>
      </c>
      <c r="I23" s="31" t="s">
        <v>27</v>
      </c>
      <c r="J23" s="31" t="s">
        <v>27</v>
      </c>
      <c r="K23" s="31" t="s">
        <v>27</v>
      </c>
      <c r="L23" s="38"/>
      <c r="M23" s="38"/>
      <c r="N23" s="38"/>
      <c r="O23" s="38"/>
      <c r="P23" s="33"/>
      <c r="Q23" s="34">
        <f t="shared" si="0"/>
        <v>0</v>
      </c>
      <c r="R23" s="35" t="str">
        <f t="shared" si="3"/>
        <v>F</v>
      </c>
      <c r="S23" s="36" t="str">
        <f t="shared" si="1"/>
        <v>Kém</v>
      </c>
      <c r="T23" s="37" t="str">
        <f t="shared" si="4"/>
        <v/>
      </c>
      <c r="U23" s="3"/>
      <c r="V23" s="103" t="str">
        <f t="shared" si="2"/>
        <v>Thi lại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/>
      <c r="D24" s="28"/>
      <c r="E24" s="29"/>
      <c r="F24" s="30"/>
      <c r="G24" s="27"/>
      <c r="H24" s="31" t="s">
        <v>27</v>
      </c>
      <c r="I24" s="31" t="s">
        <v>27</v>
      </c>
      <c r="J24" s="31" t="s">
        <v>27</v>
      </c>
      <c r="K24" s="31" t="s">
        <v>27</v>
      </c>
      <c r="L24" s="38"/>
      <c r="M24" s="38"/>
      <c r="N24" s="38"/>
      <c r="O24" s="38"/>
      <c r="P24" s="33"/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/>
      </c>
      <c r="U24" s="3"/>
      <c r="V24" s="103" t="str">
        <f t="shared" si="2"/>
        <v>Thi lại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/>
      <c r="D25" s="28"/>
      <c r="E25" s="29"/>
      <c r="F25" s="30"/>
      <c r="G25" s="27"/>
      <c r="H25" s="31" t="s">
        <v>27</v>
      </c>
      <c r="I25" s="31" t="s">
        <v>27</v>
      </c>
      <c r="J25" s="31" t="s">
        <v>27</v>
      </c>
      <c r="K25" s="31" t="s">
        <v>27</v>
      </c>
      <c r="L25" s="38"/>
      <c r="M25" s="38"/>
      <c r="N25" s="38"/>
      <c r="O25" s="38"/>
      <c r="P25" s="33"/>
      <c r="Q25" s="34">
        <f t="shared" si="0"/>
        <v>0</v>
      </c>
      <c r="R25" s="35" t="str">
        <f t="shared" si="3"/>
        <v>F</v>
      </c>
      <c r="S25" s="36" t="str">
        <f t="shared" si="1"/>
        <v>Kém</v>
      </c>
      <c r="T25" s="37" t="str">
        <f t="shared" si="4"/>
        <v/>
      </c>
      <c r="U25" s="3"/>
      <c r="V25" s="103" t="str">
        <f t="shared" si="2"/>
        <v>Thi lại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/>
      <c r="D26" s="28"/>
      <c r="E26" s="29"/>
      <c r="F26" s="30"/>
      <c r="G26" s="27"/>
      <c r="H26" s="31" t="s">
        <v>27</v>
      </c>
      <c r="I26" s="31" t="s">
        <v>27</v>
      </c>
      <c r="J26" s="31" t="s">
        <v>27</v>
      </c>
      <c r="K26" s="31" t="s">
        <v>27</v>
      </c>
      <c r="L26" s="38"/>
      <c r="M26" s="38"/>
      <c r="N26" s="38"/>
      <c r="O26" s="38"/>
      <c r="P26" s="33"/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/>
      </c>
      <c r="U26" s="3"/>
      <c r="V26" s="103" t="str">
        <f t="shared" si="2"/>
        <v>Thi lại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/>
      <c r="D27" s="28"/>
      <c r="E27" s="29"/>
      <c r="F27" s="30"/>
      <c r="G27" s="27"/>
      <c r="H27" s="31" t="s">
        <v>27</v>
      </c>
      <c r="I27" s="31" t="s">
        <v>27</v>
      </c>
      <c r="J27" s="31" t="s">
        <v>27</v>
      </c>
      <c r="K27" s="31" t="s">
        <v>27</v>
      </c>
      <c r="L27" s="38"/>
      <c r="M27" s="38"/>
      <c r="N27" s="38"/>
      <c r="O27" s="38"/>
      <c r="P27" s="33"/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/>
      </c>
      <c r="U27" s="3"/>
      <c r="V27" s="103" t="str">
        <f t="shared" si="2"/>
        <v>Thi lại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/>
      <c r="D28" s="28"/>
      <c r="E28" s="29"/>
      <c r="F28" s="30"/>
      <c r="G28" s="27"/>
      <c r="H28" s="31" t="s">
        <v>27</v>
      </c>
      <c r="I28" s="31" t="s">
        <v>27</v>
      </c>
      <c r="J28" s="31" t="s">
        <v>27</v>
      </c>
      <c r="K28" s="31" t="s">
        <v>27</v>
      </c>
      <c r="L28" s="38"/>
      <c r="M28" s="38"/>
      <c r="N28" s="38"/>
      <c r="O28" s="38"/>
      <c r="P28" s="33"/>
      <c r="Q28" s="34">
        <f t="shared" si="0"/>
        <v>0</v>
      </c>
      <c r="R28" s="35" t="str">
        <f t="shared" si="3"/>
        <v>F</v>
      </c>
      <c r="S28" s="36" t="str">
        <f t="shared" si="1"/>
        <v>Kém</v>
      </c>
      <c r="T28" s="37" t="str">
        <f t="shared" si="4"/>
        <v/>
      </c>
      <c r="U28" s="3"/>
      <c r="V28" s="103" t="str">
        <f t="shared" si="2"/>
        <v>Thi lại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/>
      <c r="D29" s="28"/>
      <c r="E29" s="29"/>
      <c r="F29" s="30"/>
      <c r="G29" s="27"/>
      <c r="H29" s="31" t="s">
        <v>27</v>
      </c>
      <c r="I29" s="31" t="s">
        <v>27</v>
      </c>
      <c r="J29" s="31" t="s">
        <v>27</v>
      </c>
      <c r="K29" s="31" t="s">
        <v>27</v>
      </c>
      <c r="L29" s="38"/>
      <c r="M29" s="38"/>
      <c r="N29" s="38"/>
      <c r="O29" s="38"/>
      <c r="P29" s="33"/>
      <c r="Q29" s="34">
        <f t="shared" si="0"/>
        <v>0</v>
      </c>
      <c r="R29" s="35" t="str">
        <f t="shared" si="3"/>
        <v>F</v>
      </c>
      <c r="S29" s="36" t="str">
        <f t="shared" si="1"/>
        <v>Kém</v>
      </c>
      <c r="T29" s="37" t="str">
        <f t="shared" si="4"/>
        <v/>
      </c>
      <c r="U29" s="3"/>
      <c r="V29" s="103" t="str">
        <f t="shared" si="2"/>
        <v>Thi lại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/>
      <c r="D30" s="28"/>
      <c r="E30" s="29"/>
      <c r="F30" s="30"/>
      <c r="G30" s="27"/>
      <c r="H30" s="31" t="s">
        <v>27</v>
      </c>
      <c r="I30" s="31" t="s">
        <v>27</v>
      </c>
      <c r="J30" s="31" t="s">
        <v>27</v>
      </c>
      <c r="K30" s="31" t="s">
        <v>27</v>
      </c>
      <c r="L30" s="38"/>
      <c r="M30" s="38"/>
      <c r="N30" s="38"/>
      <c r="O30" s="38"/>
      <c r="P30" s="33"/>
      <c r="Q30" s="34">
        <f t="shared" si="0"/>
        <v>0</v>
      </c>
      <c r="R30" s="35" t="str">
        <f t="shared" si="3"/>
        <v>F</v>
      </c>
      <c r="S30" s="36" t="str">
        <f t="shared" si="1"/>
        <v>Kém</v>
      </c>
      <c r="T30" s="37" t="str">
        <f t="shared" si="4"/>
        <v/>
      </c>
      <c r="U30" s="3"/>
      <c r="V30" s="103" t="str">
        <f t="shared" si="2"/>
        <v>Thi lại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/>
      <c r="D31" s="28"/>
      <c r="E31" s="29"/>
      <c r="F31" s="30"/>
      <c r="G31" s="27"/>
      <c r="H31" s="31" t="s">
        <v>27</v>
      </c>
      <c r="I31" s="31" t="s">
        <v>27</v>
      </c>
      <c r="J31" s="31" t="s">
        <v>27</v>
      </c>
      <c r="K31" s="31" t="s">
        <v>27</v>
      </c>
      <c r="L31" s="38"/>
      <c r="M31" s="38"/>
      <c r="N31" s="38"/>
      <c r="O31" s="38"/>
      <c r="P31" s="33"/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/>
      </c>
      <c r="U31" s="3"/>
      <c r="V31" s="103" t="str">
        <f t="shared" si="2"/>
        <v>Thi lại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/>
      <c r="D32" s="28"/>
      <c r="E32" s="29"/>
      <c r="F32" s="30"/>
      <c r="G32" s="27"/>
      <c r="H32" s="31" t="s">
        <v>27</v>
      </c>
      <c r="I32" s="31" t="s">
        <v>27</v>
      </c>
      <c r="J32" s="31" t="s">
        <v>27</v>
      </c>
      <c r="K32" s="31" t="s">
        <v>27</v>
      </c>
      <c r="L32" s="38"/>
      <c r="M32" s="38"/>
      <c r="N32" s="38"/>
      <c r="O32" s="38"/>
      <c r="P32" s="33"/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/>
      </c>
      <c r="U32" s="3"/>
      <c r="V32" s="103" t="str">
        <f t="shared" si="2"/>
        <v>Thi lại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/>
      <c r="D33" s="28"/>
      <c r="E33" s="29"/>
      <c r="F33" s="30"/>
      <c r="G33" s="27"/>
      <c r="H33" s="31" t="s">
        <v>27</v>
      </c>
      <c r="I33" s="31" t="s">
        <v>27</v>
      </c>
      <c r="J33" s="31" t="s">
        <v>27</v>
      </c>
      <c r="K33" s="31" t="s">
        <v>27</v>
      </c>
      <c r="L33" s="38"/>
      <c r="M33" s="38"/>
      <c r="N33" s="38"/>
      <c r="O33" s="38"/>
      <c r="P33" s="33"/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/>
      </c>
      <c r="U33" s="3"/>
      <c r="V33" s="103" t="str">
        <f t="shared" si="2"/>
        <v>Thi lại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/>
      <c r="D34" s="28"/>
      <c r="E34" s="29"/>
      <c r="F34" s="30"/>
      <c r="G34" s="27"/>
      <c r="H34" s="31" t="s">
        <v>27</v>
      </c>
      <c r="I34" s="31" t="s">
        <v>27</v>
      </c>
      <c r="J34" s="31" t="s">
        <v>27</v>
      </c>
      <c r="K34" s="31" t="s">
        <v>27</v>
      </c>
      <c r="L34" s="38"/>
      <c r="M34" s="38"/>
      <c r="N34" s="38"/>
      <c r="O34" s="38"/>
      <c r="P34" s="33"/>
      <c r="Q34" s="34">
        <f t="shared" si="0"/>
        <v>0</v>
      </c>
      <c r="R34" s="35" t="str">
        <f t="shared" si="3"/>
        <v>F</v>
      </c>
      <c r="S34" s="36" t="str">
        <f t="shared" si="1"/>
        <v>Kém</v>
      </c>
      <c r="T34" s="37" t="str">
        <f t="shared" si="4"/>
        <v/>
      </c>
      <c r="U34" s="3"/>
      <c r="V34" s="103" t="str">
        <f t="shared" si="2"/>
        <v>Thi lại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/>
      <c r="D35" s="28"/>
      <c r="E35" s="29"/>
      <c r="F35" s="30"/>
      <c r="G35" s="27"/>
      <c r="H35" s="31" t="s">
        <v>27</v>
      </c>
      <c r="I35" s="31" t="s">
        <v>27</v>
      </c>
      <c r="J35" s="31" t="s">
        <v>27</v>
      </c>
      <c r="K35" s="31" t="s">
        <v>27</v>
      </c>
      <c r="L35" s="38"/>
      <c r="M35" s="38"/>
      <c r="N35" s="38"/>
      <c r="O35" s="38"/>
      <c r="P35" s="33"/>
      <c r="Q35" s="34">
        <f t="shared" si="0"/>
        <v>0</v>
      </c>
      <c r="R35" s="35" t="str">
        <f t="shared" si="3"/>
        <v>F</v>
      </c>
      <c r="S35" s="36" t="str">
        <f t="shared" si="1"/>
        <v>Kém</v>
      </c>
      <c r="T35" s="37" t="str">
        <f t="shared" si="4"/>
        <v/>
      </c>
      <c r="U35" s="3"/>
      <c r="V35" s="103" t="str">
        <f t="shared" si="2"/>
        <v>Thi lại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/>
      <c r="D36" s="28"/>
      <c r="E36" s="29"/>
      <c r="F36" s="30"/>
      <c r="G36" s="27"/>
      <c r="H36" s="31" t="s">
        <v>27</v>
      </c>
      <c r="I36" s="31" t="s">
        <v>27</v>
      </c>
      <c r="J36" s="31" t="s">
        <v>27</v>
      </c>
      <c r="K36" s="31" t="s">
        <v>27</v>
      </c>
      <c r="L36" s="38"/>
      <c r="M36" s="38"/>
      <c r="N36" s="38"/>
      <c r="O36" s="38"/>
      <c r="P36" s="33"/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/>
      </c>
      <c r="U36" s="3"/>
      <c r="V36" s="103" t="str">
        <f t="shared" si="2"/>
        <v>Thi lại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/>
      <c r="D37" s="28"/>
      <c r="E37" s="29"/>
      <c r="F37" s="30"/>
      <c r="G37" s="27"/>
      <c r="H37" s="31" t="s">
        <v>27</v>
      </c>
      <c r="I37" s="31" t="s">
        <v>27</v>
      </c>
      <c r="J37" s="31" t="s">
        <v>27</v>
      </c>
      <c r="K37" s="31" t="s">
        <v>27</v>
      </c>
      <c r="L37" s="38"/>
      <c r="M37" s="38"/>
      <c r="N37" s="38"/>
      <c r="O37" s="38"/>
      <c r="P37" s="33"/>
      <c r="Q37" s="34">
        <f t="shared" si="0"/>
        <v>0</v>
      </c>
      <c r="R37" s="35" t="str">
        <f t="shared" si="3"/>
        <v>F</v>
      </c>
      <c r="S37" s="36" t="str">
        <f t="shared" si="1"/>
        <v>Kém</v>
      </c>
      <c r="T37" s="37" t="str">
        <f t="shared" si="4"/>
        <v/>
      </c>
      <c r="U37" s="3"/>
      <c r="V37" s="103" t="str">
        <f t="shared" si="2"/>
        <v>Thi lại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/>
      <c r="D38" s="28"/>
      <c r="E38" s="29"/>
      <c r="F38" s="30"/>
      <c r="G38" s="27"/>
      <c r="H38" s="31" t="s">
        <v>27</v>
      </c>
      <c r="I38" s="31" t="s">
        <v>27</v>
      </c>
      <c r="J38" s="31" t="s">
        <v>27</v>
      </c>
      <c r="K38" s="31" t="s">
        <v>27</v>
      </c>
      <c r="L38" s="38"/>
      <c r="M38" s="38"/>
      <c r="N38" s="38"/>
      <c r="O38" s="38"/>
      <c r="P38" s="33"/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/>
      </c>
      <c r="U38" s="3"/>
      <c r="V38" s="103" t="str">
        <f t="shared" si="2"/>
        <v>Thi lại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/>
      <c r="D39" s="28"/>
      <c r="E39" s="29"/>
      <c r="F39" s="30"/>
      <c r="G39" s="27"/>
      <c r="H39" s="31" t="s">
        <v>27</v>
      </c>
      <c r="I39" s="31" t="s">
        <v>27</v>
      </c>
      <c r="J39" s="31" t="s">
        <v>27</v>
      </c>
      <c r="K39" s="31" t="s">
        <v>27</v>
      </c>
      <c r="L39" s="38"/>
      <c r="M39" s="38"/>
      <c r="N39" s="38"/>
      <c r="O39" s="38"/>
      <c r="P39" s="33"/>
      <c r="Q39" s="34">
        <f t="shared" si="0"/>
        <v>0</v>
      </c>
      <c r="R39" s="35" t="str">
        <f t="shared" si="3"/>
        <v>F</v>
      </c>
      <c r="S39" s="36" t="str">
        <f t="shared" si="1"/>
        <v>Kém</v>
      </c>
      <c r="T39" s="37" t="str">
        <f t="shared" si="4"/>
        <v/>
      </c>
      <c r="U39" s="3"/>
      <c r="V39" s="103" t="str">
        <f t="shared" si="2"/>
        <v>Thi lại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/>
      <c r="D40" s="28"/>
      <c r="E40" s="29"/>
      <c r="F40" s="30"/>
      <c r="G40" s="27"/>
      <c r="H40" s="31" t="s">
        <v>27</v>
      </c>
      <c r="I40" s="31" t="s">
        <v>27</v>
      </c>
      <c r="J40" s="31" t="s">
        <v>27</v>
      </c>
      <c r="K40" s="31" t="s">
        <v>27</v>
      </c>
      <c r="L40" s="38"/>
      <c r="M40" s="38"/>
      <c r="N40" s="38"/>
      <c r="O40" s="38"/>
      <c r="P40" s="33"/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/>
      </c>
      <c r="U40" s="3"/>
      <c r="V40" s="103" t="str">
        <f t="shared" si="2"/>
        <v>Thi lại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/>
      <c r="D41" s="28"/>
      <c r="E41" s="29"/>
      <c r="F41" s="30"/>
      <c r="G41" s="27"/>
      <c r="H41" s="31" t="s">
        <v>27</v>
      </c>
      <c r="I41" s="31" t="s">
        <v>27</v>
      </c>
      <c r="J41" s="31" t="s">
        <v>27</v>
      </c>
      <c r="K41" s="31" t="s">
        <v>27</v>
      </c>
      <c r="L41" s="38"/>
      <c r="M41" s="38"/>
      <c r="N41" s="38"/>
      <c r="O41" s="38"/>
      <c r="P41" s="33"/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/>
      </c>
      <c r="U41" s="3"/>
      <c r="V41" s="103" t="str">
        <f t="shared" si="2"/>
        <v>Thi lại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/>
      <c r="D42" s="28"/>
      <c r="E42" s="29"/>
      <c r="F42" s="30"/>
      <c r="G42" s="27"/>
      <c r="H42" s="31" t="s">
        <v>27</v>
      </c>
      <c r="I42" s="31" t="s">
        <v>27</v>
      </c>
      <c r="J42" s="31" t="s">
        <v>27</v>
      </c>
      <c r="K42" s="31" t="s">
        <v>27</v>
      </c>
      <c r="L42" s="38"/>
      <c r="M42" s="38"/>
      <c r="N42" s="38"/>
      <c r="O42" s="38"/>
      <c r="P42" s="33"/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/>
      </c>
      <c r="U42" s="3"/>
      <c r="V42" s="103" t="str">
        <f t="shared" si="2"/>
        <v>Thi lại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/>
      <c r="D43" s="28"/>
      <c r="E43" s="29"/>
      <c r="F43" s="30"/>
      <c r="G43" s="27"/>
      <c r="H43" s="31" t="s">
        <v>27</v>
      </c>
      <c r="I43" s="31" t="s">
        <v>27</v>
      </c>
      <c r="J43" s="31" t="s">
        <v>27</v>
      </c>
      <c r="K43" s="31" t="s">
        <v>27</v>
      </c>
      <c r="L43" s="38"/>
      <c r="M43" s="38"/>
      <c r="N43" s="38"/>
      <c r="O43" s="38"/>
      <c r="P43" s="33"/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/>
      </c>
      <c r="U43" s="3"/>
      <c r="V43" s="103" t="str">
        <f t="shared" si="2"/>
        <v>Thi lại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/>
      <c r="D44" s="28"/>
      <c r="E44" s="29"/>
      <c r="F44" s="30"/>
      <c r="G44" s="27"/>
      <c r="H44" s="31" t="s">
        <v>27</v>
      </c>
      <c r="I44" s="31" t="s">
        <v>27</v>
      </c>
      <c r="J44" s="31" t="s">
        <v>27</v>
      </c>
      <c r="K44" s="31" t="s">
        <v>27</v>
      </c>
      <c r="L44" s="38"/>
      <c r="M44" s="38"/>
      <c r="N44" s="38"/>
      <c r="O44" s="38"/>
      <c r="P44" s="33"/>
      <c r="Q44" s="34">
        <f t="shared" si="0"/>
        <v>0</v>
      </c>
      <c r="R44" s="35" t="str">
        <f t="shared" si="3"/>
        <v>F</v>
      </c>
      <c r="S44" s="36" t="str">
        <f t="shared" si="1"/>
        <v>Kém</v>
      </c>
      <c r="T44" s="37" t="str">
        <f t="shared" si="4"/>
        <v/>
      </c>
      <c r="U44" s="3"/>
      <c r="V44" s="103" t="str">
        <f t="shared" si="2"/>
        <v>Thi lại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/>
      <c r="D45" s="28"/>
      <c r="E45" s="29"/>
      <c r="F45" s="30"/>
      <c r="G45" s="27"/>
      <c r="H45" s="31" t="s">
        <v>27</v>
      </c>
      <c r="I45" s="31" t="s">
        <v>27</v>
      </c>
      <c r="J45" s="31" t="s">
        <v>27</v>
      </c>
      <c r="K45" s="31" t="s">
        <v>27</v>
      </c>
      <c r="L45" s="38"/>
      <c r="M45" s="38"/>
      <c r="N45" s="38"/>
      <c r="O45" s="38"/>
      <c r="P45" s="33"/>
      <c r="Q45" s="34">
        <f t="shared" si="0"/>
        <v>0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3"/>
      <c r="V45" s="103" t="str">
        <f t="shared" si="2"/>
        <v>Thi lại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/>
      <c r="D46" s="28"/>
      <c r="E46" s="29"/>
      <c r="F46" s="30"/>
      <c r="G46" s="27"/>
      <c r="H46" s="31" t="s">
        <v>27</v>
      </c>
      <c r="I46" s="31" t="s">
        <v>27</v>
      </c>
      <c r="J46" s="31" t="s">
        <v>27</v>
      </c>
      <c r="K46" s="31" t="s">
        <v>27</v>
      </c>
      <c r="L46" s="38"/>
      <c r="M46" s="38"/>
      <c r="N46" s="38"/>
      <c r="O46" s="38"/>
      <c r="P46" s="33"/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/>
      </c>
      <c r="U46" s="3"/>
      <c r="V46" s="103" t="str">
        <f t="shared" si="2"/>
        <v>Thi lại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/>
      <c r="D47" s="28"/>
      <c r="E47" s="29"/>
      <c r="F47" s="30"/>
      <c r="G47" s="27"/>
      <c r="H47" s="31" t="s">
        <v>27</v>
      </c>
      <c r="I47" s="31" t="s">
        <v>27</v>
      </c>
      <c r="J47" s="31" t="s">
        <v>27</v>
      </c>
      <c r="K47" s="31" t="s">
        <v>27</v>
      </c>
      <c r="L47" s="38"/>
      <c r="M47" s="38"/>
      <c r="N47" s="38"/>
      <c r="O47" s="38"/>
      <c r="P47" s="33"/>
      <c r="Q47" s="34">
        <f t="shared" si="0"/>
        <v>0</v>
      </c>
      <c r="R47" s="35" t="str">
        <f t="shared" si="3"/>
        <v>F</v>
      </c>
      <c r="S47" s="36" t="str">
        <f t="shared" si="1"/>
        <v>Kém</v>
      </c>
      <c r="T47" s="37" t="str">
        <f t="shared" si="4"/>
        <v/>
      </c>
      <c r="U47" s="3"/>
      <c r="V47" s="103" t="str">
        <f t="shared" si="2"/>
        <v>Thi lại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/>
      <c r="D48" s="28"/>
      <c r="E48" s="29"/>
      <c r="F48" s="30"/>
      <c r="G48" s="27"/>
      <c r="H48" s="31" t="s">
        <v>27</v>
      </c>
      <c r="I48" s="31" t="s">
        <v>27</v>
      </c>
      <c r="J48" s="31" t="s">
        <v>27</v>
      </c>
      <c r="K48" s="31" t="s">
        <v>27</v>
      </c>
      <c r="L48" s="38"/>
      <c r="M48" s="38"/>
      <c r="N48" s="38"/>
      <c r="O48" s="38"/>
      <c r="P48" s="33"/>
      <c r="Q48" s="34">
        <f t="shared" si="0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/>
      </c>
      <c r="U48" s="3"/>
      <c r="V48" s="103" t="str">
        <f t="shared" si="2"/>
        <v>Thi lại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/>
      <c r="D49" s="28"/>
      <c r="E49" s="29"/>
      <c r="F49" s="30"/>
      <c r="G49" s="27"/>
      <c r="H49" s="31" t="s">
        <v>27</v>
      </c>
      <c r="I49" s="31" t="s">
        <v>27</v>
      </c>
      <c r="J49" s="31" t="s">
        <v>27</v>
      </c>
      <c r="K49" s="31" t="s">
        <v>27</v>
      </c>
      <c r="L49" s="38"/>
      <c r="M49" s="38"/>
      <c r="N49" s="38"/>
      <c r="O49" s="38"/>
      <c r="P49" s="33"/>
      <c r="Q49" s="34">
        <f t="shared" si="0"/>
        <v>0</v>
      </c>
      <c r="R49" s="35" t="str">
        <f t="shared" si="3"/>
        <v>F</v>
      </c>
      <c r="S49" s="36" t="str">
        <f t="shared" si="1"/>
        <v>Kém</v>
      </c>
      <c r="T49" s="37" t="str">
        <f t="shared" si="4"/>
        <v/>
      </c>
      <c r="U49" s="3"/>
      <c r="V49" s="103" t="str">
        <f t="shared" si="2"/>
        <v>Thi lại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/>
      <c r="D50" s="28"/>
      <c r="E50" s="29"/>
      <c r="F50" s="30"/>
      <c r="G50" s="27"/>
      <c r="H50" s="31" t="s">
        <v>27</v>
      </c>
      <c r="I50" s="31" t="s">
        <v>27</v>
      </c>
      <c r="J50" s="31" t="s">
        <v>27</v>
      </c>
      <c r="K50" s="31" t="s">
        <v>27</v>
      </c>
      <c r="L50" s="38"/>
      <c r="M50" s="38"/>
      <c r="N50" s="38"/>
      <c r="O50" s="38"/>
      <c r="P50" s="33"/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/>
      </c>
      <c r="U50" s="3"/>
      <c r="V50" s="103" t="str">
        <f t="shared" si="2"/>
        <v>Thi lại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/>
      <c r="D51" s="28"/>
      <c r="E51" s="29"/>
      <c r="F51" s="30"/>
      <c r="G51" s="27"/>
      <c r="H51" s="31" t="s">
        <v>27</v>
      </c>
      <c r="I51" s="31" t="s">
        <v>27</v>
      </c>
      <c r="J51" s="31" t="s">
        <v>27</v>
      </c>
      <c r="K51" s="31" t="s">
        <v>27</v>
      </c>
      <c r="L51" s="38"/>
      <c r="M51" s="38"/>
      <c r="N51" s="38"/>
      <c r="O51" s="38"/>
      <c r="P51" s="33"/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/>
      </c>
      <c r="U51" s="3"/>
      <c r="V51" s="103" t="str">
        <f t="shared" si="2"/>
        <v>Thi lại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/>
      <c r="D52" s="28"/>
      <c r="E52" s="29"/>
      <c r="F52" s="30"/>
      <c r="G52" s="27"/>
      <c r="H52" s="31" t="s">
        <v>27</v>
      </c>
      <c r="I52" s="31" t="s">
        <v>27</v>
      </c>
      <c r="J52" s="31" t="s">
        <v>27</v>
      </c>
      <c r="K52" s="31" t="s">
        <v>27</v>
      </c>
      <c r="L52" s="38"/>
      <c r="M52" s="38"/>
      <c r="N52" s="38"/>
      <c r="O52" s="38"/>
      <c r="P52" s="33"/>
      <c r="Q52" s="34">
        <f t="shared" si="0"/>
        <v>0</v>
      </c>
      <c r="R52" s="35" t="str">
        <f t="shared" si="3"/>
        <v>F</v>
      </c>
      <c r="S52" s="36" t="str">
        <f t="shared" si="1"/>
        <v>Kém</v>
      </c>
      <c r="T52" s="37" t="str">
        <f t="shared" si="4"/>
        <v/>
      </c>
      <c r="U52" s="3"/>
      <c r="V52" s="103" t="str">
        <f t="shared" si="2"/>
        <v>Thi lại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/>
      <c r="D53" s="28"/>
      <c r="E53" s="29"/>
      <c r="F53" s="30"/>
      <c r="G53" s="27"/>
      <c r="H53" s="31" t="s">
        <v>27</v>
      </c>
      <c r="I53" s="31" t="s">
        <v>27</v>
      </c>
      <c r="J53" s="31" t="s">
        <v>27</v>
      </c>
      <c r="K53" s="31" t="s">
        <v>27</v>
      </c>
      <c r="L53" s="38"/>
      <c r="M53" s="38"/>
      <c r="N53" s="38"/>
      <c r="O53" s="38"/>
      <c r="P53" s="33"/>
      <c r="Q53" s="34">
        <f t="shared" si="0"/>
        <v>0</v>
      </c>
      <c r="R53" s="35" t="str">
        <f t="shared" si="3"/>
        <v>F</v>
      </c>
      <c r="S53" s="36" t="str">
        <f t="shared" si="1"/>
        <v>Kém</v>
      </c>
      <c r="T53" s="37" t="str">
        <f t="shared" si="4"/>
        <v/>
      </c>
      <c r="U53" s="3"/>
      <c r="V53" s="103" t="str">
        <f t="shared" si="2"/>
        <v>Thi lại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/>
      <c r="D54" s="28"/>
      <c r="E54" s="29"/>
      <c r="F54" s="30"/>
      <c r="G54" s="27"/>
      <c r="H54" s="31" t="s">
        <v>27</v>
      </c>
      <c r="I54" s="31" t="s">
        <v>27</v>
      </c>
      <c r="J54" s="31" t="s">
        <v>27</v>
      </c>
      <c r="K54" s="31" t="s">
        <v>27</v>
      </c>
      <c r="L54" s="38"/>
      <c r="M54" s="38"/>
      <c r="N54" s="38"/>
      <c r="O54" s="38"/>
      <c r="P54" s="33"/>
      <c r="Q54" s="34">
        <f t="shared" si="0"/>
        <v>0</v>
      </c>
      <c r="R54" s="35" t="str">
        <f t="shared" si="3"/>
        <v>F</v>
      </c>
      <c r="S54" s="36" t="str">
        <f t="shared" si="1"/>
        <v>Kém</v>
      </c>
      <c r="T54" s="37" t="str">
        <f t="shared" si="4"/>
        <v/>
      </c>
      <c r="U54" s="3"/>
      <c r="V54" s="103" t="str">
        <f t="shared" si="2"/>
        <v>Thi lại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/>
      <c r="D55" s="28"/>
      <c r="E55" s="29"/>
      <c r="F55" s="30"/>
      <c r="G55" s="27"/>
      <c r="H55" s="31" t="s">
        <v>27</v>
      </c>
      <c r="I55" s="31" t="s">
        <v>27</v>
      </c>
      <c r="J55" s="31" t="s">
        <v>27</v>
      </c>
      <c r="K55" s="31" t="s">
        <v>27</v>
      </c>
      <c r="L55" s="38"/>
      <c r="M55" s="38"/>
      <c r="N55" s="38"/>
      <c r="O55" s="38"/>
      <c r="P55" s="33"/>
      <c r="Q55" s="34">
        <f t="shared" si="0"/>
        <v>0</v>
      </c>
      <c r="R55" s="35" t="str">
        <f t="shared" si="3"/>
        <v>F</v>
      </c>
      <c r="S55" s="36" t="str">
        <f t="shared" si="1"/>
        <v>Kém</v>
      </c>
      <c r="T55" s="37" t="str">
        <f t="shared" si="4"/>
        <v/>
      </c>
      <c r="U55" s="3"/>
      <c r="V55" s="103" t="str">
        <f t="shared" si="2"/>
        <v>Thi lại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/>
      <c r="D56" s="28"/>
      <c r="E56" s="29"/>
      <c r="F56" s="30"/>
      <c r="G56" s="27"/>
      <c r="H56" s="31" t="s">
        <v>27</v>
      </c>
      <c r="I56" s="31" t="s">
        <v>27</v>
      </c>
      <c r="J56" s="31" t="s">
        <v>27</v>
      </c>
      <c r="K56" s="31" t="s">
        <v>27</v>
      </c>
      <c r="L56" s="38"/>
      <c r="M56" s="38"/>
      <c r="N56" s="38"/>
      <c r="O56" s="38"/>
      <c r="P56" s="33"/>
      <c r="Q56" s="34">
        <f t="shared" si="0"/>
        <v>0</v>
      </c>
      <c r="R56" s="35" t="str">
        <f t="shared" si="3"/>
        <v>F</v>
      </c>
      <c r="S56" s="36" t="str">
        <f t="shared" si="1"/>
        <v>Kém</v>
      </c>
      <c r="T56" s="37" t="str">
        <f t="shared" si="4"/>
        <v/>
      </c>
      <c r="U56" s="3"/>
      <c r="V56" s="103" t="str">
        <f t="shared" si="2"/>
        <v>Thi lại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/>
      <c r="D57" s="28"/>
      <c r="E57" s="29"/>
      <c r="F57" s="30"/>
      <c r="G57" s="27"/>
      <c r="H57" s="31" t="s">
        <v>27</v>
      </c>
      <c r="I57" s="31" t="s">
        <v>27</v>
      </c>
      <c r="J57" s="31" t="s">
        <v>27</v>
      </c>
      <c r="K57" s="31" t="s">
        <v>27</v>
      </c>
      <c r="L57" s="38"/>
      <c r="M57" s="38"/>
      <c r="N57" s="38"/>
      <c r="O57" s="38"/>
      <c r="P57" s="33"/>
      <c r="Q57" s="34">
        <f t="shared" si="0"/>
        <v>0</v>
      </c>
      <c r="R57" s="35" t="str">
        <f t="shared" si="3"/>
        <v>F</v>
      </c>
      <c r="S57" s="36" t="str">
        <f t="shared" si="1"/>
        <v>Kém</v>
      </c>
      <c r="T57" s="37" t="str">
        <f t="shared" si="4"/>
        <v/>
      </c>
      <c r="U57" s="3"/>
      <c r="V57" s="103" t="str">
        <f t="shared" si="2"/>
        <v>Thi lại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/>
      <c r="D58" s="28"/>
      <c r="E58" s="29"/>
      <c r="F58" s="30"/>
      <c r="G58" s="27"/>
      <c r="H58" s="31" t="s">
        <v>27</v>
      </c>
      <c r="I58" s="31" t="s">
        <v>27</v>
      </c>
      <c r="J58" s="31" t="s">
        <v>27</v>
      </c>
      <c r="K58" s="31" t="s">
        <v>27</v>
      </c>
      <c r="L58" s="38"/>
      <c r="M58" s="38"/>
      <c r="N58" s="38"/>
      <c r="O58" s="38"/>
      <c r="P58" s="33"/>
      <c r="Q58" s="34">
        <f t="shared" si="0"/>
        <v>0</v>
      </c>
      <c r="R58" s="35" t="str">
        <f t="shared" si="3"/>
        <v>F</v>
      </c>
      <c r="S58" s="36" t="str">
        <f t="shared" si="1"/>
        <v>Kém</v>
      </c>
      <c r="T58" s="37" t="str">
        <f t="shared" si="4"/>
        <v/>
      </c>
      <c r="U58" s="3"/>
      <c r="V58" s="103" t="str">
        <f t="shared" si="2"/>
        <v>Thi lại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/>
      <c r="D59" s="28"/>
      <c r="E59" s="29"/>
      <c r="F59" s="30"/>
      <c r="G59" s="27"/>
      <c r="H59" s="31" t="s">
        <v>27</v>
      </c>
      <c r="I59" s="31" t="s">
        <v>27</v>
      </c>
      <c r="J59" s="31" t="s">
        <v>27</v>
      </c>
      <c r="K59" s="31" t="s">
        <v>27</v>
      </c>
      <c r="L59" s="38"/>
      <c r="M59" s="38"/>
      <c r="N59" s="38"/>
      <c r="O59" s="38"/>
      <c r="P59" s="33"/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/>
      </c>
      <c r="U59" s="3"/>
      <c r="V59" s="103" t="str">
        <f t="shared" si="2"/>
        <v>Thi lại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/>
      <c r="D60" s="28"/>
      <c r="E60" s="29"/>
      <c r="F60" s="30"/>
      <c r="G60" s="27"/>
      <c r="H60" s="31" t="s">
        <v>27</v>
      </c>
      <c r="I60" s="31" t="s">
        <v>27</v>
      </c>
      <c r="J60" s="31" t="s">
        <v>27</v>
      </c>
      <c r="K60" s="31" t="s">
        <v>27</v>
      </c>
      <c r="L60" s="38"/>
      <c r="M60" s="38"/>
      <c r="N60" s="38"/>
      <c r="O60" s="38"/>
      <c r="P60" s="33"/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/>
      </c>
      <c r="U60" s="3"/>
      <c r="V60" s="103" t="str">
        <f t="shared" si="2"/>
        <v>Thi lại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/>
      <c r="D61" s="28"/>
      <c r="E61" s="29"/>
      <c r="F61" s="30"/>
      <c r="G61" s="27"/>
      <c r="H61" s="31" t="s">
        <v>27</v>
      </c>
      <c r="I61" s="31" t="s">
        <v>27</v>
      </c>
      <c r="J61" s="31" t="s">
        <v>27</v>
      </c>
      <c r="K61" s="31" t="s">
        <v>27</v>
      </c>
      <c r="L61" s="38"/>
      <c r="M61" s="38"/>
      <c r="N61" s="38"/>
      <c r="O61" s="38"/>
      <c r="P61" s="33"/>
      <c r="Q61" s="34">
        <f t="shared" si="0"/>
        <v>0</v>
      </c>
      <c r="R61" s="35" t="str">
        <f t="shared" si="3"/>
        <v>F</v>
      </c>
      <c r="S61" s="36" t="str">
        <f t="shared" si="1"/>
        <v>Kém</v>
      </c>
      <c r="T61" s="37" t="str">
        <f t="shared" si="4"/>
        <v/>
      </c>
      <c r="U61" s="3"/>
      <c r="V61" s="103" t="str">
        <f t="shared" si="2"/>
        <v>Thi lại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/>
      <c r="D62" s="28"/>
      <c r="E62" s="29"/>
      <c r="F62" s="30"/>
      <c r="G62" s="27"/>
      <c r="H62" s="31" t="s">
        <v>27</v>
      </c>
      <c r="I62" s="31" t="s">
        <v>27</v>
      </c>
      <c r="J62" s="31" t="s">
        <v>27</v>
      </c>
      <c r="K62" s="31" t="s">
        <v>27</v>
      </c>
      <c r="L62" s="38"/>
      <c r="M62" s="38"/>
      <c r="N62" s="38"/>
      <c r="O62" s="38"/>
      <c r="P62" s="33"/>
      <c r="Q62" s="34">
        <f t="shared" si="0"/>
        <v>0</v>
      </c>
      <c r="R62" s="35" t="str">
        <f t="shared" si="3"/>
        <v>F</v>
      </c>
      <c r="S62" s="36" t="str">
        <f t="shared" si="1"/>
        <v>Kém</v>
      </c>
      <c r="T62" s="37" t="str">
        <f t="shared" si="4"/>
        <v/>
      </c>
      <c r="U62" s="3"/>
      <c r="V62" s="103" t="str">
        <f t="shared" si="2"/>
        <v>Thi lại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/>
      <c r="D63" s="28"/>
      <c r="E63" s="29"/>
      <c r="F63" s="30"/>
      <c r="G63" s="27"/>
      <c r="H63" s="31" t="s">
        <v>27</v>
      </c>
      <c r="I63" s="31" t="s">
        <v>27</v>
      </c>
      <c r="J63" s="31" t="s">
        <v>27</v>
      </c>
      <c r="K63" s="31" t="s">
        <v>27</v>
      </c>
      <c r="L63" s="38"/>
      <c r="M63" s="38"/>
      <c r="N63" s="38"/>
      <c r="O63" s="38"/>
      <c r="P63" s="33"/>
      <c r="Q63" s="34">
        <f t="shared" si="0"/>
        <v>0</v>
      </c>
      <c r="R63" s="35" t="str">
        <f t="shared" si="3"/>
        <v>F</v>
      </c>
      <c r="S63" s="36" t="str">
        <f t="shared" si="1"/>
        <v>Kém</v>
      </c>
      <c r="T63" s="37" t="str">
        <f t="shared" si="4"/>
        <v/>
      </c>
      <c r="U63" s="3"/>
      <c r="V63" s="103" t="str">
        <f t="shared" si="2"/>
        <v>Thi lại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/>
      <c r="D64" s="28"/>
      <c r="E64" s="29"/>
      <c r="F64" s="30"/>
      <c r="G64" s="27"/>
      <c r="H64" s="31" t="s">
        <v>27</v>
      </c>
      <c r="I64" s="31" t="s">
        <v>27</v>
      </c>
      <c r="J64" s="31" t="s">
        <v>27</v>
      </c>
      <c r="K64" s="31" t="s">
        <v>27</v>
      </c>
      <c r="L64" s="38"/>
      <c r="M64" s="38"/>
      <c r="N64" s="38"/>
      <c r="O64" s="38"/>
      <c r="P64" s="33"/>
      <c r="Q64" s="34">
        <f t="shared" si="0"/>
        <v>0</v>
      </c>
      <c r="R64" s="35" t="str">
        <f t="shared" si="3"/>
        <v>F</v>
      </c>
      <c r="S64" s="36" t="str">
        <f t="shared" si="1"/>
        <v>Kém</v>
      </c>
      <c r="T64" s="37" t="str">
        <f t="shared" si="4"/>
        <v/>
      </c>
      <c r="U64" s="3"/>
      <c r="V64" s="103" t="str">
        <f t="shared" si="2"/>
        <v>Thi lại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2:38" ht="18.75" customHeight="1">
      <c r="B65" s="26">
        <v>55</v>
      </c>
      <c r="C65" s="27"/>
      <c r="D65" s="28"/>
      <c r="E65" s="29"/>
      <c r="F65" s="30"/>
      <c r="G65" s="27"/>
      <c r="H65" s="31" t="s">
        <v>27</v>
      </c>
      <c r="I65" s="31" t="s">
        <v>27</v>
      </c>
      <c r="J65" s="31" t="s">
        <v>27</v>
      </c>
      <c r="K65" s="31" t="s">
        <v>27</v>
      </c>
      <c r="L65" s="38"/>
      <c r="M65" s="38"/>
      <c r="N65" s="38"/>
      <c r="O65" s="38"/>
      <c r="P65" s="33"/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/>
      </c>
      <c r="U65" s="3"/>
      <c r="V65" s="103" t="str">
        <f t="shared" si="2"/>
        <v>Thi lại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2:38" ht="18.75" customHeight="1">
      <c r="B66" s="26">
        <v>56</v>
      </c>
      <c r="C66" s="27"/>
      <c r="D66" s="28"/>
      <c r="E66" s="29"/>
      <c r="F66" s="30"/>
      <c r="G66" s="27"/>
      <c r="H66" s="31" t="s">
        <v>27</v>
      </c>
      <c r="I66" s="31" t="s">
        <v>27</v>
      </c>
      <c r="J66" s="31" t="s">
        <v>27</v>
      </c>
      <c r="K66" s="31" t="s">
        <v>27</v>
      </c>
      <c r="L66" s="38"/>
      <c r="M66" s="38"/>
      <c r="N66" s="38"/>
      <c r="O66" s="38"/>
      <c r="P66" s="33"/>
      <c r="Q66" s="34">
        <f t="shared" si="0"/>
        <v>0</v>
      </c>
      <c r="R66" s="35" t="str">
        <f t="shared" si="3"/>
        <v>F</v>
      </c>
      <c r="S66" s="36" t="str">
        <f t="shared" si="1"/>
        <v>Kém</v>
      </c>
      <c r="T66" s="37" t="str">
        <f t="shared" si="4"/>
        <v/>
      </c>
      <c r="U66" s="3"/>
      <c r="V66" s="103" t="str">
        <f t="shared" si="2"/>
        <v>Thi lại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2:38" ht="18.75" customHeight="1">
      <c r="B67" s="26">
        <v>57</v>
      </c>
      <c r="C67" s="27"/>
      <c r="D67" s="28"/>
      <c r="E67" s="29"/>
      <c r="F67" s="30"/>
      <c r="G67" s="27"/>
      <c r="H67" s="31" t="s">
        <v>27</v>
      </c>
      <c r="I67" s="31" t="s">
        <v>27</v>
      </c>
      <c r="J67" s="31" t="s">
        <v>27</v>
      </c>
      <c r="K67" s="31" t="s">
        <v>27</v>
      </c>
      <c r="L67" s="38"/>
      <c r="M67" s="38"/>
      <c r="N67" s="38"/>
      <c r="O67" s="38"/>
      <c r="P67" s="33"/>
      <c r="Q67" s="34">
        <f t="shared" si="0"/>
        <v>0</v>
      </c>
      <c r="R67" s="35" t="str">
        <f t="shared" si="3"/>
        <v>F</v>
      </c>
      <c r="S67" s="36" t="str">
        <f t="shared" si="1"/>
        <v>Kém</v>
      </c>
      <c r="T67" s="37" t="str">
        <f t="shared" si="4"/>
        <v/>
      </c>
      <c r="U67" s="3"/>
      <c r="V67" s="103" t="str">
        <f t="shared" si="2"/>
        <v>Thi lại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2:38" ht="18.75" customHeight="1">
      <c r="B68" s="26">
        <v>58</v>
      </c>
      <c r="C68" s="27"/>
      <c r="D68" s="28"/>
      <c r="E68" s="29"/>
      <c r="F68" s="30"/>
      <c r="G68" s="27"/>
      <c r="H68" s="31" t="s">
        <v>27</v>
      </c>
      <c r="I68" s="31" t="s">
        <v>27</v>
      </c>
      <c r="J68" s="31" t="s">
        <v>27</v>
      </c>
      <c r="K68" s="31" t="s">
        <v>27</v>
      </c>
      <c r="L68" s="38"/>
      <c r="M68" s="38"/>
      <c r="N68" s="38"/>
      <c r="O68" s="38"/>
      <c r="P68" s="33"/>
      <c r="Q68" s="34">
        <f t="shared" si="0"/>
        <v>0</v>
      </c>
      <c r="R68" s="35" t="str">
        <f t="shared" si="3"/>
        <v>F</v>
      </c>
      <c r="S68" s="36" t="str">
        <f t="shared" si="1"/>
        <v>Kém</v>
      </c>
      <c r="T68" s="37" t="str">
        <f t="shared" si="4"/>
        <v/>
      </c>
      <c r="U68" s="3"/>
      <c r="V68" s="103" t="str">
        <f t="shared" si="2"/>
        <v>Thi lại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2:38" ht="18.75" customHeight="1">
      <c r="B69" s="26">
        <v>59</v>
      </c>
      <c r="C69" s="27"/>
      <c r="D69" s="28"/>
      <c r="E69" s="29"/>
      <c r="F69" s="30"/>
      <c r="G69" s="27"/>
      <c r="H69" s="31" t="s">
        <v>27</v>
      </c>
      <c r="I69" s="31" t="s">
        <v>27</v>
      </c>
      <c r="J69" s="31" t="s">
        <v>27</v>
      </c>
      <c r="K69" s="31" t="s">
        <v>27</v>
      </c>
      <c r="L69" s="38"/>
      <c r="M69" s="38"/>
      <c r="N69" s="38"/>
      <c r="O69" s="38"/>
      <c r="P69" s="33"/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/>
      </c>
      <c r="U69" s="3"/>
      <c r="V69" s="103" t="str">
        <f t="shared" si="2"/>
        <v>Thi lại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2:38" ht="18.75" customHeight="1">
      <c r="B70" s="26">
        <v>60</v>
      </c>
      <c r="C70" s="27"/>
      <c r="D70" s="28"/>
      <c r="E70" s="29"/>
      <c r="F70" s="30"/>
      <c r="G70" s="27"/>
      <c r="H70" s="31" t="s">
        <v>27</v>
      </c>
      <c r="I70" s="31" t="s">
        <v>27</v>
      </c>
      <c r="J70" s="31" t="s">
        <v>27</v>
      </c>
      <c r="K70" s="31" t="s">
        <v>27</v>
      </c>
      <c r="L70" s="38"/>
      <c r="M70" s="38"/>
      <c r="N70" s="38"/>
      <c r="O70" s="38"/>
      <c r="P70" s="33"/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/>
      </c>
      <c r="U70" s="3"/>
      <c r="V70" s="103" t="str">
        <f t="shared" si="2"/>
        <v>Thi lại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2:38" ht="18.75" customHeight="1">
      <c r="B71" s="26">
        <v>61</v>
      </c>
      <c r="C71" s="27"/>
      <c r="D71" s="28"/>
      <c r="E71" s="29"/>
      <c r="F71" s="30"/>
      <c r="G71" s="27"/>
      <c r="H71" s="31" t="s">
        <v>27</v>
      </c>
      <c r="I71" s="31" t="s">
        <v>27</v>
      </c>
      <c r="J71" s="31" t="s">
        <v>27</v>
      </c>
      <c r="K71" s="31" t="s">
        <v>27</v>
      </c>
      <c r="L71" s="38"/>
      <c r="M71" s="38"/>
      <c r="N71" s="38"/>
      <c r="O71" s="38"/>
      <c r="P71" s="33"/>
      <c r="Q71" s="34">
        <f t="shared" si="0"/>
        <v>0</v>
      </c>
      <c r="R71" s="35" t="str">
        <f t="shared" si="3"/>
        <v>F</v>
      </c>
      <c r="S71" s="36" t="str">
        <f t="shared" si="1"/>
        <v>Kém</v>
      </c>
      <c r="T71" s="37" t="str">
        <f t="shared" si="4"/>
        <v/>
      </c>
      <c r="U71" s="3"/>
      <c r="V71" s="103" t="str">
        <f t="shared" si="2"/>
        <v>Thi lại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2:38" ht="18.75" customHeight="1">
      <c r="B72" s="26">
        <v>62</v>
      </c>
      <c r="C72" s="27"/>
      <c r="D72" s="28"/>
      <c r="E72" s="29"/>
      <c r="F72" s="30"/>
      <c r="G72" s="27"/>
      <c r="H72" s="31" t="s">
        <v>27</v>
      </c>
      <c r="I72" s="31" t="s">
        <v>27</v>
      </c>
      <c r="J72" s="31" t="s">
        <v>27</v>
      </c>
      <c r="K72" s="31" t="s">
        <v>27</v>
      </c>
      <c r="L72" s="38"/>
      <c r="M72" s="38"/>
      <c r="N72" s="38"/>
      <c r="O72" s="38"/>
      <c r="P72" s="33"/>
      <c r="Q72" s="34">
        <f t="shared" si="0"/>
        <v>0</v>
      </c>
      <c r="R72" s="35" t="str">
        <f t="shared" si="3"/>
        <v>F</v>
      </c>
      <c r="S72" s="36" t="str">
        <f t="shared" si="1"/>
        <v>Kém</v>
      </c>
      <c r="T72" s="37" t="str">
        <f t="shared" si="4"/>
        <v/>
      </c>
      <c r="U72" s="3"/>
      <c r="V72" s="103" t="str">
        <f t="shared" si="2"/>
        <v>Thi lại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2:38" ht="18.75" customHeight="1">
      <c r="B73" s="26">
        <v>63</v>
      </c>
      <c r="C73" s="27"/>
      <c r="D73" s="28"/>
      <c r="E73" s="29"/>
      <c r="F73" s="30"/>
      <c r="G73" s="27"/>
      <c r="H73" s="31" t="s">
        <v>27</v>
      </c>
      <c r="I73" s="31" t="s">
        <v>27</v>
      </c>
      <c r="J73" s="31" t="s">
        <v>27</v>
      </c>
      <c r="K73" s="31" t="s">
        <v>27</v>
      </c>
      <c r="L73" s="38"/>
      <c r="M73" s="38"/>
      <c r="N73" s="38"/>
      <c r="O73" s="38"/>
      <c r="P73" s="33"/>
      <c r="Q73" s="34">
        <f t="shared" si="0"/>
        <v>0</v>
      </c>
      <c r="R73" s="35" t="str">
        <f t="shared" si="3"/>
        <v>F</v>
      </c>
      <c r="S73" s="36" t="str">
        <f t="shared" si="1"/>
        <v>Kém</v>
      </c>
      <c r="T73" s="37" t="str">
        <f t="shared" si="4"/>
        <v/>
      </c>
      <c r="U73" s="3"/>
      <c r="V73" s="103" t="str">
        <f t="shared" si="2"/>
        <v>Thi lại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2:38" ht="18.75" customHeight="1">
      <c r="B74" s="26">
        <v>64</v>
      </c>
      <c r="C74" s="27"/>
      <c r="D74" s="28"/>
      <c r="E74" s="29"/>
      <c r="F74" s="30"/>
      <c r="G74" s="27"/>
      <c r="H74" s="31" t="s">
        <v>27</v>
      </c>
      <c r="I74" s="31" t="s">
        <v>27</v>
      </c>
      <c r="J74" s="31" t="s">
        <v>27</v>
      </c>
      <c r="K74" s="31" t="s">
        <v>27</v>
      </c>
      <c r="L74" s="38"/>
      <c r="M74" s="38"/>
      <c r="N74" s="38"/>
      <c r="O74" s="38"/>
      <c r="P74" s="33"/>
      <c r="Q74" s="34">
        <f t="shared" si="0"/>
        <v>0</v>
      </c>
      <c r="R74" s="35" t="str">
        <f t="shared" si="3"/>
        <v>F</v>
      </c>
      <c r="S74" s="36" t="str">
        <f t="shared" si="1"/>
        <v>Kém</v>
      </c>
      <c r="T74" s="37" t="str">
        <f t="shared" si="4"/>
        <v/>
      </c>
      <c r="U74" s="3"/>
      <c r="V74" s="103" t="str">
        <f t="shared" si="2"/>
        <v>Thi lại</v>
      </c>
      <c r="W74" s="86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2"/>
    </row>
    <row r="75" spans="2:38" ht="18.75" customHeight="1">
      <c r="B75" s="26">
        <v>65</v>
      </c>
      <c r="C75" s="27"/>
      <c r="D75" s="28"/>
      <c r="E75" s="29"/>
      <c r="F75" s="30"/>
      <c r="G75" s="27"/>
      <c r="H75" s="31" t="s">
        <v>27</v>
      </c>
      <c r="I75" s="31" t="s">
        <v>27</v>
      </c>
      <c r="J75" s="31" t="s">
        <v>27</v>
      </c>
      <c r="K75" s="31" t="s">
        <v>27</v>
      </c>
      <c r="L75" s="38"/>
      <c r="M75" s="38"/>
      <c r="N75" s="38"/>
      <c r="O75" s="38"/>
      <c r="P75" s="33"/>
      <c r="Q75" s="34">
        <f t="shared" ref="Q75:Q138" si="5">ROUND(SUMPRODUCT(H75:P75,$H$10:$P$10)/100,1)</f>
        <v>0</v>
      </c>
      <c r="R75" s="35" t="str">
        <f t="shared" si="3"/>
        <v>F</v>
      </c>
      <c r="S75" s="36" t="str">
        <f t="shared" si="1"/>
        <v>Kém</v>
      </c>
      <c r="T75" s="37" t="str">
        <f t="shared" si="4"/>
        <v/>
      </c>
      <c r="U75" s="3"/>
      <c r="V75" s="103" t="str">
        <f t="shared" si="2"/>
        <v>Thi lại</v>
      </c>
      <c r="W75" s="86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2"/>
    </row>
    <row r="76" spans="2:38" ht="18.75" customHeight="1">
      <c r="B76" s="26">
        <v>66</v>
      </c>
      <c r="C76" s="27"/>
      <c r="D76" s="28"/>
      <c r="E76" s="29"/>
      <c r="F76" s="30"/>
      <c r="G76" s="27"/>
      <c r="H76" s="31" t="s">
        <v>27</v>
      </c>
      <c r="I76" s="31" t="s">
        <v>27</v>
      </c>
      <c r="J76" s="31" t="s">
        <v>27</v>
      </c>
      <c r="K76" s="31" t="s">
        <v>27</v>
      </c>
      <c r="L76" s="38"/>
      <c r="M76" s="38"/>
      <c r="N76" s="38"/>
      <c r="O76" s="38"/>
      <c r="P76" s="33"/>
      <c r="Q76" s="34">
        <f t="shared" si="5"/>
        <v>0</v>
      </c>
      <c r="R76" s="35" t="str">
        <f t="shared" si="3"/>
        <v>F</v>
      </c>
      <c r="S76" s="36" t="str">
        <f t="shared" si="1"/>
        <v>Kém</v>
      </c>
      <c r="T76" s="37" t="str">
        <f t="shared" si="4"/>
        <v/>
      </c>
      <c r="U76" s="3"/>
      <c r="V76" s="103" t="str">
        <f t="shared" ref="V76:V139" si="6">IF(T76="Không đủ ĐKDT","Học lại",IF(T76="Đình chỉ thi","Học lại",IF(AND(MID(G76,2,2)&gt;="12",T76="Vắng"),"Học lại",IF(T76="Vắng có phép", "Thi lại",IF(T76="Nợ học phí", "Thi lại",IF(AND((MID(G76,2,2)&lt;"12"),Q76&lt;4.5),"Thi lại",IF(Q76&lt;4,"Học lại","Đạt")))))))</f>
        <v>Thi lại</v>
      </c>
      <c r="W76" s="86"/>
      <c r="X76" s="74"/>
      <c r="Y76" s="74"/>
      <c r="Z76" s="74"/>
      <c r="AA76" s="74"/>
      <c r="AB76" s="74"/>
      <c r="AC76" s="74"/>
      <c r="AD76" s="74"/>
      <c r="AE76" s="74"/>
      <c r="AF76" s="74"/>
      <c r="AG76" s="74"/>
      <c r="AH76" s="74"/>
      <c r="AI76" s="74"/>
      <c r="AJ76" s="74"/>
      <c r="AK76" s="74"/>
      <c r="AL76" s="2"/>
    </row>
    <row r="77" spans="2:38" ht="18.75" customHeight="1">
      <c r="B77" s="26">
        <v>67</v>
      </c>
      <c r="C77" s="27"/>
      <c r="D77" s="28"/>
      <c r="E77" s="29"/>
      <c r="F77" s="30"/>
      <c r="G77" s="27"/>
      <c r="H77" s="31" t="s">
        <v>27</v>
      </c>
      <c r="I77" s="31" t="s">
        <v>27</v>
      </c>
      <c r="J77" s="31" t="s">
        <v>27</v>
      </c>
      <c r="K77" s="31" t="s">
        <v>27</v>
      </c>
      <c r="L77" s="38"/>
      <c r="M77" s="38"/>
      <c r="N77" s="38"/>
      <c r="O77" s="38"/>
      <c r="P77" s="33"/>
      <c r="Q77" s="34">
        <f t="shared" si="5"/>
        <v>0</v>
      </c>
      <c r="R77" s="35" t="str">
        <f t="shared" si="3"/>
        <v>F</v>
      </c>
      <c r="S77" s="36" t="str">
        <f t="shared" si="1"/>
        <v>Kém</v>
      </c>
      <c r="T77" s="37" t="str">
        <f t="shared" si="4"/>
        <v/>
      </c>
      <c r="U77" s="3"/>
      <c r="V77" s="103" t="str">
        <f t="shared" si="6"/>
        <v>Thi lại</v>
      </c>
      <c r="W77" s="86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2"/>
    </row>
    <row r="78" spans="2:38" ht="18.75" customHeight="1">
      <c r="B78" s="26">
        <v>68</v>
      </c>
      <c r="C78" s="27"/>
      <c r="D78" s="28"/>
      <c r="E78" s="29"/>
      <c r="F78" s="30"/>
      <c r="G78" s="27"/>
      <c r="H78" s="31" t="s">
        <v>27</v>
      </c>
      <c r="I78" s="31" t="s">
        <v>27</v>
      </c>
      <c r="J78" s="31" t="s">
        <v>27</v>
      </c>
      <c r="K78" s="31" t="s">
        <v>27</v>
      </c>
      <c r="L78" s="38"/>
      <c r="M78" s="38"/>
      <c r="N78" s="38"/>
      <c r="O78" s="38"/>
      <c r="P78" s="33"/>
      <c r="Q78" s="34">
        <f t="shared" si="5"/>
        <v>0</v>
      </c>
      <c r="R78" s="35" t="str">
        <f t="shared" si="3"/>
        <v>F</v>
      </c>
      <c r="S78" s="36" t="str">
        <f t="shared" si="1"/>
        <v>Kém</v>
      </c>
      <c r="T78" s="37" t="str">
        <f t="shared" si="4"/>
        <v/>
      </c>
      <c r="U78" s="3"/>
      <c r="V78" s="103" t="str">
        <f t="shared" si="6"/>
        <v>Thi lại</v>
      </c>
      <c r="W78" s="86"/>
      <c r="X78" s="74"/>
      <c r="Y78" s="74"/>
      <c r="Z78" s="74"/>
      <c r="AA78" s="74"/>
      <c r="AB78" s="74"/>
      <c r="AC78" s="74"/>
      <c r="AD78" s="74"/>
      <c r="AE78" s="74"/>
      <c r="AF78" s="74"/>
      <c r="AG78" s="74"/>
      <c r="AH78" s="74"/>
      <c r="AI78" s="74"/>
      <c r="AJ78" s="74"/>
      <c r="AK78" s="74"/>
      <c r="AL78" s="2"/>
    </row>
    <row r="79" spans="2:38" ht="18.75" customHeight="1">
      <c r="B79" s="26">
        <v>69</v>
      </c>
      <c r="C79" s="27"/>
      <c r="D79" s="28"/>
      <c r="E79" s="29"/>
      <c r="F79" s="30"/>
      <c r="G79" s="27"/>
      <c r="H79" s="31" t="s">
        <v>27</v>
      </c>
      <c r="I79" s="31" t="s">
        <v>27</v>
      </c>
      <c r="J79" s="31" t="s">
        <v>27</v>
      </c>
      <c r="K79" s="31" t="s">
        <v>27</v>
      </c>
      <c r="L79" s="38"/>
      <c r="M79" s="38"/>
      <c r="N79" s="38"/>
      <c r="O79" s="38"/>
      <c r="P79" s="33"/>
      <c r="Q79" s="34">
        <f t="shared" si="5"/>
        <v>0</v>
      </c>
      <c r="R79" s="35" t="str">
        <f t="shared" si="3"/>
        <v>F</v>
      </c>
      <c r="S79" s="36" t="str">
        <f t="shared" si="1"/>
        <v>Kém</v>
      </c>
      <c r="T79" s="37" t="str">
        <f t="shared" si="4"/>
        <v/>
      </c>
      <c r="U79" s="3"/>
      <c r="V79" s="103" t="str">
        <f t="shared" si="6"/>
        <v>Thi lại</v>
      </c>
      <c r="W79" s="86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2"/>
    </row>
    <row r="80" spans="2:38" ht="18.75" customHeight="1">
      <c r="B80" s="26">
        <v>70</v>
      </c>
      <c r="C80" s="27"/>
      <c r="D80" s="28"/>
      <c r="E80" s="29"/>
      <c r="F80" s="30"/>
      <c r="G80" s="27"/>
      <c r="H80" s="31" t="s">
        <v>27</v>
      </c>
      <c r="I80" s="31" t="s">
        <v>27</v>
      </c>
      <c r="J80" s="31" t="s">
        <v>27</v>
      </c>
      <c r="K80" s="31" t="s">
        <v>27</v>
      </c>
      <c r="L80" s="38"/>
      <c r="M80" s="38"/>
      <c r="N80" s="38"/>
      <c r="O80" s="38"/>
      <c r="P80" s="33"/>
      <c r="Q80" s="34">
        <f t="shared" si="5"/>
        <v>0</v>
      </c>
      <c r="R80" s="35" t="str">
        <f t="shared" si="3"/>
        <v>F</v>
      </c>
      <c r="S80" s="36" t="str">
        <f t="shared" si="1"/>
        <v>Kém</v>
      </c>
      <c r="T80" s="37" t="str">
        <f t="shared" si="4"/>
        <v/>
      </c>
      <c r="U80" s="3"/>
      <c r="V80" s="103" t="str">
        <f t="shared" si="6"/>
        <v>Thi lại</v>
      </c>
      <c r="W80" s="86"/>
      <c r="X80" s="74"/>
      <c r="Y80" s="74"/>
      <c r="Z80" s="74"/>
      <c r="AA80" s="74"/>
      <c r="AB80" s="74"/>
      <c r="AC80" s="74"/>
      <c r="AD80" s="74"/>
      <c r="AE80" s="74"/>
      <c r="AF80" s="74"/>
      <c r="AG80" s="74"/>
      <c r="AH80" s="74"/>
      <c r="AI80" s="74"/>
      <c r="AJ80" s="74"/>
      <c r="AK80" s="74"/>
      <c r="AL80" s="2"/>
    </row>
    <row r="81" spans="2:38" ht="18.75" customHeight="1">
      <c r="B81" s="26">
        <v>71</v>
      </c>
      <c r="C81" s="27"/>
      <c r="D81" s="28"/>
      <c r="E81" s="29"/>
      <c r="F81" s="30"/>
      <c r="G81" s="27"/>
      <c r="H81" s="31" t="s">
        <v>27</v>
      </c>
      <c r="I81" s="31" t="s">
        <v>27</v>
      </c>
      <c r="J81" s="31" t="s">
        <v>27</v>
      </c>
      <c r="K81" s="31" t="s">
        <v>27</v>
      </c>
      <c r="L81" s="38"/>
      <c r="M81" s="38"/>
      <c r="N81" s="38"/>
      <c r="O81" s="38"/>
      <c r="P81" s="33"/>
      <c r="Q81" s="34">
        <f t="shared" si="5"/>
        <v>0</v>
      </c>
      <c r="R81" s="35" t="str">
        <f t="shared" si="3"/>
        <v>F</v>
      </c>
      <c r="S81" s="36" t="str">
        <f t="shared" si="1"/>
        <v>Kém</v>
      </c>
      <c r="T81" s="37" t="str">
        <f t="shared" si="4"/>
        <v/>
      </c>
      <c r="U81" s="3"/>
      <c r="V81" s="103" t="str">
        <f t="shared" si="6"/>
        <v>Thi lại</v>
      </c>
      <c r="W81" s="86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2"/>
    </row>
    <row r="82" spans="2:38" ht="18.75" customHeight="1">
      <c r="B82" s="26">
        <v>72</v>
      </c>
      <c r="C82" s="27"/>
      <c r="D82" s="28"/>
      <c r="E82" s="29"/>
      <c r="F82" s="30"/>
      <c r="G82" s="27"/>
      <c r="H82" s="31" t="s">
        <v>27</v>
      </c>
      <c r="I82" s="31" t="s">
        <v>27</v>
      </c>
      <c r="J82" s="31" t="s">
        <v>27</v>
      </c>
      <c r="K82" s="31" t="s">
        <v>27</v>
      </c>
      <c r="L82" s="38"/>
      <c r="M82" s="38"/>
      <c r="N82" s="38"/>
      <c r="O82" s="38"/>
      <c r="P82" s="33"/>
      <c r="Q82" s="34">
        <f t="shared" si="5"/>
        <v>0</v>
      </c>
      <c r="R82" s="35" t="str">
        <f t="shared" si="3"/>
        <v>F</v>
      </c>
      <c r="S82" s="36" t="str">
        <f t="shared" si="1"/>
        <v>Kém</v>
      </c>
      <c r="T82" s="37" t="str">
        <f t="shared" si="4"/>
        <v/>
      </c>
      <c r="U82" s="3"/>
      <c r="V82" s="103" t="str">
        <f t="shared" si="6"/>
        <v>Thi lại</v>
      </c>
      <c r="W82" s="86"/>
      <c r="X82" s="74"/>
      <c r="Y82" s="74"/>
      <c r="Z82" s="74"/>
      <c r="AA82" s="74"/>
      <c r="AB82" s="74"/>
      <c r="AC82" s="74"/>
      <c r="AD82" s="74"/>
      <c r="AE82" s="74"/>
      <c r="AF82" s="74"/>
      <c r="AG82" s="74"/>
      <c r="AH82" s="74"/>
      <c r="AI82" s="74"/>
      <c r="AJ82" s="74"/>
      <c r="AK82" s="74"/>
      <c r="AL82" s="2"/>
    </row>
    <row r="83" spans="2:38" ht="18.75" customHeight="1">
      <c r="B83" s="26">
        <v>73</v>
      </c>
      <c r="C83" s="27"/>
      <c r="D83" s="28"/>
      <c r="E83" s="29"/>
      <c r="F83" s="30"/>
      <c r="G83" s="27"/>
      <c r="H83" s="31" t="s">
        <v>27</v>
      </c>
      <c r="I83" s="31" t="s">
        <v>27</v>
      </c>
      <c r="J83" s="31" t="s">
        <v>27</v>
      </c>
      <c r="K83" s="31" t="s">
        <v>27</v>
      </c>
      <c r="L83" s="38"/>
      <c r="M83" s="38"/>
      <c r="N83" s="38"/>
      <c r="O83" s="38"/>
      <c r="P83" s="33"/>
      <c r="Q83" s="34">
        <f t="shared" si="5"/>
        <v>0</v>
      </c>
      <c r="R83" s="35" t="str">
        <f t="shared" si="3"/>
        <v>F</v>
      </c>
      <c r="S83" s="36" t="str">
        <f t="shared" si="1"/>
        <v>Kém</v>
      </c>
      <c r="T83" s="37" t="str">
        <f t="shared" si="4"/>
        <v/>
      </c>
      <c r="U83" s="3"/>
      <c r="V83" s="103" t="str">
        <f t="shared" si="6"/>
        <v>Thi lại</v>
      </c>
      <c r="W83" s="86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2"/>
    </row>
    <row r="84" spans="2:38" ht="18.75" customHeight="1">
      <c r="B84" s="26">
        <v>74</v>
      </c>
      <c r="C84" s="27"/>
      <c r="D84" s="28"/>
      <c r="E84" s="29"/>
      <c r="F84" s="30"/>
      <c r="G84" s="27"/>
      <c r="H84" s="31" t="s">
        <v>27</v>
      </c>
      <c r="I84" s="31" t="s">
        <v>27</v>
      </c>
      <c r="J84" s="31" t="s">
        <v>27</v>
      </c>
      <c r="K84" s="31" t="s">
        <v>27</v>
      </c>
      <c r="L84" s="38"/>
      <c r="M84" s="38"/>
      <c r="N84" s="38"/>
      <c r="O84" s="38"/>
      <c r="P84" s="33"/>
      <c r="Q84" s="34">
        <f t="shared" si="5"/>
        <v>0</v>
      </c>
      <c r="R84" s="35" t="str">
        <f t="shared" si="3"/>
        <v>F</v>
      </c>
      <c r="S84" s="36" t="str">
        <f t="shared" si="1"/>
        <v>Kém</v>
      </c>
      <c r="T84" s="37" t="str">
        <f t="shared" si="4"/>
        <v/>
      </c>
      <c r="U84" s="3"/>
      <c r="V84" s="103" t="str">
        <f t="shared" si="6"/>
        <v>Thi lại</v>
      </c>
      <c r="W84" s="86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2"/>
    </row>
    <row r="85" spans="2:38" ht="18.75" customHeight="1">
      <c r="B85" s="26">
        <v>75</v>
      </c>
      <c r="C85" s="27"/>
      <c r="D85" s="28"/>
      <c r="E85" s="29"/>
      <c r="F85" s="30"/>
      <c r="G85" s="27"/>
      <c r="H85" s="31" t="s">
        <v>27</v>
      </c>
      <c r="I85" s="31" t="s">
        <v>27</v>
      </c>
      <c r="J85" s="31" t="s">
        <v>27</v>
      </c>
      <c r="K85" s="31" t="s">
        <v>27</v>
      </c>
      <c r="L85" s="38"/>
      <c r="M85" s="38"/>
      <c r="N85" s="38"/>
      <c r="O85" s="38"/>
      <c r="P85" s="33"/>
      <c r="Q85" s="34">
        <f t="shared" si="5"/>
        <v>0</v>
      </c>
      <c r="R85" s="35" t="str">
        <f t="shared" si="3"/>
        <v>F</v>
      </c>
      <c r="S85" s="36" t="str">
        <f t="shared" si="1"/>
        <v>Kém</v>
      </c>
      <c r="T85" s="37" t="str">
        <f t="shared" si="4"/>
        <v/>
      </c>
      <c r="U85" s="3"/>
      <c r="V85" s="103" t="str">
        <f t="shared" si="6"/>
        <v>Thi lại</v>
      </c>
      <c r="W85" s="86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2"/>
    </row>
    <row r="86" spans="2:38" ht="18.75" customHeight="1">
      <c r="B86" s="26">
        <v>76</v>
      </c>
      <c r="C86" s="27"/>
      <c r="D86" s="28"/>
      <c r="E86" s="29"/>
      <c r="F86" s="30"/>
      <c r="G86" s="27"/>
      <c r="H86" s="31" t="s">
        <v>27</v>
      </c>
      <c r="I86" s="31" t="s">
        <v>27</v>
      </c>
      <c r="J86" s="31" t="s">
        <v>27</v>
      </c>
      <c r="K86" s="31" t="s">
        <v>27</v>
      </c>
      <c r="L86" s="38"/>
      <c r="M86" s="38"/>
      <c r="N86" s="38"/>
      <c r="O86" s="38"/>
      <c r="P86" s="33"/>
      <c r="Q86" s="34">
        <f t="shared" si="5"/>
        <v>0</v>
      </c>
      <c r="R86" s="35" t="str">
        <f t="shared" si="3"/>
        <v>F</v>
      </c>
      <c r="S86" s="36" t="str">
        <f t="shared" si="1"/>
        <v>Kém</v>
      </c>
      <c r="T86" s="37" t="str">
        <f t="shared" si="4"/>
        <v/>
      </c>
      <c r="U86" s="3"/>
      <c r="V86" s="103" t="str">
        <f t="shared" si="6"/>
        <v>Thi lại</v>
      </c>
      <c r="W86" s="86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2"/>
    </row>
    <row r="87" spans="2:38" ht="18.75" customHeight="1">
      <c r="B87" s="26">
        <v>77</v>
      </c>
      <c r="C87" s="27"/>
      <c r="D87" s="28"/>
      <c r="E87" s="29"/>
      <c r="F87" s="30"/>
      <c r="G87" s="27"/>
      <c r="H87" s="31" t="s">
        <v>27</v>
      </c>
      <c r="I87" s="31" t="s">
        <v>27</v>
      </c>
      <c r="J87" s="31" t="s">
        <v>27</v>
      </c>
      <c r="K87" s="31" t="s">
        <v>27</v>
      </c>
      <c r="L87" s="38"/>
      <c r="M87" s="38"/>
      <c r="N87" s="38"/>
      <c r="O87" s="38"/>
      <c r="P87" s="33"/>
      <c r="Q87" s="34">
        <f t="shared" si="5"/>
        <v>0</v>
      </c>
      <c r="R87" s="35" t="str">
        <f t="shared" si="3"/>
        <v>F</v>
      </c>
      <c r="S87" s="36" t="str">
        <f t="shared" si="1"/>
        <v>Kém</v>
      </c>
      <c r="T87" s="37" t="str">
        <f t="shared" si="4"/>
        <v/>
      </c>
      <c r="U87" s="3"/>
      <c r="V87" s="103" t="str">
        <f t="shared" si="6"/>
        <v>Thi lại</v>
      </c>
      <c r="W87" s="86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2"/>
    </row>
    <row r="88" spans="2:38" ht="18.75" customHeight="1">
      <c r="B88" s="26">
        <v>78</v>
      </c>
      <c r="C88" s="27"/>
      <c r="D88" s="28"/>
      <c r="E88" s="29"/>
      <c r="F88" s="30"/>
      <c r="G88" s="27"/>
      <c r="H88" s="31" t="s">
        <v>27</v>
      </c>
      <c r="I88" s="31" t="s">
        <v>27</v>
      </c>
      <c r="J88" s="31" t="s">
        <v>27</v>
      </c>
      <c r="K88" s="31" t="s">
        <v>27</v>
      </c>
      <c r="L88" s="38"/>
      <c r="M88" s="38"/>
      <c r="N88" s="38"/>
      <c r="O88" s="38"/>
      <c r="P88" s="33"/>
      <c r="Q88" s="34">
        <f t="shared" si="5"/>
        <v>0</v>
      </c>
      <c r="R88" s="35" t="str">
        <f t="shared" si="3"/>
        <v>F</v>
      </c>
      <c r="S88" s="36" t="str">
        <f t="shared" si="1"/>
        <v>Kém</v>
      </c>
      <c r="T88" s="37" t="str">
        <f t="shared" si="4"/>
        <v/>
      </c>
      <c r="U88" s="3"/>
      <c r="V88" s="103" t="str">
        <f t="shared" si="6"/>
        <v>Thi lại</v>
      </c>
      <c r="W88" s="86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2"/>
    </row>
    <row r="89" spans="2:38" ht="18.75" customHeight="1">
      <c r="B89" s="26">
        <v>79</v>
      </c>
      <c r="C89" s="27"/>
      <c r="D89" s="28"/>
      <c r="E89" s="29"/>
      <c r="F89" s="30"/>
      <c r="G89" s="27"/>
      <c r="H89" s="31" t="s">
        <v>27</v>
      </c>
      <c r="I89" s="31" t="s">
        <v>27</v>
      </c>
      <c r="J89" s="31" t="s">
        <v>27</v>
      </c>
      <c r="K89" s="31" t="s">
        <v>27</v>
      </c>
      <c r="L89" s="38"/>
      <c r="M89" s="38"/>
      <c r="N89" s="38"/>
      <c r="O89" s="38"/>
      <c r="P89" s="33"/>
      <c r="Q89" s="34">
        <f t="shared" si="5"/>
        <v>0</v>
      </c>
      <c r="R89" s="35" t="str">
        <f t="shared" si="3"/>
        <v>F</v>
      </c>
      <c r="S89" s="36" t="str">
        <f t="shared" si="1"/>
        <v>Kém</v>
      </c>
      <c r="T89" s="37" t="str">
        <f t="shared" si="4"/>
        <v/>
      </c>
      <c r="U89" s="3"/>
      <c r="V89" s="103" t="str">
        <f t="shared" si="6"/>
        <v>Thi lại</v>
      </c>
      <c r="W89" s="86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2"/>
    </row>
    <row r="90" spans="2:38" ht="18.75" customHeight="1">
      <c r="B90" s="26">
        <v>80</v>
      </c>
      <c r="C90" s="27"/>
      <c r="D90" s="28"/>
      <c r="E90" s="29"/>
      <c r="F90" s="30"/>
      <c r="G90" s="27"/>
      <c r="H90" s="31" t="s">
        <v>27</v>
      </c>
      <c r="I90" s="31" t="s">
        <v>27</v>
      </c>
      <c r="J90" s="31" t="s">
        <v>27</v>
      </c>
      <c r="K90" s="31" t="s">
        <v>27</v>
      </c>
      <c r="L90" s="38"/>
      <c r="M90" s="38"/>
      <c r="N90" s="38"/>
      <c r="O90" s="38"/>
      <c r="P90" s="33"/>
      <c r="Q90" s="34">
        <f t="shared" si="5"/>
        <v>0</v>
      </c>
      <c r="R90" s="35" t="str">
        <f t="shared" si="3"/>
        <v>F</v>
      </c>
      <c r="S90" s="36" t="str">
        <f t="shared" si="1"/>
        <v>Kém</v>
      </c>
      <c r="T90" s="37" t="str">
        <f t="shared" si="4"/>
        <v/>
      </c>
      <c r="U90" s="3"/>
      <c r="V90" s="103" t="str">
        <f t="shared" si="6"/>
        <v>Thi lại</v>
      </c>
      <c r="W90" s="86"/>
      <c r="X90" s="74"/>
      <c r="Y90" s="74"/>
      <c r="Z90" s="74"/>
      <c r="AA90" s="74"/>
      <c r="AB90" s="74"/>
      <c r="AC90" s="74"/>
      <c r="AD90" s="74"/>
      <c r="AE90" s="74"/>
      <c r="AF90" s="74"/>
      <c r="AG90" s="74"/>
      <c r="AH90" s="74"/>
      <c r="AI90" s="74"/>
      <c r="AJ90" s="74"/>
      <c r="AK90" s="74"/>
      <c r="AL90" s="2"/>
    </row>
    <row r="91" spans="2:38" ht="18.75" customHeight="1">
      <c r="B91" s="26">
        <v>81</v>
      </c>
      <c r="C91" s="27"/>
      <c r="D91" s="28"/>
      <c r="E91" s="29"/>
      <c r="F91" s="30"/>
      <c r="G91" s="27"/>
      <c r="H91" s="31" t="s">
        <v>27</v>
      </c>
      <c r="I91" s="31" t="s">
        <v>27</v>
      </c>
      <c r="J91" s="31" t="s">
        <v>27</v>
      </c>
      <c r="K91" s="31" t="s">
        <v>27</v>
      </c>
      <c r="L91" s="38"/>
      <c r="M91" s="38"/>
      <c r="N91" s="38"/>
      <c r="O91" s="38"/>
      <c r="P91" s="33"/>
      <c r="Q91" s="34">
        <f t="shared" si="5"/>
        <v>0</v>
      </c>
      <c r="R91" s="35" t="str">
        <f t="shared" si="3"/>
        <v>F</v>
      </c>
      <c r="S91" s="36" t="str">
        <f t="shared" si="1"/>
        <v>Kém</v>
      </c>
      <c r="T91" s="37" t="str">
        <f t="shared" si="4"/>
        <v/>
      </c>
      <c r="U91" s="3"/>
      <c r="V91" s="103" t="str">
        <f t="shared" si="6"/>
        <v>Thi lại</v>
      </c>
      <c r="W91" s="86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2"/>
    </row>
    <row r="92" spans="2:38" ht="18.75" customHeight="1">
      <c r="B92" s="26">
        <v>82</v>
      </c>
      <c r="C92" s="27"/>
      <c r="D92" s="28"/>
      <c r="E92" s="29"/>
      <c r="F92" s="30"/>
      <c r="G92" s="27"/>
      <c r="H92" s="31" t="s">
        <v>27</v>
      </c>
      <c r="I92" s="31" t="s">
        <v>27</v>
      </c>
      <c r="J92" s="31" t="s">
        <v>27</v>
      </c>
      <c r="K92" s="31" t="s">
        <v>27</v>
      </c>
      <c r="L92" s="38"/>
      <c r="M92" s="38"/>
      <c r="N92" s="38"/>
      <c r="O92" s="38"/>
      <c r="P92" s="33"/>
      <c r="Q92" s="34">
        <f t="shared" si="5"/>
        <v>0</v>
      </c>
      <c r="R92" s="35" t="str">
        <f t="shared" si="3"/>
        <v>F</v>
      </c>
      <c r="S92" s="36" t="str">
        <f t="shared" si="1"/>
        <v>Kém</v>
      </c>
      <c r="T92" s="37" t="str">
        <f t="shared" si="4"/>
        <v/>
      </c>
      <c r="U92" s="3"/>
      <c r="V92" s="103" t="str">
        <f t="shared" si="6"/>
        <v>Thi lại</v>
      </c>
      <c r="W92" s="86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2"/>
    </row>
    <row r="93" spans="2:38" ht="18.75" customHeight="1">
      <c r="B93" s="26">
        <v>83</v>
      </c>
      <c r="C93" s="27"/>
      <c r="D93" s="28"/>
      <c r="E93" s="29"/>
      <c r="F93" s="30"/>
      <c r="G93" s="27"/>
      <c r="H93" s="31" t="s">
        <v>27</v>
      </c>
      <c r="I93" s="31" t="s">
        <v>27</v>
      </c>
      <c r="J93" s="31" t="s">
        <v>27</v>
      </c>
      <c r="K93" s="31" t="s">
        <v>27</v>
      </c>
      <c r="L93" s="38"/>
      <c r="M93" s="38"/>
      <c r="N93" s="38"/>
      <c r="O93" s="38"/>
      <c r="P93" s="33"/>
      <c r="Q93" s="34">
        <f t="shared" si="5"/>
        <v>0</v>
      </c>
      <c r="R93" s="35" t="str">
        <f t="shared" si="3"/>
        <v>F</v>
      </c>
      <c r="S93" s="36" t="str">
        <f t="shared" si="1"/>
        <v>Kém</v>
      </c>
      <c r="T93" s="37" t="str">
        <f t="shared" si="4"/>
        <v/>
      </c>
      <c r="U93" s="3"/>
      <c r="V93" s="103" t="str">
        <f t="shared" si="6"/>
        <v>Thi lại</v>
      </c>
      <c r="W93" s="86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2"/>
    </row>
    <row r="94" spans="2:38" ht="18.75" customHeight="1">
      <c r="B94" s="26">
        <v>84</v>
      </c>
      <c r="C94" s="27"/>
      <c r="D94" s="28"/>
      <c r="E94" s="29"/>
      <c r="F94" s="30"/>
      <c r="G94" s="27"/>
      <c r="H94" s="31" t="s">
        <v>27</v>
      </c>
      <c r="I94" s="31" t="s">
        <v>27</v>
      </c>
      <c r="J94" s="31" t="s">
        <v>27</v>
      </c>
      <c r="K94" s="31" t="s">
        <v>27</v>
      </c>
      <c r="L94" s="38"/>
      <c r="M94" s="38"/>
      <c r="N94" s="38"/>
      <c r="O94" s="38"/>
      <c r="P94" s="33"/>
      <c r="Q94" s="34">
        <f t="shared" si="5"/>
        <v>0</v>
      </c>
      <c r="R94" s="35" t="str">
        <f t="shared" si="3"/>
        <v>F</v>
      </c>
      <c r="S94" s="36" t="str">
        <f t="shared" si="1"/>
        <v>Kém</v>
      </c>
      <c r="T94" s="37" t="str">
        <f t="shared" si="4"/>
        <v/>
      </c>
      <c r="U94" s="3"/>
      <c r="V94" s="103" t="str">
        <f t="shared" si="6"/>
        <v>Thi lại</v>
      </c>
      <c r="W94" s="86"/>
      <c r="X94" s="74"/>
      <c r="Y94" s="74"/>
      <c r="Z94" s="74"/>
      <c r="AA94" s="74"/>
      <c r="AB94" s="74"/>
      <c r="AC94" s="74"/>
      <c r="AD94" s="74"/>
      <c r="AE94" s="74"/>
      <c r="AF94" s="74"/>
      <c r="AG94" s="74"/>
      <c r="AH94" s="74"/>
      <c r="AI94" s="74"/>
      <c r="AJ94" s="74"/>
      <c r="AK94" s="74"/>
      <c r="AL94" s="2"/>
    </row>
    <row r="95" spans="2:38" ht="18.75" customHeight="1">
      <c r="B95" s="26">
        <v>85</v>
      </c>
      <c r="C95" s="27"/>
      <c r="D95" s="28"/>
      <c r="E95" s="29"/>
      <c r="F95" s="30"/>
      <c r="G95" s="27"/>
      <c r="H95" s="31" t="s">
        <v>27</v>
      </c>
      <c r="I95" s="31" t="s">
        <v>27</v>
      </c>
      <c r="J95" s="31" t="s">
        <v>27</v>
      </c>
      <c r="K95" s="31" t="s">
        <v>27</v>
      </c>
      <c r="L95" s="38"/>
      <c r="M95" s="38"/>
      <c r="N95" s="38"/>
      <c r="O95" s="38"/>
      <c r="P95" s="33"/>
      <c r="Q95" s="34">
        <f t="shared" si="5"/>
        <v>0</v>
      </c>
      <c r="R95" s="35" t="str">
        <f t="shared" si="3"/>
        <v>F</v>
      </c>
      <c r="S95" s="36" t="str">
        <f t="shared" si="1"/>
        <v>Kém</v>
      </c>
      <c r="T95" s="37" t="str">
        <f t="shared" si="4"/>
        <v/>
      </c>
      <c r="U95" s="3"/>
      <c r="V95" s="103" t="str">
        <f t="shared" si="6"/>
        <v>Thi lại</v>
      </c>
      <c r="W95" s="86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2"/>
    </row>
    <row r="96" spans="2:38" ht="18.75" customHeight="1">
      <c r="B96" s="26">
        <v>86</v>
      </c>
      <c r="C96" s="27"/>
      <c r="D96" s="28"/>
      <c r="E96" s="29"/>
      <c r="F96" s="30"/>
      <c r="G96" s="27"/>
      <c r="H96" s="31" t="s">
        <v>27</v>
      </c>
      <c r="I96" s="31" t="s">
        <v>27</v>
      </c>
      <c r="J96" s="31" t="s">
        <v>27</v>
      </c>
      <c r="K96" s="31" t="s">
        <v>27</v>
      </c>
      <c r="L96" s="38"/>
      <c r="M96" s="38"/>
      <c r="N96" s="38"/>
      <c r="O96" s="38"/>
      <c r="P96" s="33"/>
      <c r="Q96" s="34">
        <f t="shared" si="5"/>
        <v>0</v>
      </c>
      <c r="R96" s="35" t="str">
        <f t="shared" si="3"/>
        <v>F</v>
      </c>
      <c r="S96" s="36" t="str">
        <f t="shared" si="1"/>
        <v>Kém</v>
      </c>
      <c r="T96" s="37" t="str">
        <f t="shared" si="4"/>
        <v/>
      </c>
      <c r="U96" s="3"/>
      <c r="V96" s="103" t="str">
        <f t="shared" si="6"/>
        <v>Thi lại</v>
      </c>
      <c r="W96" s="86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2"/>
    </row>
    <row r="97" spans="2:38" ht="18.75" customHeight="1">
      <c r="B97" s="26">
        <v>87</v>
      </c>
      <c r="C97" s="27"/>
      <c r="D97" s="28"/>
      <c r="E97" s="29"/>
      <c r="F97" s="30"/>
      <c r="G97" s="27"/>
      <c r="H97" s="31" t="s">
        <v>27</v>
      </c>
      <c r="I97" s="31" t="s">
        <v>27</v>
      </c>
      <c r="J97" s="31" t="s">
        <v>27</v>
      </c>
      <c r="K97" s="31" t="s">
        <v>27</v>
      </c>
      <c r="L97" s="38"/>
      <c r="M97" s="38"/>
      <c r="N97" s="38"/>
      <c r="O97" s="38"/>
      <c r="P97" s="33"/>
      <c r="Q97" s="34">
        <f t="shared" si="5"/>
        <v>0</v>
      </c>
      <c r="R97" s="35" t="str">
        <f t="shared" si="3"/>
        <v>F</v>
      </c>
      <c r="S97" s="36" t="str">
        <f t="shared" si="1"/>
        <v>Kém</v>
      </c>
      <c r="T97" s="37" t="str">
        <f t="shared" si="4"/>
        <v/>
      </c>
      <c r="U97" s="3"/>
      <c r="V97" s="103" t="str">
        <f t="shared" si="6"/>
        <v>Thi lại</v>
      </c>
      <c r="W97" s="86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2"/>
    </row>
    <row r="98" spans="2:38" ht="18.75" customHeight="1">
      <c r="B98" s="26">
        <v>88</v>
      </c>
      <c r="C98" s="27"/>
      <c r="D98" s="28"/>
      <c r="E98" s="29"/>
      <c r="F98" s="30"/>
      <c r="G98" s="27"/>
      <c r="H98" s="31" t="s">
        <v>27</v>
      </c>
      <c r="I98" s="31" t="s">
        <v>27</v>
      </c>
      <c r="J98" s="31" t="s">
        <v>27</v>
      </c>
      <c r="K98" s="31" t="s">
        <v>27</v>
      </c>
      <c r="L98" s="38"/>
      <c r="M98" s="38"/>
      <c r="N98" s="38"/>
      <c r="O98" s="38"/>
      <c r="P98" s="33"/>
      <c r="Q98" s="34">
        <f t="shared" si="5"/>
        <v>0</v>
      </c>
      <c r="R98" s="35" t="str">
        <f t="shared" si="3"/>
        <v>F</v>
      </c>
      <c r="S98" s="36" t="str">
        <f t="shared" si="1"/>
        <v>Kém</v>
      </c>
      <c r="T98" s="37" t="str">
        <f t="shared" si="4"/>
        <v/>
      </c>
      <c r="U98" s="3"/>
      <c r="V98" s="103" t="str">
        <f t="shared" si="6"/>
        <v>Thi lại</v>
      </c>
      <c r="W98" s="86"/>
      <c r="X98" s="74"/>
      <c r="Y98" s="74"/>
      <c r="Z98" s="74"/>
      <c r="AA98" s="74"/>
      <c r="AB98" s="74"/>
      <c r="AC98" s="74"/>
      <c r="AD98" s="74"/>
      <c r="AE98" s="74"/>
      <c r="AF98" s="74"/>
      <c r="AG98" s="74"/>
      <c r="AH98" s="74"/>
      <c r="AI98" s="74"/>
      <c r="AJ98" s="74"/>
      <c r="AK98" s="74"/>
      <c r="AL98" s="2"/>
    </row>
    <row r="99" spans="2:38" ht="18.75" customHeight="1">
      <c r="B99" s="26">
        <v>89</v>
      </c>
      <c r="C99" s="27"/>
      <c r="D99" s="28"/>
      <c r="E99" s="29"/>
      <c r="F99" s="30"/>
      <c r="G99" s="27"/>
      <c r="H99" s="31" t="s">
        <v>27</v>
      </c>
      <c r="I99" s="31" t="s">
        <v>27</v>
      </c>
      <c r="J99" s="31" t="s">
        <v>27</v>
      </c>
      <c r="K99" s="31" t="s">
        <v>27</v>
      </c>
      <c r="L99" s="38"/>
      <c r="M99" s="38"/>
      <c r="N99" s="38"/>
      <c r="O99" s="38"/>
      <c r="P99" s="33"/>
      <c r="Q99" s="34">
        <f t="shared" si="5"/>
        <v>0</v>
      </c>
      <c r="R99" s="35" t="str">
        <f t="shared" si="3"/>
        <v>F</v>
      </c>
      <c r="S99" s="36" t="str">
        <f t="shared" si="1"/>
        <v>Kém</v>
      </c>
      <c r="T99" s="37" t="str">
        <f t="shared" si="4"/>
        <v/>
      </c>
      <c r="U99" s="3"/>
      <c r="V99" s="103" t="str">
        <f t="shared" si="6"/>
        <v>Thi lại</v>
      </c>
      <c r="W99" s="86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2"/>
    </row>
    <row r="100" spans="2:38" ht="18.75" customHeight="1">
      <c r="B100" s="26">
        <v>90</v>
      </c>
      <c r="C100" s="27"/>
      <c r="D100" s="28"/>
      <c r="E100" s="29"/>
      <c r="F100" s="30"/>
      <c r="G100" s="27"/>
      <c r="H100" s="31" t="s">
        <v>27</v>
      </c>
      <c r="I100" s="31" t="s">
        <v>27</v>
      </c>
      <c r="J100" s="31" t="s">
        <v>27</v>
      </c>
      <c r="K100" s="31" t="s">
        <v>27</v>
      </c>
      <c r="L100" s="38"/>
      <c r="M100" s="38"/>
      <c r="N100" s="38"/>
      <c r="O100" s="38"/>
      <c r="P100" s="33"/>
      <c r="Q100" s="34">
        <f t="shared" si="5"/>
        <v>0</v>
      </c>
      <c r="R100" s="35" t="str">
        <f t="shared" si="3"/>
        <v>F</v>
      </c>
      <c r="S100" s="36" t="str">
        <f t="shared" si="1"/>
        <v>Kém</v>
      </c>
      <c r="T100" s="37" t="str">
        <f t="shared" si="4"/>
        <v/>
      </c>
      <c r="U100" s="3"/>
      <c r="V100" s="103" t="str">
        <f t="shared" si="6"/>
        <v>Thi lại</v>
      </c>
      <c r="W100" s="86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2"/>
    </row>
    <row r="101" spans="2:38" ht="18.75" customHeight="1">
      <c r="B101" s="26">
        <v>91</v>
      </c>
      <c r="C101" s="27"/>
      <c r="D101" s="28"/>
      <c r="E101" s="29"/>
      <c r="F101" s="30"/>
      <c r="G101" s="27"/>
      <c r="H101" s="31" t="s">
        <v>27</v>
      </c>
      <c r="I101" s="31" t="s">
        <v>27</v>
      </c>
      <c r="J101" s="31" t="s">
        <v>27</v>
      </c>
      <c r="K101" s="31" t="s">
        <v>27</v>
      </c>
      <c r="L101" s="38"/>
      <c r="M101" s="38"/>
      <c r="N101" s="38"/>
      <c r="O101" s="38"/>
      <c r="P101" s="33"/>
      <c r="Q101" s="34">
        <f t="shared" si="5"/>
        <v>0</v>
      </c>
      <c r="R101" s="35" t="str">
        <f t="shared" si="3"/>
        <v>F</v>
      </c>
      <c r="S101" s="36" t="str">
        <f t="shared" si="1"/>
        <v>Kém</v>
      </c>
      <c r="T101" s="37" t="str">
        <f t="shared" si="4"/>
        <v/>
      </c>
      <c r="U101" s="3"/>
      <c r="V101" s="103" t="str">
        <f t="shared" si="6"/>
        <v>Thi lại</v>
      </c>
      <c r="W101" s="86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2"/>
    </row>
    <row r="102" spans="2:38" ht="18.75" customHeight="1">
      <c r="B102" s="26">
        <v>92</v>
      </c>
      <c r="C102" s="27"/>
      <c r="D102" s="28"/>
      <c r="E102" s="29"/>
      <c r="F102" s="30"/>
      <c r="G102" s="27"/>
      <c r="H102" s="31" t="s">
        <v>27</v>
      </c>
      <c r="I102" s="31" t="s">
        <v>27</v>
      </c>
      <c r="J102" s="31" t="s">
        <v>27</v>
      </c>
      <c r="K102" s="31" t="s">
        <v>27</v>
      </c>
      <c r="L102" s="38"/>
      <c r="M102" s="38"/>
      <c r="N102" s="38"/>
      <c r="O102" s="38"/>
      <c r="P102" s="33"/>
      <c r="Q102" s="34">
        <f t="shared" si="5"/>
        <v>0</v>
      </c>
      <c r="R102" s="35" t="str">
        <f t="shared" si="3"/>
        <v>F</v>
      </c>
      <c r="S102" s="36" t="str">
        <f t="shared" si="1"/>
        <v>Kém</v>
      </c>
      <c r="T102" s="37" t="str">
        <f t="shared" si="4"/>
        <v/>
      </c>
      <c r="U102" s="3"/>
      <c r="V102" s="103" t="str">
        <f t="shared" si="6"/>
        <v>Thi lại</v>
      </c>
      <c r="W102" s="86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2"/>
    </row>
    <row r="103" spans="2:38" ht="18.75" customHeight="1">
      <c r="B103" s="26">
        <v>93</v>
      </c>
      <c r="C103" s="27"/>
      <c r="D103" s="28"/>
      <c r="E103" s="29"/>
      <c r="F103" s="30"/>
      <c r="G103" s="27"/>
      <c r="H103" s="31" t="s">
        <v>27</v>
      </c>
      <c r="I103" s="31" t="s">
        <v>27</v>
      </c>
      <c r="J103" s="31" t="s">
        <v>27</v>
      </c>
      <c r="K103" s="31" t="s">
        <v>27</v>
      </c>
      <c r="L103" s="38"/>
      <c r="M103" s="38"/>
      <c r="N103" s="38"/>
      <c r="O103" s="38"/>
      <c r="P103" s="33"/>
      <c r="Q103" s="34">
        <f t="shared" si="5"/>
        <v>0</v>
      </c>
      <c r="R103" s="35" t="str">
        <f t="shared" si="3"/>
        <v>F</v>
      </c>
      <c r="S103" s="36" t="str">
        <f t="shared" si="1"/>
        <v>Kém</v>
      </c>
      <c r="T103" s="37" t="str">
        <f t="shared" si="4"/>
        <v/>
      </c>
      <c r="U103" s="3"/>
      <c r="V103" s="103" t="str">
        <f t="shared" si="6"/>
        <v>Thi lại</v>
      </c>
      <c r="W103" s="86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2"/>
    </row>
    <row r="104" spans="2:38" ht="18.75" customHeight="1">
      <c r="B104" s="26">
        <v>94</v>
      </c>
      <c r="C104" s="27"/>
      <c r="D104" s="28"/>
      <c r="E104" s="29"/>
      <c r="F104" s="30"/>
      <c r="G104" s="27"/>
      <c r="H104" s="31" t="s">
        <v>27</v>
      </c>
      <c r="I104" s="31" t="s">
        <v>27</v>
      </c>
      <c r="J104" s="31" t="s">
        <v>27</v>
      </c>
      <c r="K104" s="31" t="s">
        <v>27</v>
      </c>
      <c r="L104" s="38"/>
      <c r="M104" s="38"/>
      <c r="N104" s="38"/>
      <c r="O104" s="38"/>
      <c r="P104" s="33"/>
      <c r="Q104" s="34">
        <f t="shared" si="5"/>
        <v>0</v>
      </c>
      <c r="R104" s="35" t="str">
        <f t="shared" si="3"/>
        <v>F</v>
      </c>
      <c r="S104" s="36" t="str">
        <f t="shared" si="1"/>
        <v>Kém</v>
      </c>
      <c r="T104" s="37" t="str">
        <f t="shared" si="4"/>
        <v/>
      </c>
      <c r="U104" s="3"/>
      <c r="V104" s="103" t="str">
        <f t="shared" si="6"/>
        <v>Thi lại</v>
      </c>
      <c r="W104" s="86"/>
      <c r="X104" s="74"/>
      <c r="Y104" s="74"/>
      <c r="Z104" s="74"/>
      <c r="AA104" s="74"/>
      <c r="AB104" s="74"/>
      <c r="AC104" s="74"/>
      <c r="AD104" s="74"/>
      <c r="AE104" s="74"/>
      <c r="AF104" s="74"/>
      <c r="AG104" s="74"/>
      <c r="AH104" s="74"/>
      <c r="AI104" s="74"/>
      <c r="AJ104" s="74"/>
      <c r="AK104" s="74"/>
      <c r="AL104" s="2"/>
    </row>
    <row r="105" spans="2:38" ht="18.75" customHeight="1">
      <c r="B105" s="26">
        <v>95</v>
      </c>
      <c r="C105" s="27"/>
      <c r="D105" s="28"/>
      <c r="E105" s="29"/>
      <c r="F105" s="30"/>
      <c r="G105" s="27"/>
      <c r="H105" s="31" t="s">
        <v>27</v>
      </c>
      <c r="I105" s="31" t="s">
        <v>27</v>
      </c>
      <c r="J105" s="31" t="s">
        <v>27</v>
      </c>
      <c r="K105" s="31" t="s">
        <v>27</v>
      </c>
      <c r="L105" s="38"/>
      <c r="M105" s="38"/>
      <c r="N105" s="38"/>
      <c r="O105" s="38"/>
      <c r="P105" s="33"/>
      <c r="Q105" s="34">
        <f t="shared" si="5"/>
        <v>0</v>
      </c>
      <c r="R105" s="35" t="str">
        <f t="shared" si="3"/>
        <v>F</v>
      </c>
      <c r="S105" s="36" t="str">
        <f t="shared" si="1"/>
        <v>Kém</v>
      </c>
      <c r="T105" s="37" t="str">
        <f t="shared" si="4"/>
        <v/>
      </c>
      <c r="U105" s="3"/>
      <c r="V105" s="103" t="str">
        <f t="shared" si="6"/>
        <v>Thi lại</v>
      </c>
      <c r="W105" s="86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2"/>
    </row>
    <row r="106" spans="2:38" ht="18.75" customHeight="1">
      <c r="B106" s="26">
        <v>96</v>
      </c>
      <c r="C106" s="27"/>
      <c r="D106" s="28"/>
      <c r="E106" s="29"/>
      <c r="F106" s="30"/>
      <c r="G106" s="27"/>
      <c r="H106" s="31" t="s">
        <v>27</v>
      </c>
      <c r="I106" s="31" t="s">
        <v>27</v>
      </c>
      <c r="J106" s="31" t="s">
        <v>27</v>
      </c>
      <c r="K106" s="31" t="s">
        <v>27</v>
      </c>
      <c r="L106" s="38"/>
      <c r="M106" s="38"/>
      <c r="N106" s="38"/>
      <c r="O106" s="38"/>
      <c r="P106" s="33"/>
      <c r="Q106" s="34">
        <f t="shared" si="5"/>
        <v>0</v>
      </c>
      <c r="R106" s="35" t="str">
        <f t="shared" si="3"/>
        <v>F</v>
      </c>
      <c r="S106" s="36" t="str">
        <f t="shared" si="1"/>
        <v>Kém</v>
      </c>
      <c r="T106" s="37" t="str">
        <f t="shared" si="4"/>
        <v/>
      </c>
      <c r="U106" s="3"/>
      <c r="V106" s="103" t="str">
        <f t="shared" si="6"/>
        <v>Thi lại</v>
      </c>
      <c r="W106" s="86"/>
      <c r="X106" s="74"/>
      <c r="Y106" s="74"/>
      <c r="Z106" s="74"/>
      <c r="AA106" s="74"/>
      <c r="AB106" s="74"/>
      <c r="AC106" s="74"/>
      <c r="AD106" s="74"/>
      <c r="AE106" s="74"/>
      <c r="AF106" s="74"/>
      <c r="AG106" s="74"/>
      <c r="AH106" s="74"/>
      <c r="AI106" s="74"/>
      <c r="AJ106" s="74"/>
      <c r="AK106" s="74"/>
      <c r="AL106" s="2"/>
    </row>
    <row r="107" spans="2:38" ht="18.75" customHeight="1">
      <c r="B107" s="26">
        <v>97</v>
      </c>
      <c r="C107" s="27"/>
      <c r="D107" s="28"/>
      <c r="E107" s="29"/>
      <c r="F107" s="30"/>
      <c r="G107" s="27"/>
      <c r="H107" s="31" t="s">
        <v>27</v>
      </c>
      <c r="I107" s="31" t="s">
        <v>27</v>
      </c>
      <c r="J107" s="31" t="s">
        <v>27</v>
      </c>
      <c r="K107" s="31" t="s">
        <v>27</v>
      </c>
      <c r="L107" s="38"/>
      <c r="M107" s="38"/>
      <c r="N107" s="38"/>
      <c r="O107" s="38"/>
      <c r="P107" s="33"/>
      <c r="Q107" s="34">
        <f t="shared" si="5"/>
        <v>0</v>
      </c>
      <c r="R107" s="35" t="str">
        <f t="shared" si="3"/>
        <v>F</v>
      </c>
      <c r="S107" s="36" t="str">
        <f t="shared" si="1"/>
        <v>Kém</v>
      </c>
      <c r="T107" s="37" t="str">
        <f t="shared" si="4"/>
        <v/>
      </c>
      <c r="U107" s="3"/>
      <c r="V107" s="103" t="str">
        <f t="shared" si="6"/>
        <v>Thi lại</v>
      </c>
      <c r="W107" s="86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2"/>
    </row>
    <row r="108" spans="2:38" ht="18.75" customHeight="1">
      <c r="B108" s="26">
        <v>98</v>
      </c>
      <c r="C108" s="27"/>
      <c r="D108" s="28"/>
      <c r="E108" s="29"/>
      <c r="F108" s="30"/>
      <c r="G108" s="27"/>
      <c r="H108" s="31" t="s">
        <v>27</v>
      </c>
      <c r="I108" s="31" t="s">
        <v>27</v>
      </c>
      <c r="J108" s="31" t="s">
        <v>27</v>
      </c>
      <c r="K108" s="31" t="s">
        <v>27</v>
      </c>
      <c r="L108" s="38"/>
      <c r="M108" s="38"/>
      <c r="N108" s="38"/>
      <c r="O108" s="38"/>
      <c r="P108" s="33"/>
      <c r="Q108" s="34">
        <f t="shared" si="5"/>
        <v>0</v>
      </c>
      <c r="R108" s="35" t="str">
        <f t="shared" si="3"/>
        <v>F</v>
      </c>
      <c r="S108" s="36" t="str">
        <f t="shared" si="1"/>
        <v>Kém</v>
      </c>
      <c r="T108" s="37" t="str">
        <f t="shared" si="4"/>
        <v/>
      </c>
      <c r="U108" s="3"/>
      <c r="V108" s="103" t="str">
        <f t="shared" si="6"/>
        <v>Thi lại</v>
      </c>
      <c r="W108" s="86"/>
      <c r="X108" s="74"/>
      <c r="Y108" s="74"/>
      <c r="Z108" s="74"/>
      <c r="AA108" s="74"/>
      <c r="AB108" s="74"/>
      <c r="AC108" s="74"/>
      <c r="AD108" s="74"/>
      <c r="AE108" s="74"/>
      <c r="AF108" s="74"/>
      <c r="AG108" s="74"/>
      <c r="AH108" s="74"/>
      <c r="AI108" s="74"/>
      <c r="AJ108" s="74"/>
      <c r="AK108" s="74"/>
      <c r="AL108" s="2"/>
    </row>
    <row r="109" spans="2:38" ht="18.75" customHeight="1">
      <c r="B109" s="26">
        <v>99</v>
      </c>
      <c r="C109" s="27"/>
      <c r="D109" s="28"/>
      <c r="E109" s="29"/>
      <c r="F109" s="30"/>
      <c r="G109" s="27"/>
      <c r="H109" s="31" t="s">
        <v>27</v>
      </c>
      <c r="I109" s="31" t="s">
        <v>27</v>
      </c>
      <c r="J109" s="31" t="s">
        <v>27</v>
      </c>
      <c r="K109" s="31" t="s">
        <v>27</v>
      </c>
      <c r="L109" s="38"/>
      <c r="M109" s="38"/>
      <c r="N109" s="38"/>
      <c r="O109" s="38"/>
      <c r="P109" s="33"/>
      <c r="Q109" s="34">
        <f t="shared" si="5"/>
        <v>0</v>
      </c>
      <c r="R109" s="35" t="str">
        <f t="shared" si="3"/>
        <v>F</v>
      </c>
      <c r="S109" s="36" t="str">
        <f t="shared" si="1"/>
        <v>Kém</v>
      </c>
      <c r="T109" s="37" t="str">
        <f t="shared" si="4"/>
        <v/>
      </c>
      <c r="U109" s="3"/>
      <c r="V109" s="103" t="str">
        <f t="shared" si="6"/>
        <v>Thi lại</v>
      </c>
      <c r="W109" s="86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2"/>
    </row>
    <row r="110" spans="2:38" ht="18.75" customHeight="1">
      <c r="B110" s="26">
        <v>100</v>
      </c>
      <c r="C110" s="27"/>
      <c r="D110" s="28"/>
      <c r="E110" s="29"/>
      <c r="F110" s="30"/>
      <c r="G110" s="27"/>
      <c r="H110" s="31" t="s">
        <v>27</v>
      </c>
      <c r="I110" s="31" t="s">
        <v>27</v>
      </c>
      <c r="J110" s="31" t="s">
        <v>27</v>
      </c>
      <c r="K110" s="31" t="s">
        <v>27</v>
      </c>
      <c r="L110" s="38"/>
      <c r="M110" s="38"/>
      <c r="N110" s="38"/>
      <c r="O110" s="38"/>
      <c r="P110" s="33"/>
      <c r="Q110" s="34">
        <f t="shared" si="5"/>
        <v>0</v>
      </c>
      <c r="R110" s="35" t="str">
        <f t="shared" si="3"/>
        <v>F</v>
      </c>
      <c r="S110" s="36" t="str">
        <f t="shared" si="1"/>
        <v>Kém</v>
      </c>
      <c r="T110" s="37" t="str">
        <f t="shared" si="4"/>
        <v/>
      </c>
      <c r="U110" s="3"/>
      <c r="V110" s="103" t="str">
        <f t="shared" si="6"/>
        <v>Thi lại</v>
      </c>
      <c r="W110" s="86"/>
      <c r="X110" s="74"/>
      <c r="Y110" s="74"/>
      <c r="Z110" s="74"/>
      <c r="AA110" s="74"/>
      <c r="AB110" s="74"/>
      <c r="AC110" s="74"/>
      <c r="AD110" s="74"/>
      <c r="AE110" s="74"/>
      <c r="AF110" s="74"/>
      <c r="AG110" s="74"/>
      <c r="AH110" s="74"/>
      <c r="AI110" s="74"/>
      <c r="AJ110" s="74"/>
      <c r="AK110" s="74"/>
      <c r="AL110" s="2"/>
    </row>
    <row r="111" spans="2:38" ht="18.75" customHeight="1">
      <c r="B111" s="26">
        <v>101</v>
      </c>
      <c r="C111" s="27"/>
      <c r="D111" s="28"/>
      <c r="E111" s="29"/>
      <c r="F111" s="30"/>
      <c r="G111" s="27"/>
      <c r="H111" s="31" t="s">
        <v>27</v>
      </c>
      <c r="I111" s="31" t="s">
        <v>27</v>
      </c>
      <c r="J111" s="31" t="s">
        <v>27</v>
      </c>
      <c r="K111" s="31" t="s">
        <v>27</v>
      </c>
      <c r="L111" s="38"/>
      <c r="M111" s="38"/>
      <c r="N111" s="38"/>
      <c r="O111" s="38"/>
      <c r="P111" s="33"/>
      <c r="Q111" s="34">
        <f t="shared" si="5"/>
        <v>0</v>
      </c>
      <c r="R111" s="35" t="str">
        <f t="shared" si="3"/>
        <v>F</v>
      </c>
      <c r="S111" s="36" t="str">
        <f t="shared" si="1"/>
        <v>Kém</v>
      </c>
      <c r="T111" s="37" t="str">
        <f t="shared" si="4"/>
        <v/>
      </c>
      <c r="U111" s="3"/>
      <c r="V111" s="103" t="str">
        <f t="shared" si="6"/>
        <v>Thi lại</v>
      </c>
      <c r="W111" s="86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2"/>
    </row>
    <row r="112" spans="2:38" ht="18.75" customHeight="1">
      <c r="B112" s="26">
        <v>102</v>
      </c>
      <c r="C112" s="27"/>
      <c r="D112" s="28"/>
      <c r="E112" s="29"/>
      <c r="F112" s="30"/>
      <c r="G112" s="27"/>
      <c r="H112" s="31" t="s">
        <v>27</v>
      </c>
      <c r="I112" s="31" t="s">
        <v>27</v>
      </c>
      <c r="J112" s="31" t="s">
        <v>27</v>
      </c>
      <c r="K112" s="31" t="s">
        <v>27</v>
      </c>
      <c r="L112" s="38"/>
      <c r="M112" s="38"/>
      <c r="N112" s="38"/>
      <c r="O112" s="38"/>
      <c r="P112" s="33"/>
      <c r="Q112" s="34">
        <f t="shared" si="5"/>
        <v>0</v>
      </c>
      <c r="R112" s="35" t="str">
        <f t="shared" si="3"/>
        <v>F</v>
      </c>
      <c r="S112" s="36" t="str">
        <f t="shared" si="1"/>
        <v>Kém</v>
      </c>
      <c r="T112" s="37" t="str">
        <f t="shared" si="4"/>
        <v/>
      </c>
      <c r="U112" s="3"/>
      <c r="V112" s="103" t="str">
        <f t="shared" si="6"/>
        <v>Thi lại</v>
      </c>
      <c r="W112" s="86"/>
      <c r="X112" s="74"/>
      <c r="Y112" s="74"/>
      <c r="Z112" s="74"/>
      <c r="AA112" s="74"/>
      <c r="AB112" s="74"/>
      <c r="AC112" s="74"/>
      <c r="AD112" s="74"/>
      <c r="AE112" s="74"/>
      <c r="AF112" s="74"/>
      <c r="AG112" s="74"/>
      <c r="AH112" s="74"/>
      <c r="AI112" s="74"/>
      <c r="AJ112" s="74"/>
      <c r="AK112" s="74"/>
      <c r="AL112" s="2"/>
    </row>
    <row r="113" spans="2:38" ht="18.75" customHeight="1">
      <c r="B113" s="26">
        <v>103</v>
      </c>
      <c r="C113" s="27"/>
      <c r="D113" s="28"/>
      <c r="E113" s="29"/>
      <c r="F113" s="30"/>
      <c r="G113" s="27"/>
      <c r="H113" s="31" t="s">
        <v>27</v>
      </c>
      <c r="I113" s="31" t="s">
        <v>27</v>
      </c>
      <c r="J113" s="31" t="s">
        <v>27</v>
      </c>
      <c r="K113" s="31" t="s">
        <v>27</v>
      </c>
      <c r="L113" s="38"/>
      <c r="M113" s="38"/>
      <c r="N113" s="38"/>
      <c r="O113" s="38"/>
      <c r="P113" s="33"/>
      <c r="Q113" s="34">
        <f t="shared" si="5"/>
        <v>0</v>
      </c>
      <c r="R113" s="35" t="str">
        <f t="shared" si="3"/>
        <v>F</v>
      </c>
      <c r="S113" s="36" t="str">
        <f t="shared" si="1"/>
        <v>Kém</v>
      </c>
      <c r="T113" s="37" t="str">
        <f t="shared" si="4"/>
        <v/>
      </c>
      <c r="U113" s="3"/>
      <c r="V113" s="103" t="str">
        <f t="shared" si="6"/>
        <v>Thi lại</v>
      </c>
      <c r="W113" s="86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2"/>
    </row>
    <row r="114" spans="2:38" ht="18.75" customHeight="1">
      <c r="B114" s="26">
        <v>104</v>
      </c>
      <c r="C114" s="27"/>
      <c r="D114" s="28"/>
      <c r="E114" s="29"/>
      <c r="F114" s="30"/>
      <c r="G114" s="27"/>
      <c r="H114" s="31" t="s">
        <v>27</v>
      </c>
      <c r="I114" s="31" t="s">
        <v>27</v>
      </c>
      <c r="J114" s="31" t="s">
        <v>27</v>
      </c>
      <c r="K114" s="31" t="s">
        <v>27</v>
      </c>
      <c r="L114" s="38"/>
      <c r="M114" s="38"/>
      <c r="N114" s="38"/>
      <c r="O114" s="38"/>
      <c r="P114" s="33"/>
      <c r="Q114" s="34">
        <f t="shared" si="5"/>
        <v>0</v>
      </c>
      <c r="R114" s="35" t="str">
        <f t="shared" si="3"/>
        <v>F</v>
      </c>
      <c r="S114" s="36" t="str">
        <f t="shared" si="1"/>
        <v>Kém</v>
      </c>
      <c r="T114" s="37" t="str">
        <f t="shared" si="4"/>
        <v/>
      </c>
      <c r="U114" s="3"/>
      <c r="V114" s="103" t="str">
        <f t="shared" si="6"/>
        <v>Thi lại</v>
      </c>
      <c r="W114" s="86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2"/>
    </row>
    <row r="115" spans="2:38" ht="18.75" customHeight="1">
      <c r="B115" s="26">
        <v>105</v>
      </c>
      <c r="C115" s="27"/>
      <c r="D115" s="28"/>
      <c r="E115" s="29"/>
      <c r="F115" s="30"/>
      <c r="G115" s="27"/>
      <c r="H115" s="31" t="s">
        <v>27</v>
      </c>
      <c r="I115" s="31" t="s">
        <v>27</v>
      </c>
      <c r="J115" s="31" t="s">
        <v>27</v>
      </c>
      <c r="K115" s="31" t="s">
        <v>27</v>
      </c>
      <c r="L115" s="38"/>
      <c r="M115" s="38"/>
      <c r="N115" s="38"/>
      <c r="O115" s="38"/>
      <c r="P115" s="33"/>
      <c r="Q115" s="34">
        <f t="shared" si="5"/>
        <v>0</v>
      </c>
      <c r="R115" s="35" t="str">
        <f t="shared" si="3"/>
        <v>F</v>
      </c>
      <c r="S115" s="36" t="str">
        <f t="shared" si="1"/>
        <v>Kém</v>
      </c>
      <c r="T115" s="37" t="str">
        <f t="shared" si="4"/>
        <v/>
      </c>
      <c r="U115" s="3"/>
      <c r="V115" s="103" t="str">
        <f t="shared" si="6"/>
        <v>Thi lại</v>
      </c>
      <c r="W115" s="86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2"/>
    </row>
    <row r="116" spans="2:38" ht="18.75" customHeight="1">
      <c r="B116" s="26">
        <v>106</v>
      </c>
      <c r="C116" s="27"/>
      <c r="D116" s="28"/>
      <c r="E116" s="29"/>
      <c r="F116" s="30"/>
      <c r="G116" s="27"/>
      <c r="H116" s="31" t="s">
        <v>27</v>
      </c>
      <c r="I116" s="31" t="s">
        <v>27</v>
      </c>
      <c r="J116" s="31" t="s">
        <v>27</v>
      </c>
      <c r="K116" s="31" t="s">
        <v>27</v>
      </c>
      <c r="L116" s="38"/>
      <c r="M116" s="38"/>
      <c r="N116" s="38"/>
      <c r="O116" s="38"/>
      <c r="P116" s="33"/>
      <c r="Q116" s="34">
        <f t="shared" si="5"/>
        <v>0</v>
      </c>
      <c r="R116" s="35" t="str">
        <f t="shared" si="3"/>
        <v>F</v>
      </c>
      <c r="S116" s="36" t="str">
        <f t="shared" si="1"/>
        <v>Kém</v>
      </c>
      <c r="T116" s="37" t="str">
        <f t="shared" si="4"/>
        <v/>
      </c>
      <c r="U116" s="3"/>
      <c r="V116" s="103" t="str">
        <f t="shared" si="6"/>
        <v>Thi lại</v>
      </c>
      <c r="W116" s="86"/>
      <c r="X116" s="74"/>
      <c r="Y116" s="74"/>
      <c r="Z116" s="74"/>
      <c r="AA116" s="74"/>
      <c r="AB116" s="74"/>
      <c r="AC116" s="74"/>
      <c r="AD116" s="74"/>
      <c r="AE116" s="74"/>
      <c r="AF116" s="74"/>
      <c r="AG116" s="74"/>
      <c r="AH116" s="74"/>
      <c r="AI116" s="74"/>
      <c r="AJ116" s="74"/>
      <c r="AK116" s="74"/>
      <c r="AL116" s="2"/>
    </row>
    <row r="117" spans="2:38" ht="18.75" customHeight="1">
      <c r="B117" s="26">
        <v>107</v>
      </c>
      <c r="C117" s="27"/>
      <c r="D117" s="28"/>
      <c r="E117" s="29"/>
      <c r="F117" s="30"/>
      <c r="G117" s="27"/>
      <c r="H117" s="31" t="s">
        <v>27</v>
      </c>
      <c r="I117" s="31" t="s">
        <v>27</v>
      </c>
      <c r="J117" s="31" t="s">
        <v>27</v>
      </c>
      <c r="K117" s="31" t="s">
        <v>27</v>
      </c>
      <c r="L117" s="38"/>
      <c r="M117" s="38"/>
      <c r="N117" s="38"/>
      <c r="O117" s="38"/>
      <c r="P117" s="33"/>
      <c r="Q117" s="34">
        <f t="shared" si="5"/>
        <v>0</v>
      </c>
      <c r="R117" s="35" t="str">
        <f t="shared" si="3"/>
        <v>F</v>
      </c>
      <c r="S117" s="36" t="str">
        <f t="shared" si="1"/>
        <v>Kém</v>
      </c>
      <c r="T117" s="37" t="str">
        <f t="shared" si="4"/>
        <v/>
      </c>
      <c r="U117" s="3"/>
      <c r="V117" s="103" t="str">
        <f t="shared" si="6"/>
        <v>Thi lại</v>
      </c>
      <c r="W117" s="86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2"/>
    </row>
    <row r="118" spans="2:38" ht="18.75" customHeight="1">
      <c r="B118" s="26">
        <v>108</v>
      </c>
      <c r="C118" s="27"/>
      <c r="D118" s="28"/>
      <c r="E118" s="29"/>
      <c r="F118" s="30"/>
      <c r="G118" s="27"/>
      <c r="H118" s="31" t="s">
        <v>27</v>
      </c>
      <c r="I118" s="31" t="s">
        <v>27</v>
      </c>
      <c r="J118" s="31" t="s">
        <v>27</v>
      </c>
      <c r="K118" s="31" t="s">
        <v>27</v>
      </c>
      <c r="L118" s="38"/>
      <c r="M118" s="38"/>
      <c r="N118" s="38"/>
      <c r="O118" s="38"/>
      <c r="P118" s="33"/>
      <c r="Q118" s="34">
        <f t="shared" si="5"/>
        <v>0</v>
      </c>
      <c r="R118" s="35" t="str">
        <f t="shared" si="3"/>
        <v>F</v>
      </c>
      <c r="S118" s="36" t="str">
        <f t="shared" si="1"/>
        <v>Kém</v>
      </c>
      <c r="T118" s="37" t="str">
        <f t="shared" si="4"/>
        <v/>
      </c>
      <c r="U118" s="3"/>
      <c r="V118" s="103" t="str">
        <f t="shared" si="6"/>
        <v>Thi lại</v>
      </c>
      <c r="W118" s="86"/>
      <c r="X118" s="74"/>
      <c r="Y118" s="74"/>
      <c r="Z118" s="74"/>
      <c r="AA118" s="74"/>
      <c r="AB118" s="74"/>
      <c r="AC118" s="74"/>
      <c r="AD118" s="74"/>
      <c r="AE118" s="74"/>
      <c r="AF118" s="74"/>
      <c r="AG118" s="74"/>
      <c r="AH118" s="74"/>
      <c r="AI118" s="74"/>
      <c r="AJ118" s="74"/>
      <c r="AK118" s="74"/>
      <c r="AL118" s="2"/>
    </row>
    <row r="119" spans="2:38" ht="18.75" customHeight="1">
      <c r="B119" s="26">
        <v>109</v>
      </c>
      <c r="C119" s="27"/>
      <c r="D119" s="28"/>
      <c r="E119" s="29"/>
      <c r="F119" s="30"/>
      <c r="G119" s="27"/>
      <c r="H119" s="31" t="s">
        <v>27</v>
      </c>
      <c r="I119" s="31" t="s">
        <v>27</v>
      </c>
      <c r="J119" s="31" t="s">
        <v>27</v>
      </c>
      <c r="K119" s="31" t="s">
        <v>27</v>
      </c>
      <c r="L119" s="38"/>
      <c r="M119" s="38"/>
      <c r="N119" s="38"/>
      <c r="O119" s="38"/>
      <c r="P119" s="33"/>
      <c r="Q119" s="34">
        <f t="shared" si="5"/>
        <v>0</v>
      </c>
      <c r="R119" s="35" t="str">
        <f t="shared" si="3"/>
        <v>F</v>
      </c>
      <c r="S119" s="36" t="str">
        <f t="shared" si="1"/>
        <v>Kém</v>
      </c>
      <c r="T119" s="37" t="str">
        <f t="shared" si="4"/>
        <v/>
      </c>
      <c r="U119" s="3"/>
      <c r="V119" s="103" t="str">
        <f t="shared" si="6"/>
        <v>Thi lại</v>
      </c>
      <c r="W119" s="86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2"/>
    </row>
    <row r="120" spans="2:38" ht="18.75" customHeight="1">
      <c r="B120" s="26">
        <v>110</v>
      </c>
      <c r="C120" s="27"/>
      <c r="D120" s="28"/>
      <c r="E120" s="29"/>
      <c r="F120" s="30"/>
      <c r="G120" s="27"/>
      <c r="H120" s="31" t="s">
        <v>27</v>
      </c>
      <c r="I120" s="31" t="s">
        <v>27</v>
      </c>
      <c r="J120" s="31" t="s">
        <v>27</v>
      </c>
      <c r="K120" s="31" t="s">
        <v>27</v>
      </c>
      <c r="L120" s="38"/>
      <c r="M120" s="38"/>
      <c r="N120" s="38"/>
      <c r="O120" s="38"/>
      <c r="P120" s="33"/>
      <c r="Q120" s="34">
        <f t="shared" si="5"/>
        <v>0</v>
      </c>
      <c r="R120" s="35" t="str">
        <f t="shared" si="3"/>
        <v>F</v>
      </c>
      <c r="S120" s="36" t="str">
        <f t="shared" si="1"/>
        <v>Kém</v>
      </c>
      <c r="T120" s="37" t="str">
        <f t="shared" si="4"/>
        <v/>
      </c>
      <c r="U120" s="3"/>
      <c r="V120" s="103" t="str">
        <f t="shared" si="6"/>
        <v>Thi lại</v>
      </c>
      <c r="W120" s="86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2"/>
    </row>
    <row r="121" spans="2:38" ht="18.75" customHeight="1">
      <c r="B121" s="26">
        <v>111</v>
      </c>
      <c r="C121" s="27"/>
      <c r="D121" s="28"/>
      <c r="E121" s="29"/>
      <c r="F121" s="30"/>
      <c r="G121" s="27"/>
      <c r="H121" s="31" t="s">
        <v>27</v>
      </c>
      <c r="I121" s="31" t="s">
        <v>27</v>
      </c>
      <c r="J121" s="31" t="s">
        <v>27</v>
      </c>
      <c r="K121" s="31" t="s">
        <v>27</v>
      </c>
      <c r="L121" s="38"/>
      <c r="M121" s="38"/>
      <c r="N121" s="38"/>
      <c r="O121" s="38"/>
      <c r="P121" s="33"/>
      <c r="Q121" s="34">
        <f t="shared" si="5"/>
        <v>0</v>
      </c>
      <c r="R121" s="35" t="str">
        <f t="shared" si="3"/>
        <v>F</v>
      </c>
      <c r="S121" s="36" t="str">
        <f t="shared" si="1"/>
        <v>Kém</v>
      </c>
      <c r="T121" s="37" t="str">
        <f t="shared" si="4"/>
        <v/>
      </c>
      <c r="U121" s="3"/>
      <c r="V121" s="103" t="str">
        <f t="shared" si="6"/>
        <v>Thi lại</v>
      </c>
      <c r="W121" s="86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2"/>
    </row>
    <row r="122" spans="2:38" ht="18.75" customHeight="1">
      <c r="B122" s="26">
        <v>112</v>
      </c>
      <c r="C122" s="27"/>
      <c r="D122" s="28"/>
      <c r="E122" s="29"/>
      <c r="F122" s="30"/>
      <c r="G122" s="27"/>
      <c r="H122" s="31" t="s">
        <v>27</v>
      </c>
      <c r="I122" s="31" t="s">
        <v>27</v>
      </c>
      <c r="J122" s="31" t="s">
        <v>27</v>
      </c>
      <c r="K122" s="31" t="s">
        <v>27</v>
      </c>
      <c r="L122" s="38"/>
      <c r="M122" s="38"/>
      <c r="N122" s="38"/>
      <c r="O122" s="38"/>
      <c r="P122" s="33"/>
      <c r="Q122" s="34">
        <f t="shared" si="5"/>
        <v>0</v>
      </c>
      <c r="R122" s="35" t="str">
        <f t="shared" si="3"/>
        <v>F</v>
      </c>
      <c r="S122" s="36" t="str">
        <f t="shared" si="1"/>
        <v>Kém</v>
      </c>
      <c r="T122" s="37" t="str">
        <f t="shared" si="4"/>
        <v/>
      </c>
      <c r="U122" s="3"/>
      <c r="V122" s="103" t="str">
        <f t="shared" si="6"/>
        <v>Thi lại</v>
      </c>
      <c r="W122" s="86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2"/>
    </row>
    <row r="123" spans="2:38" ht="18.75" customHeight="1">
      <c r="B123" s="26">
        <v>113</v>
      </c>
      <c r="C123" s="27"/>
      <c r="D123" s="28"/>
      <c r="E123" s="29"/>
      <c r="F123" s="30"/>
      <c r="G123" s="27"/>
      <c r="H123" s="31" t="s">
        <v>27</v>
      </c>
      <c r="I123" s="31" t="s">
        <v>27</v>
      </c>
      <c r="J123" s="31" t="s">
        <v>27</v>
      </c>
      <c r="K123" s="31" t="s">
        <v>27</v>
      </c>
      <c r="L123" s="38"/>
      <c r="M123" s="38"/>
      <c r="N123" s="38"/>
      <c r="O123" s="38"/>
      <c r="P123" s="33"/>
      <c r="Q123" s="34">
        <f t="shared" si="5"/>
        <v>0</v>
      </c>
      <c r="R123" s="35" t="str">
        <f t="shared" si="3"/>
        <v>F</v>
      </c>
      <c r="S123" s="36" t="str">
        <f t="shared" si="1"/>
        <v>Kém</v>
      </c>
      <c r="T123" s="37" t="str">
        <f t="shared" si="4"/>
        <v/>
      </c>
      <c r="U123" s="3"/>
      <c r="V123" s="103" t="str">
        <f t="shared" si="6"/>
        <v>Thi lại</v>
      </c>
      <c r="W123" s="86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2"/>
    </row>
    <row r="124" spans="2:38" ht="18.75" customHeight="1">
      <c r="B124" s="26">
        <v>114</v>
      </c>
      <c r="C124" s="27"/>
      <c r="D124" s="28"/>
      <c r="E124" s="29"/>
      <c r="F124" s="30"/>
      <c r="G124" s="27"/>
      <c r="H124" s="31" t="s">
        <v>27</v>
      </c>
      <c r="I124" s="31" t="s">
        <v>27</v>
      </c>
      <c r="J124" s="31" t="s">
        <v>27</v>
      </c>
      <c r="K124" s="31" t="s">
        <v>27</v>
      </c>
      <c r="L124" s="38"/>
      <c r="M124" s="38"/>
      <c r="N124" s="38"/>
      <c r="O124" s="38"/>
      <c r="P124" s="33"/>
      <c r="Q124" s="34">
        <f t="shared" si="5"/>
        <v>0</v>
      </c>
      <c r="R124" s="35" t="str">
        <f t="shared" si="3"/>
        <v>F</v>
      </c>
      <c r="S124" s="36" t="str">
        <f t="shared" si="1"/>
        <v>Kém</v>
      </c>
      <c r="T124" s="37" t="str">
        <f t="shared" si="4"/>
        <v/>
      </c>
      <c r="U124" s="3"/>
      <c r="V124" s="103" t="str">
        <f t="shared" si="6"/>
        <v>Thi lại</v>
      </c>
      <c r="W124" s="86"/>
      <c r="X124" s="74"/>
      <c r="Y124" s="74"/>
      <c r="Z124" s="74"/>
      <c r="AA124" s="74"/>
      <c r="AB124" s="74"/>
      <c r="AC124" s="74"/>
      <c r="AD124" s="74"/>
      <c r="AE124" s="74"/>
      <c r="AF124" s="74"/>
      <c r="AG124" s="74"/>
      <c r="AH124" s="74"/>
      <c r="AI124" s="74"/>
      <c r="AJ124" s="74"/>
      <c r="AK124" s="74"/>
      <c r="AL124" s="2"/>
    </row>
    <row r="125" spans="2:38" ht="18.75" customHeight="1">
      <c r="B125" s="26">
        <v>115</v>
      </c>
      <c r="C125" s="27"/>
      <c r="D125" s="28"/>
      <c r="E125" s="29"/>
      <c r="F125" s="30"/>
      <c r="G125" s="27"/>
      <c r="H125" s="31" t="s">
        <v>27</v>
      </c>
      <c r="I125" s="31" t="s">
        <v>27</v>
      </c>
      <c r="J125" s="31" t="s">
        <v>27</v>
      </c>
      <c r="K125" s="31" t="s">
        <v>27</v>
      </c>
      <c r="L125" s="38"/>
      <c r="M125" s="38"/>
      <c r="N125" s="38"/>
      <c r="O125" s="38"/>
      <c r="P125" s="33"/>
      <c r="Q125" s="34">
        <f t="shared" si="5"/>
        <v>0</v>
      </c>
      <c r="R125" s="35" t="str">
        <f t="shared" si="3"/>
        <v>F</v>
      </c>
      <c r="S125" s="36" t="str">
        <f t="shared" si="1"/>
        <v>Kém</v>
      </c>
      <c r="T125" s="37" t="str">
        <f t="shared" si="4"/>
        <v/>
      </c>
      <c r="U125" s="3"/>
      <c r="V125" s="103" t="str">
        <f t="shared" si="6"/>
        <v>Thi lại</v>
      </c>
      <c r="W125" s="86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2"/>
    </row>
    <row r="126" spans="2:38" ht="18.75" customHeight="1">
      <c r="B126" s="26">
        <v>116</v>
      </c>
      <c r="C126" s="27"/>
      <c r="D126" s="28"/>
      <c r="E126" s="29"/>
      <c r="F126" s="30"/>
      <c r="G126" s="27"/>
      <c r="H126" s="31" t="s">
        <v>27</v>
      </c>
      <c r="I126" s="31" t="s">
        <v>27</v>
      </c>
      <c r="J126" s="31" t="s">
        <v>27</v>
      </c>
      <c r="K126" s="31" t="s">
        <v>27</v>
      </c>
      <c r="L126" s="38"/>
      <c r="M126" s="38"/>
      <c r="N126" s="38"/>
      <c r="O126" s="38"/>
      <c r="P126" s="33"/>
      <c r="Q126" s="34">
        <f t="shared" si="5"/>
        <v>0</v>
      </c>
      <c r="R126" s="35" t="str">
        <f t="shared" si="3"/>
        <v>F</v>
      </c>
      <c r="S126" s="36" t="str">
        <f t="shared" si="1"/>
        <v>Kém</v>
      </c>
      <c r="T126" s="37" t="str">
        <f t="shared" si="4"/>
        <v/>
      </c>
      <c r="U126" s="3"/>
      <c r="V126" s="103" t="str">
        <f t="shared" si="6"/>
        <v>Thi lại</v>
      </c>
      <c r="W126" s="86"/>
      <c r="X126" s="74"/>
      <c r="Y126" s="74"/>
      <c r="Z126" s="74"/>
      <c r="AA126" s="74"/>
      <c r="AB126" s="74"/>
      <c r="AC126" s="74"/>
      <c r="AD126" s="74"/>
      <c r="AE126" s="74"/>
      <c r="AF126" s="74"/>
      <c r="AG126" s="74"/>
      <c r="AH126" s="74"/>
      <c r="AI126" s="74"/>
      <c r="AJ126" s="74"/>
      <c r="AK126" s="74"/>
      <c r="AL126" s="2"/>
    </row>
    <row r="127" spans="2:38" ht="18.75" customHeight="1">
      <c r="B127" s="26">
        <v>117</v>
      </c>
      <c r="C127" s="27"/>
      <c r="D127" s="28"/>
      <c r="E127" s="29"/>
      <c r="F127" s="30"/>
      <c r="G127" s="27"/>
      <c r="H127" s="31" t="s">
        <v>27</v>
      </c>
      <c r="I127" s="31" t="s">
        <v>27</v>
      </c>
      <c r="J127" s="31" t="s">
        <v>27</v>
      </c>
      <c r="K127" s="31" t="s">
        <v>27</v>
      </c>
      <c r="L127" s="38"/>
      <c r="M127" s="38"/>
      <c r="N127" s="38"/>
      <c r="O127" s="38"/>
      <c r="P127" s="33"/>
      <c r="Q127" s="34">
        <f t="shared" si="5"/>
        <v>0</v>
      </c>
      <c r="R127" s="35" t="str">
        <f t="shared" si="3"/>
        <v>F</v>
      </c>
      <c r="S127" s="36" t="str">
        <f t="shared" si="1"/>
        <v>Kém</v>
      </c>
      <c r="T127" s="37" t="str">
        <f t="shared" si="4"/>
        <v/>
      </c>
      <c r="U127" s="3"/>
      <c r="V127" s="103" t="str">
        <f t="shared" si="6"/>
        <v>Thi lại</v>
      </c>
      <c r="W127" s="86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2"/>
    </row>
    <row r="128" spans="2:38" ht="18.75" customHeight="1">
      <c r="B128" s="26">
        <v>118</v>
      </c>
      <c r="C128" s="27"/>
      <c r="D128" s="28"/>
      <c r="E128" s="29"/>
      <c r="F128" s="30"/>
      <c r="G128" s="27"/>
      <c r="H128" s="31" t="s">
        <v>27</v>
      </c>
      <c r="I128" s="31" t="s">
        <v>27</v>
      </c>
      <c r="J128" s="31" t="s">
        <v>27</v>
      </c>
      <c r="K128" s="31" t="s">
        <v>27</v>
      </c>
      <c r="L128" s="38"/>
      <c r="M128" s="38"/>
      <c r="N128" s="38"/>
      <c r="O128" s="38"/>
      <c r="P128" s="33"/>
      <c r="Q128" s="34">
        <f t="shared" si="5"/>
        <v>0</v>
      </c>
      <c r="R128" s="35" t="str">
        <f t="shared" si="3"/>
        <v>F</v>
      </c>
      <c r="S128" s="36" t="str">
        <f t="shared" si="1"/>
        <v>Kém</v>
      </c>
      <c r="T128" s="37" t="str">
        <f t="shared" si="4"/>
        <v/>
      </c>
      <c r="U128" s="3"/>
      <c r="V128" s="103" t="str">
        <f t="shared" si="6"/>
        <v>Thi lại</v>
      </c>
      <c r="W128" s="86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2"/>
    </row>
    <row r="129" spans="2:38" ht="18.75" customHeight="1">
      <c r="B129" s="26">
        <v>119</v>
      </c>
      <c r="C129" s="27"/>
      <c r="D129" s="28"/>
      <c r="E129" s="29"/>
      <c r="F129" s="30"/>
      <c r="G129" s="27"/>
      <c r="H129" s="31" t="s">
        <v>27</v>
      </c>
      <c r="I129" s="31" t="s">
        <v>27</v>
      </c>
      <c r="J129" s="31" t="s">
        <v>27</v>
      </c>
      <c r="K129" s="31" t="s">
        <v>27</v>
      </c>
      <c r="L129" s="38"/>
      <c r="M129" s="38"/>
      <c r="N129" s="38"/>
      <c r="O129" s="38"/>
      <c r="P129" s="33"/>
      <c r="Q129" s="34">
        <f t="shared" si="5"/>
        <v>0</v>
      </c>
      <c r="R129" s="35" t="str">
        <f t="shared" si="3"/>
        <v>F</v>
      </c>
      <c r="S129" s="36" t="str">
        <f t="shared" si="1"/>
        <v>Kém</v>
      </c>
      <c r="T129" s="37" t="str">
        <f t="shared" si="4"/>
        <v/>
      </c>
      <c r="U129" s="3"/>
      <c r="V129" s="103" t="str">
        <f t="shared" si="6"/>
        <v>Thi lại</v>
      </c>
      <c r="W129" s="86"/>
      <c r="X129" s="74"/>
      <c r="Y129" s="74"/>
      <c r="Z129" s="74"/>
      <c r="AA129" s="74"/>
      <c r="AB129" s="74"/>
      <c r="AC129" s="74"/>
      <c r="AD129" s="74"/>
      <c r="AE129" s="74"/>
      <c r="AF129" s="74"/>
      <c r="AG129" s="74"/>
      <c r="AH129" s="74"/>
      <c r="AI129" s="74"/>
      <c r="AJ129" s="74"/>
      <c r="AK129" s="74"/>
      <c r="AL129" s="2"/>
    </row>
    <row r="130" spans="2:38" ht="18.75" customHeight="1">
      <c r="B130" s="26">
        <v>120</v>
      </c>
      <c r="C130" s="27"/>
      <c r="D130" s="28"/>
      <c r="E130" s="29"/>
      <c r="F130" s="30"/>
      <c r="G130" s="27"/>
      <c r="H130" s="31" t="s">
        <v>27</v>
      </c>
      <c r="I130" s="31" t="s">
        <v>27</v>
      </c>
      <c r="J130" s="31" t="s">
        <v>27</v>
      </c>
      <c r="K130" s="31" t="s">
        <v>27</v>
      </c>
      <c r="L130" s="38"/>
      <c r="M130" s="38"/>
      <c r="N130" s="38"/>
      <c r="O130" s="38"/>
      <c r="P130" s="33"/>
      <c r="Q130" s="34">
        <f t="shared" si="5"/>
        <v>0</v>
      </c>
      <c r="R130" s="35" t="str">
        <f t="shared" si="3"/>
        <v>F</v>
      </c>
      <c r="S130" s="36" t="str">
        <f t="shared" si="1"/>
        <v>Kém</v>
      </c>
      <c r="T130" s="37" t="str">
        <f t="shared" si="4"/>
        <v/>
      </c>
      <c r="U130" s="3"/>
      <c r="V130" s="103" t="str">
        <f t="shared" si="6"/>
        <v>Thi lại</v>
      </c>
      <c r="W130" s="86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2"/>
    </row>
    <row r="131" spans="2:38" ht="18.75" customHeight="1">
      <c r="B131" s="26">
        <v>121</v>
      </c>
      <c r="C131" s="27"/>
      <c r="D131" s="28"/>
      <c r="E131" s="29"/>
      <c r="F131" s="30"/>
      <c r="G131" s="27"/>
      <c r="H131" s="31" t="s">
        <v>27</v>
      </c>
      <c r="I131" s="31" t="s">
        <v>27</v>
      </c>
      <c r="J131" s="31" t="s">
        <v>27</v>
      </c>
      <c r="K131" s="31" t="s">
        <v>27</v>
      </c>
      <c r="L131" s="38"/>
      <c r="M131" s="38"/>
      <c r="N131" s="38"/>
      <c r="O131" s="38"/>
      <c r="P131" s="33"/>
      <c r="Q131" s="34">
        <f t="shared" si="5"/>
        <v>0</v>
      </c>
      <c r="R131" s="35" t="str">
        <f t="shared" si="3"/>
        <v>F</v>
      </c>
      <c r="S131" s="36" t="str">
        <f t="shared" si="1"/>
        <v>Kém</v>
      </c>
      <c r="T131" s="37" t="str">
        <f t="shared" si="4"/>
        <v/>
      </c>
      <c r="U131" s="3"/>
      <c r="V131" s="103" t="str">
        <f t="shared" si="6"/>
        <v>Thi lại</v>
      </c>
      <c r="W131" s="86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2"/>
    </row>
    <row r="132" spans="2:38" ht="18.75" customHeight="1">
      <c r="B132" s="26">
        <v>122</v>
      </c>
      <c r="C132" s="27"/>
      <c r="D132" s="28"/>
      <c r="E132" s="29"/>
      <c r="F132" s="30"/>
      <c r="G132" s="27"/>
      <c r="H132" s="31" t="s">
        <v>27</v>
      </c>
      <c r="I132" s="31" t="s">
        <v>27</v>
      </c>
      <c r="J132" s="31" t="s">
        <v>27</v>
      </c>
      <c r="K132" s="31" t="s">
        <v>27</v>
      </c>
      <c r="L132" s="38"/>
      <c r="M132" s="38"/>
      <c r="N132" s="38"/>
      <c r="O132" s="38"/>
      <c r="P132" s="33"/>
      <c r="Q132" s="34">
        <f t="shared" si="5"/>
        <v>0</v>
      </c>
      <c r="R132" s="35" t="str">
        <f t="shared" si="3"/>
        <v>F</v>
      </c>
      <c r="S132" s="36" t="str">
        <f t="shared" si="1"/>
        <v>Kém</v>
      </c>
      <c r="T132" s="37" t="str">
        <f t="shared" si="4"/>
        <v/>
      </c>
      <c r="U132" s="3"/>
      <c r="V132" s="103" t="str">
        <f t="shared" si="6"/>
        <v>Thi lại</v>
      </c>
      <c r="W132" s="86"/>
      <c r="X132" s="74"/>
      <c r="Y132" s="74"/>
      <c r="Z132" s="74"/>
      <c r="AA132" s="74"/>
      <c r="AB132" s="74"/>
      <c r="AC132" s="74"/>
      <c r="AD132" s="74"/>
      <c r="AE132" s="74"/>
      <c r="AF132" s="74"/>
      <c r="AG132" s="74"/>
      <c r="AH132" s="74"/>
      <c r="AI132" s="74"/>
      <c r="AJ132" s="74"/>
      <c r="AK132" s="74"/>
      <c r="AL132" s="2"/>
    </row>
    <row r="133" spans="2:38" ht="18.75" customHeight="1">
      <c r="B133" s="26">
        <v>123</v>
      </c>
      <c r="C133" s="27"/>
      <c r="D133" s="28"/>
      <c r="E133" s="29"/>
      <c r="F133" s="30"/>
      <c r="G133" s="27"/>
      <c r="H133" s="31" t="s">
        <v>27</v>
      </c>
      <c r="I133" s="31" t="s">
        <v>27</v>
      </c>
      <c r="J133" s="31" t="s">
        <v>27</v>
      </c>
      <c r="K133" s="31" t="s">
        <v>27</v>
      </c>
      <c r="L133" s="38"/>
      <c r="M133" s="38"/>
      <c r="N133" s="38"/>
      <c r="O133" s="38"/>
      <c r="P133" s="33"/>
      <c r="Q133" s="34">
        <f t="shared" si="5"/>
        <v>0</v>
      </c>
      <c r="R133" s="35" t="str">
        <f t="shared" si="3"/>
        <v>F</v>
      </c>
      <c r="S133" s="36" t="str">
        <f t="shared" si="1"/>
        <v>Kém</v>
      </c>
      <c r="T133" s="37" t="str">
        <f t="shared" si="4"/>
        <v/>
      </c>
      <c r="U133" s="3"/>
      <c r="V133" s="103" t="str">
        <f t="shared" si="6"/>
        <v>Thi lại</v>
      </c>
      <c r="W133" s="86"/>
      <c r="X133" s="74"/>
      <c r="Y133" s="74"/>
      <c r="Z133" s="74"/>
      <c r="AA133" s="74"/>
      <c r="AB133" s="74"/>
      <c r="AC133" s="74"/>
      <c r="AD133" s="74"/>
      <c r="AE133" s="74"/>
      <c r="AF133" s="74"/>
      <c r="AG133" s="74"/>
      <c r="AH133" s="74"/>
      <c r="AI133" s="74"/>
      <c r="AJ133" s="74"/>
      <c r="AK133" s="74"/>
      <c r="AL133" s="2"/>
    </row>
    <row r="134" spans="2:38" ht="18.75" customHeight="1">
      <c r="B134" s="26">
        <v>124</v>
      </c>
      <c r="C134" s="27"/>
      <c r="D134" s="28"/>
      <c r="E134" s="29"/>
      <c r="F134" s="30"/>
      <c r="G134" s="27"/>
      <c r="H134" s="31" t="s">
        <v>27</v>
      </c>
      <c r="I134" s="31" t="s">
        <v>27</v>
      </c>
      <c r="J134" s="31" t="s">
        <v>27</v>
      </c>
      <c r="K134" s="31" t="s">
        <v>27</v>
      </c>
      <c r="L134" s="38"/>
      <c r="M134" s="38"/>
      <c r="N134" s="38"/>
      <c r="O134" s="38"/>
      <c r="P134" s="33"/>
      <c r="Q134" s="34">
        <f t="shared" si="5"/>
        <v>0</v>
      </c>
      <c r="R134" s="35" t="str">
        <f t="shared" si="3"/>
        <v>F</v>
      </c>
      <c r="S134" s="36" t="str">
        <f t="shared" si="1"/>
        <v>Kém</v>
      </c>
      <c r="T134" s="37" t="str">
        <f t="shared" si="4"/>
        <v/>
      </c>
      <c r="U134" s="3"/>
      <c r="V134" s="103" t="str">
        <f t="shared" si="6"/>
        <v>Thi lại</v>
      </c>
      <c r="W134" s="86"/>
      <c r="X134" s="74"/>
      <c r="Y134" s="74"/>
      <c r="Z134" s="74"/>
      <c r="AA134" s="74"/>
      <c r="AB134" s="74"/>
      <c r="AC134" s="74"/>
      <c r="AD134" s="74"/>
      <c r="AE134" s="74"/>
      <c r="AF134" s="74"/>
      <c r="AG134" s="74"/>
      <c r="AH134" s="74"/>
      <c r="AI134" s="74"/>
      <c r="AJ134" s="74"/>
      <c r="AK134" s="74"/>
      <c r="AL134" s="2"/>
    </row>
    <row r="135" spans="2:38" ht="18.75" customHeight="1">
      <c r="B135" s="26">
        <v>125</v>
      </c>
      <c r="C135" s="27"/>
      <c r="D135" s="28"/>
      <c r="E135" s="29"/>
      <c r="F135" s="30"/>
      <c r="G135" s="27"/>
      <c r="H135" s="31" t="s">
        <v>27</v>
      </c>
      <c r="I135" s="31" t="s">
        <v>27</v>
      </c>
      <c r="J135" s="31" t="s">
        <v>27</v>
      </c>
      <c r="K135" s="31" t="s">
        <v>27</v>
      </c>
      <c r="L135" s="38"/>
      <c r="M135" s="38"/>
      <c r="N135" s="38"/>
      <c r="O135" s="38"/>
      <c r="P135" s="33"/>
      <c r="Q135" s="34">
        <f t="shared" si="5"/>
        <v>0</v>
      </c>
      <c r="R135" s="35" t="str">
        <f t="shared" si="3"/>
        <v>F</v>
      </c>
      <c r="S135" s="36" t="str">
        <f t="shared" si="1"/>
        <v>Kém</v>
      </c>
      <c r="T135" s="37" t="str">
        <f t="shared" si="4"/>
        <v/>
      </c>
      <c r="U135" s="3"/>
      <c r="V135" s="103" t="str">
        <f t="shared" si="6"/>
        <v>Thi lại</v>
      </c>
      <c r="W135" s="86"/>
      <c r="X135" s="74"/>
      <c r="Y135" s="74"/>
      <c r="Z135" s="74"/>
      <c r="AA135" s="74"/>
      <c r="AB135" s="74"/>
      <c r="AC135" s="74"/>
      <c r="AD135" s="74"/>
      <c r="AE135" s="74"/>
      <c r="AF135" s="74"/>
      <c r="AG135" s="74"/>
      <c r="AH135" s="74"/>
      <c r="AI135" s="74"/>
      <c r="AJ135" s="74"/>
      <c r="AK135" s="74"/>
      <c r="AL135" s="2"/>
    </row>
    <row r="136" spans="2:38" ht="18.75" customHeight="1">
      <c r="B136" s="26">
        <v>126</v>
      </c>
      <c r="C136" s="27"/>
      <c r="D136" s="28"/>
      <c r="E136" s="29"/>
      <c r="F136" s="30"/>
      <c r="G136" s="27"/>
      <c r="H136" s="31" t="s">
        <v>27</v>
      </c>
      <c r="I136" s="31" t="s">
        <v>27</v>
      </c>
      <c r="J136" s="31" t="s">
        <v>27</v>
      </c>
      <c r="K136" s="31" t="s">
        <v>27</v>
      </c>
      <c r="L136" s="38"/>
      <c r="M136" s="38"/>
      <c r="N136" s="38"/>
      <c r="O136" s="38"/>
      <c r="P136" s="33"/>
      <c r="Q136" s="34">
        <f t="shared" si="5"/>
        <v>0</v>
      </c>
      <c r="R136" s="35" t="str">
        <f t="shared" si="3"/>
        <v>F</v>
      </c>
      <c r="S136" s="36" t="str">
        <f t="shared" si="1"/>
        <v>Kém</v>
      </c>
      <c r="T136" s="37" t="str">
        <f t="shared" si="4"/>
        <v/>
      </c>
      <c r="U136" s="3"/>
      <c r="V136" s="103" t="str">
        <f t="shared" si="6"/>
        <v>Thi lại</v>
      </c>
      <c r="W136" s="86"/>
      <c r="X136" s="74"/>
      <c r="Y136" s="74"/>
      <c r="Z136" s="74"/>
      <c r="AA136" s="74"/>
      <c r="AB136" s="74"/>
      <c r="AC136" s="74"/>
      <c r="AD136" s="74"/>
      <c r="AE136" s="74"/>
      <c r="AF136" s="74"/>
      <c r="AG136" s="74"/>
      <c r="AH136" s="74"/>
      <c r="AI136" s="74"/>
      <c r="AJ136" s="74"/>
      <c r="AK136" s="74"/>
      <c r="AL136" s="2"/>
    </row>
    <row r="137" spans="2:38" ht="18.75" customHeight="1">
      <c r="B137" s="26">
        <v>127</v>
      </c>
      <c r="C137" s="27"/>
      <c r="D137" s="28"/>
      <c r="E137" s="29"/>
      <c r="F137" s="30"/>
      <c r="G137" s="27"/>
      <c r="H137" s="31" t="s">
        <v>27</v>
      </c>
      <c r="I137" s="31" t="s">
        <v>27</v>
      </c>
      <c r="J137" s="31" t="s">
        <v>27</v>
      </c>
      <c r="K137" s="31" t="s">
        <v>27</v>
      </c>
      <c r="L137" s="38"/>
      <c r="M137" s="38"/>
      <c r="N137" s="38"/>
      <c r="O137" s="38"/>
      <c r="P137" s="33"/>
      <c r="Q137" s="34">
        <f t="shared" si="5"/>
        <v>0</v>
      </c>
      <c r="R137" s="35" t="str">
        <f t="shared" si="3"/>
        <v>F</v>
      </c>
      <c r="S137" s="36" t="str">
        <f t="shared" si="1"/>
        <v>Kém</v>
      </c>
      <c r="T137" s="37" t="str">
        <f t="shared" si="4"/>
        <v/>
      </c>
      <c r="U137" s="3"/>
      <c r="V137" s="103" t="str">
        <f t="shared" si="6"/>
        <v>Thi lại</v>
      </c>
      <c r="W137" s="86"/>
      <c r="X137" s="74"/>
      <c r="Y137" s="74"/>
      <c r="Z137" s="74"/>
      <c r="AA137" s="74"/>
      <c r="AB137" s="74"/>
      <c r="AC137" s="74"/>
      <c r="AD137" s="74"/>
      <c r="AE137" s="74"/>
      <c r="AF137" s="74"/>
      <c r="AG137" s="74"/>
      <c r="AH137" s="74"/>
      <c r="AI137" s="74"/>
      <c r="AJ137" s="74"/>
      <c r="AK137" s="74"/>
      <c r="AL137" s="2"/>
    </row>
    <row r="138" spans="2:38" ht="18.75" customHeight="1">
      <c r="B138" s="26">
        <v>128</v>
      </c>
      <c r="C138" s="27"/>
      <c r="D138" s="28"/>
      <c r="E138" s="29"/>
      <c r="F138" s="30"/>
      <c r="G138" s="27"/>
      <c r="H138" s="31" t="s">
        <v>27</v>
      </c>
      <c r="I138" s="31" t="s">
        <v>27</v>
      </c>
      <c r="J138" s="31" t="s">
        <v>27</v>
      </c>
      <c r="K138" s="31" t="s">
        <v>27</v>
      </c>
      <c r="L138" s="38"/>
      <c r="M138" s="38"/>
      <c r="N138" s="38"/>
      <c r="O138" s="38"/>
      <c r="P138" s="33"/>
      <c r="Q138" s="34">
        <f t="shared" si="5"/>
        <v>0</v>
      </c>
      <c r="R138" s="35" t="str">
        <f t="shared" si="3"/>
        <v>F</v>
      </c>
      <c r="S138" s="36" t="str">
        <f t="shared" si="1"/>
        <v>Kém</v>
      </c>
      <c r="T138" s="37" t="str">
        <f t="shared" si="4"/>
        <v/>
      </c>
      <c r="U138" s="3"/>
      <c r="V138" s="103" t="str">
        <f t="shared" si="6"/>
        <v>Thi lại</v>
      </c>
      <c r="W138" s="86"/>
      <c r="X138" s="74"/>
      <c r="Y138" s="74"/>
      <c r="Z138" s="74"/>
      <c r="AA138" s="74"/>
      <c r="AB138" s="74"/>
      <c r="AC138" s="74"/>
      <c r="AD138" s="74"/>
      <c r="AE138" s="74"/>
      <c r="AF138" s="74"/>
      <c r="AG138" s="74"/>
      <c r="AH138" s="74"/>
      <c r="AI138" s="74"/>
      <c r="AJ138" s="74"/>
      <c r="AK138" s="74"/>
      <c r="AL138" s="2"/>
    </row>
    <row r="139" spans="2:38" ht="18.75" customHeight="1">
      <c r="B139" s="26">
        <v>129</v>
      </c>
      <c r="C139" s="27"/>
      <c r="D139" s="28"/>
      <c r="E139" s="29"/>
      <c r="F139" s="30"/>
      <c r="G139" s="27"/>
      <c r="H139" s="31" t="s">
        <v>27</v>
      </c>
      <c r="I139" s="31" t="s">
        <v>27</v>
      </c>
      <c r="J139" s="31" t="s">
        <v>27</v>
      </c>
      <c r="K139" s="31" t="s">
        <v>27</v>
      </c>
      <c r="L139" s="38"/>
      <c r="M139" s="38"/>
      <c r="N139" s="38"/>
      <c r="O139" s="38"/>
      <c r="P139" s="33"/>
      <c r="Q139" s="34">
        <f t="shared" ref="Q139:Q160" si="7">ROUND(SUMPRODUCT(H139:P139,$H$10:$P$10)/100,1)</f>
        <v>0</v>
      </c>
      <c r="R139" s="35" t="str">
        <f t="shared" si="3"/>
        <v>F</v>
      </c>
      <c r="S139" s="36" t="str">
        <f t="shared" si="1"/>
        <v>Kém</v>
      </c>
      <c r="T139" s="37" t="str">
        <f t="shared" si="4"/>
        <v/>
      </c>
      <c r="U139" s="3"/>
      <c r="V139" s="103" t="str">
        <f t="shared" si="6"/>
        <v>Thi lại</v>
      </c>
      <c r="W139" s="86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2"/>
    </row>
    <row r="140" spans="2:38" ht="18.75" customHeight="1">
      <c r="B140" s="26">
        <v>130</v>
      </c>
      <c r="C140" s="27"/>
      <c r="D140" s="28"/>
      <c r="E140" s="29"/>
      <c r="F140" s="30"/>
      <c r="G140" s="27"/>
      <c r="H140" s="31" t="s">
        <v>27</v>
      </c>
      <c r="I140" s="31" t="s">
        <v>27</v>
      </c>
      <c r="J140" s="31" t="s">
        <v>27</v>
      </c>
      <c r="K140" s="31" t="s">
        <v>27</v>
      </c>
      <c r="L140" s="38"/>
      <c r="M140" s="38"/>
      <c r="N140" s="38"/>
      <c r="O140" s="38"/>
      <c r="P140" s="33"/>
      <c r="Q140" s="34">
        <f t="shared" si="7"/>
        <v>0</v>
      </c>
      <c r="R140" s="35" t="str">
        <f t="shared" si="3"/>
        <v>F</v>
      </c>
      <c r="S140" s="36" t="str">
        <f t="shared" si="1"/>
        <v>Kém</v>
      </c>
      <c r="T140" s="37" t="str">
        <f t="shared" si="4"/>
        <v/>
      </c>
      <c r="U140" s="3"/>
      <c r="V140" s="103" t="str">
        <f t="shared" ref="V140:V160" si="8">IF(T140="Không đủ ĐKDT","Học lại",IF(T140="Đình chỉ thi","Học lại",IF(AND(MID(G140,2,2)&gt;="12",T140="Vắng"),"Học lại",IF(T140="Vắng có phép", "Thi lại",IF(T140="Nợ học phí", "Thi lại",IF(AND((MID(G140,2,2)&lt;"12"),Q140&lt;4.5),"Thi lại",IF(Q140&lt;4,"Học lại","Đạt")))))))</f>
        <v>Thi lại</v>
      </c>
      <c r="W140" s="86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2"/>
    </row>
    <row r="141" spans="2:38" ht="18.75" customHeight="1">
      <c r="B141" s="26">
        <v>131</v>
      </c>
      <c r="C141" s="27"/>
      <c r="D141" s="28"/>
      <c r="E141" s="29"/>
      <c r="F141" s="30"/>
      <c r="G141" s="27"/>
      <c r="H141" s="31" t="s">
        <v>27</v>
      </c>
      <c r="I141" s="31" t="s">
        <v>27</v>
      </c>
      <c r="J141" s="31" t="s">
        <v>27</v>
      </c>
      <c r="K141" s="31" t="s">
        <v>27</v>
      </c>
      <c r="L141" s="38"/>
      <c r="M141" s="38"/>
      <c r="N141" s="38"/>
      <c r="O141" s="38"/>
      <c r="P141" s="33"/>
      <c r="Q141" s="34">
        <f t="shared" si="7"/>
        <v>0</v>
      </c>
      <c r="R141" s="35" t="str">
        <f t="shared" si="3"/>
        <v>F</v>
      </c>
      <c r="S141" s="36" t="str">
        <f t="shared" si="1"/>
        <v>Kém</v>
      </c>
      <c r="T141" s="37" t="str">
        <f t="shared" si="4"/>
        <v/>
      </c>
      <c r="U141" s="3"/>
      <c r="V141" s="103" t="str">
        <f t="shared" si="8"/>
        <v>Thi lại</v>
      </c>
      <c r="W141" s="86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2"/>
    </row>
    <row r="142" spans="2:38" ht="18.75" customHeight="1">
      <c r="B142" s="26">
        <v>132</v>
      </c>
      <c r="C142" s="27"/>
      <c r="D142" s="28"/>
      <c r="E142" s="29"/>
      <c r="F142" s="30"/>
      <c r="G142" s="27"/>
      <c r="H142" s="31" t="s">
        <v>27</v>
      </c>
      <c r="I142" s="31" t="s">
        <v>27</v>
      </c>
      <c r="J142" s="31" t="s">
        <v>27</v>
      </c>
      <c r="K142" s="31" t="s">
        <v>27</v>
      </c>
      <c r="L142" s="38"/>
      <c r="M142" s="38"/>
      <c r="N142" s="38"/>
      <c r="O142" s="38"/>
      <c r="P142" s="33"/>
      <c r="Q142" s="34">
        <f t="shared" si="7"/>
        <v>0</v>
      </c>
      <c r="R142" s="35" t="str">
        <f t="shared" si="3"/>
        <v>F</v>
      </c>
      <c r="S142" s="36" t="str">
        <f t="shared" si="1"/>
        <v>Kém</v>
      </c>
      <c r="T142" s="37" t="str">
        <f t="shared" si="4"/>
        <v/>
      </c>
      <c r="U142" s="3"/>
      <c r="V142" s="103" t="str">
        <f t="shared" si="8"/>
        <v>Thi lại</v>
      </c>
      <c r="W142" s="86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2"/>
    </row>
    <row r="143" spans="2:38" ht="18.75" customHeight="1">
      <c r="B143" s="26">
        <v>133</v>
      </c>
      <c r="C143" s="27"/>
      <c r="D143" s="28"/>
      <c r="E143" s="29"/>
      <c r="F143" s="30"/>
      <c r="G143" s="27"/>
      <c r="H143" s="31" t="s">
        <v>27</v>
      </c>
      <c r="I143" s="31" t="s">
        <v>27</v>
      </c>
      <c r="J143" s="31" t="s">
        <v>27</v>
      </c>
      <c r="K143" s="31" t="s">
        <v>27</v>
      </c>
      <c r="L143" s="38"/>
      <c r="M143" s="38"/>
      <c r="N143" s="38"/>
      <c r="O143" s="38"/>
      <c r="P143" s="33"/>
      <c r="Q143" s="34">
        <f t="shared" si="7"/>
        <v>0</v>
      </c>
      <c r="R143" s="35" t="str">
        <f t="shared" si="3"/>
        <v>F</v>
      </c>
      <c r="S143" s="36" t="str">
        <f t="shared" si="1"/>
        <v>Kém</v>
      </c>
      <c r="T143" s="37" t="str">
        <f t="shared" si="4"/>
        <v/>
      </c>
      <c r="U143" s="3"/>
      <c r="V143" s="103" t="str">
        <f t="shared" si="8"/>
        <v>Thi lại</v>
      </c>
      <c r="W143" s="86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2"/>
    </row>
    <row r="144" spans="2:38" ht="18.75" customHeight="1">
      <c r="B144" s="26">
        <v>134</v>
      </c>
      <c r="C144" s="27"/>
      <c r="D144" s="28"/>
      <c r="E144" s="29"/>
      <c r="F144" s="30"/>
      <c r="G144" s="27"/>
      <c r="H144" s="31" t="s">
        <v>27</v>
      </c>
      <c r="I144" s="31" t="s">
        <v>27</v>
      </c>
      <c r="J144" s="31" t="s">
        <v>27</v>
      </c>
      <c r="K144" s="31" t="s">
        <v>27</v>
      </c>
      <c r="L144" s="38"/>
      <c r="M144" s="38"/>
      <c r="N144" s="38"/>
      <c r="O144" s="38"/>
      <c r="P144" s="33"/>
      <c r="Q144" s="34">
        <f t="shared" si="7"/>
        <v>0</v>
      </c>
      <c r="R144" s="35" t="str">
        <f t="shared" si="3"/>
        <v>F</v>
      </c>
      <c r="S144" s="36" t="str">
        <f t="shared" si="1"/>
        <v>Kém</v>
      </c>
      <c r="T144" s="37" t="str">
        <f t="shared" si="4"/>
        <v/>
      </c>
      <c r="U144" s="3"/>
      <c r="V144" s="103" t="str">
        <f t="shared" si="8"/>
        <v>Thi lại</v>
      </c>
      <c r="W144" s="86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2"/>
    </row>
    <row r="145" spans="2:38" ht="18.75" customHeight="1">
      <c r="B145" s="26">
        <v>135</v>
      </c>
      <c r="C145" s="27"/>
      <c r="D145" s="28"/>
      <c r="E145" s="29"/>
      <c r="F145" s="30"/>
      <c r="G145" s="27"/>
      <c r="H145" s="31" t="s">
        <v>27</v>
      </c>
      <c r="I145" s="31" t="s">
        <v>27</v>
      </c>
      <c r="J145" s="31" t="s">
        <v>27</v>
      </c>
      <c r="K145" s="31" t="s">
        <v>27</v>
      </c>
      <c r="L145" s="38"/>
      <c r="M145" s="38"/>
      <c r="N145" s="38"/>
      <c r="O145" s="38"/>
      <c r="P145" s="33"/>
      <c r="Q145" s="34">
        <f t="shared" si="7"/>
        <v>0</v>
      </c>
      <c r="R145" s="35" t="str">
        <f t="shared" si="3"/>
        <v>F</v>
      </c>
      <c r="S145" s="36" t="str">
        <f t="shared" si="1"/>
        <v>Kém</v>
      </c>
      <c r="T145" s="37" t="str">
        <f t="shared" si="4"/>
        <v/>
      </c>
      <c r="U145" s="3"/>
      <c r="V145" s="103" t="str">
        <f t="shared" si="8"/>
        <v>Thi lại</v>
      </c>
      <c r="W145" s="86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2"/>
    </row>
    <row r="146" spans="2:38" ht="18.75" customHeight="1">
      <c r="B146" s="26">
        <v>136</v>
      </c>
      <c r="C146" s="27"/>
      <c r="D146" s="28"/>
      <c r="E146" s="29"/>
      <c r="F146" s="30"/>
      <c r="G146" s="27"/>
      <c r="H146" s="31" t="s">
        <v>27</v>
      </c>
      <c r="I146" s="31" t="s">
        <v>27</v>
      </c>
      <c r="J146" s="31" t="s">
        <v>27</v>
      </c>
      <c r="K146" s="31" t="s">
        <v>27</v>
      </c>
      <c r="L146" s="38"/>
      <c r="M146" s="38"/>
      <c r="N146" s="38"/>
      <c r="O146" s="38"/>
      <c r="P146" s="33"/>
      <c r="Q146" s="34">
        <f t="shared" si="7"/>
        <v>0</v>
      </c>
      <c r="R146" s="35" t="str">
        <f t="shared" si="3"/>
        <v>F</v>
      </c>
      <c r="S146" s="36" t="str">
        <f t="shared" si="1"/>
        <v>Kém</v>
      </c>
      <c r="T146" s="37" t="str">
        <f t="shared" si="4"/>
        <v/>
      </c>
      <c r="U146" s="3"/>
      <c r="V146" s="103" t="str">
        <f t="shared" si="8"/>
        <v>Thi lại</v>
      </c>
      <c r="W146" s="86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2"/>
    </row>
    <row r="147" spans="2:38" ht="18.75" customHeight="1">
      <c r="B147" s="26">
        <v>137</v>
      </c>
      <c r="C147" s="27"/>
      <c r="D147" s="28"/>
      <c r="E147" s="29"/>
      <c r="F147" s="30"/>
      <c r="G147" s="27"/>
      <c r="H147" s="31" t="s">
        <v>27</v>
      </c>
      <c r="I147" s="31" t="s">
        <v>27</v>
      </c>
      <c r="J147" s="31" t="s">
        <v>27</v>
      </c>
      <c r="K147" s="31" t="s">
        <v>27</v>
      </c>
      <c r="L147" s="38"/>
      <c r="M147" s="38"/>
      <c r="N147" s="38"/>
      <c r="O147" s="38"/>
      <c r="P147" s="33"/>
      <c r="Q147" s="34">
        <f t="shared" si="7"/>
        <v>0</v>
      </c>
      <c r="R147" s="35" t="str">
        <f t="shared" si="3"/>
        <v>F</v>
      </c>
      <c r="S147" s="36" t="str">
        <f t="shared" si="1"/>
        <v>Kém</v>
      </c>
      <c r="T147" s="37" t="str">
        <f t="shared" si="4"/>
        <v/>
      </c>
      <c r="U147" s="3"/>
      <c r="V147" s="103" t="str">
        <f t="shared" si="8"/>
        <v>Thi lại</v>
      </c>
      <c r="W147" s="86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2"/>
    </row>
    <row r="148" spans="2:38" ht="18.75" customHeight="1">
      <c r="B148" s="26">
        <v>138</v>
      </c>
      <c r="C148" s="27"/>
      <c r="D148" s="28"/>
      <c r="E148" s="29"/>
      <c r="F148" s="30"/>
      <c r="G148" s="27"/>
      <c r="H148" s="31" t="s">
        <v>27</v>
      </c>
      <c r="I148" s="31" t="s">
        <v>27</v>
      </c>
      <c r="J148" s="31" t="s">
        <v>27</v>
      </c>
      <c r="K148" s="31" t="s">
        <v>27</v>
      </c>
      <c r="L148" s="38"/>
      <c r="M148" s="38"/>
      <c r="N148" s="38"/>
      <c r="O148" s="38"/>
      <c r="P148" s="33"/>
      <c r="Q148" s="34">
        <f t="shared" si="7"/>
        <v>0</v>
      </c>
      <c r="R148" s="35" t="str">
        <f t="shared" si="3"/>
        <v>F</v>
      </c>
      <c r="S148" s="36" t="str">
        <f t="shared" si="1"/>
        <v>Kém</v>
      </c>
      <c r="T148" s="37" t="str">
        <f t="shared" si="4"/>
        <v/>
      </c>
      <c r="U148" s="3"/>
      <c r="V148" s="103" t="str">
        <f t="shared" si="8"/>
        <v>Thi lại</v>
      </c>
      <c r="W148" s="86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2"/>
    </row>
    <row r="149" spans="2:38" ht="18.75" customHeight="1">
      <c r="B149" s="26">
        <v>139</v>
      </c>
      <c r="C149" s="27"/>
      <c r="D149" s="28"/>
      <c r="E149" s="29"/>
      <c r="F149" s="30"/>
      <c r="G149" s="27"/>
      <c r="H149" s="31" t="s">
        <v>27</v>
      </c>
      <c r="I149" s="31" t="s">
        <v>27</v>
      </c>
      <c r="J149" s="31" t="s">
        <v>27</v>
      </c>
      <c r="K149" s="31" t="s">
        <v>27</v>
      </c>
      <c r="L149" s="38"/>
      <c r="M149" s="38"/>
      <c r="N149" s="38"/>
      <c r="O149" s="38"/>
      <c r="P149" s="33"/>
      <c r="Q149" s="34">
        <f t="shared" si="7"/>
        <v>0</v>
      </c>
      <c r="R149" s="35" t="str">
        <f t="shared" si="3"/>
        <v>F</v>
      </c>
      <c r="S149" s="36" t="str">
        <f t="shared" si="1"/>
        <v>Kém</v>
      </c>
      <c r="T149" s="37" t="str">
        <f t="shared" si="4"/>
        <v/>
      </c>
      <c r="U149" s="3"/>
      <c r="V149" s="103" t="str">
        <f t="shared" si="8"/>
        <v>Thi lại</v>
      </c>
      <c r="W149" s="86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2"/>
    </row>
    <row r="150" spans="2:38" ht="18.75" customHeight="1">
      <c r="B150" s="26">
        <v>140</v>
      </c>
      <c r="C150" s="27"/>
      <c r="D150" s="28"/>
      <c r="E150" s="29"/>
      <c r="F150" s="30"/>
      <c r="G150" s="27"/>
      <c r="H150" s="31" t="s">
        <v>27</v>
      </c>
      <c r="I150" s="31" t="s">
        <v>27</v>
      </c>
      <c r="J150" s="31" t="s">
        <v>27</v>
      </c>
      <c r="K150" s="31" t="s">
        <v>27</v>
      </c>
      <c r="L150" s="38"/>
      <c r="M150" s="38"/>
      <c r="N150" s="38"/>
      <c r="O150" s="38"/>
      <c r="P150" s="33"/>
      <c r="Q150" s="34">
        <f t="shared" si="7"/>
        <v>0</v>
      </c>
      <c r="R150" s="35" t="str">
        <f t="shared" si="3"/>
        <v>F</v>
      </c>
      <c r="S150" s="36" t="str">
        <f t="shared" si="1"/>
        <v>Kém</v>
      </c>
      <c r="T150" s="37" t="str">
        <f t="shared" si="4"/>
        <v/>
      </c>
      <c r="U150" s="3"/>
      <c r="V150" s="103" t="str">
        <f t="shared" si="8"/>
        <v>Thi lại</v>
      </c>
      <c r="W150" s="86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2"/>
    </row>
    <row r="151" spans="2:38" ht="18.75" customHeight="1">
      <c r="B151" s="26">
        <v>141</v>
      </c>
      <c r="C151" s="27"/>
      <c r="D151" s="28"/>
      <c r="E151" s="29"/>
      <c r="F151" s="30"/>
      <c r="G151" s="27"/>
      <c r="H151" s="31" t="s">
        <v>27</v>
      </c>
      <c r="I151" s="31" t="s">
        <v>27</v>
      </c>
      <c r="J151" s="31" t="s">
        <v>27</v>
      </c>
      <c r="K151" s="31" t="s">
        <v>27</v>
      </c>
      <c r="L151" s="38"/>
      <c r="M151" s="38"/>
      <c r="N151" s="38"/>
      <c r="O151" s="38"/>
      <c r="P151" s="33"/>
      <c r="Q151" s="34">
        <f t="shared" si="7"/>
        <v>0</v>
      </c>
      <c r="R151" s="35" t="str">
        <f t="shared" si="3"/>
        <v>F</v>
      </c>
      <c r="S151" s="36" t="str">
        <f t="shared" si="1"/>
        <v>Kém</v>
      </c>
      <c r="T151" s="37" t="str">
        <f t="shared" si="4"/>
        <v/>
      </c>
      <c r="U151" s="3"/>
      <c r="V151" s="103" t="str">
        <f t="shared" si="8"/>
        <v>Thi lại</v>
      </c>
      <c r="W151" s="86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2"/>
    </row>
    <row r="152" spans="2:38" ht="18.75" customHeight="1">
      <c r="B152" s="26">
        <v>142</v>
      </c>
      <c r="C152" s="27"/>
      <c r="D152" s="28"/>
      <c r="E152" s="29"/>
      <c r="F152" s="30"/>
      <c r="G152" s="27"/>
      <c r="H152" s="31" t="s">
        <v>27</v>
      </c>
      <c r="I152" s="31" t="s">
        <v>27</v>
      </c>
      <c r="J152" s="31" t="s">
        <v>27</v>
      </c>
      <c r="K152" s="31" t="s">
        <v>27</v>
      </c>
      <c r="L152" s="38"/>
      <c r="M152" s="38"/>
      <c r="N152" s="38"/>
      <c r="O152" s="38"/>
      <c r="P152" s="33"/>
      <c r="Q152" s="34">
        <f t="shared" si="7"/>
        <v>0</v>
      </c>
      <c r="R152" s="35" t="str">
        <f t="shared" si="3"/>
        <v>F</v>
      </c>
      <c r="S152" s="36" t="str">
        <f t="shared" si="1"/>
        <v>Kém</v>
      </c>
      <c r="T152" s="37" t="str">
        <f t="shared" si="4"/>
        <v/>
      </c>
      <c r="U152" s="3"/>
      <c r="V152" s="103" t="str">
        <f t="shared" si="8"/>
        <v>Thi lại</v>
      </c>
      <c r="W152" s="86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2"/>
    </row>
    <row r="153" spans="2:38" ht="18.75" customHeight="1">
      <c r="B153" s="26">
        <v>143</v>
      </c>
      <c r="C153" s="27"/>
      <c r="D153" s="28"/>
      <c r="E153" s="29"/>
      <c r="F153" s="30"/>
      <c r="G153" s="27"/>
      <c r="H153" s="31" t="s">
        <v>27</v>
      </c>
      <c r="I153" s="31" t="s">
        <v>27</v>
      </c>
      <c r="J153" s="31" t="s">
        <v>27</v>
      </c>
      <c r="K153" s="31" t="s">
        <v>27</v>
      </c>
      <c r="L153" s="38"/>
      <c r="M153" s="38"/>
      <c r="N153" s="38"/>
      <c r="O153" s="38"/>
      <c r="P153" s="33"/>
      <c r="Q153" s="34">
        <f t="shared" si="7"/>
        <v>0</v>
      </c>
      <c r="R153" s="35" t="str">
        <f t="shared" si="3"/>
        <v>F</v>
      </c>
      <c r="S153" s="36" t="str">
        <f t="shared" si="1"/>
        <v>Kém</v>
      </c>
      <c r="T153" s="37" t="str">
        <f t="shared" si="4"/>
        <v/>
      </c>
      <c r="U153" s="3"/>
      <c r="V153" s="103" t="str">
        <f t="shared" si="8"/>
        <v>Thi lại</v>
      </c>
      <c r="W153" s="86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2"/>
    </row>
    <row r="154" spans="2:38" ht="18.75" customHeight="1">
      <c r="B154" s="26">
        <v>144</v>
      </c>
      <c r="C154" s="27"/>
      <c r="D154" s="28"/>
      <c r="E154" s="29"/>
      <c r="F154" s="30"/>
      <c r="G154" s="27"/>
      <c r="H154" s="31" t="s">
        <v>27</v>
      </c>
      <c r="I154" s="31" t="s">
        <v>27</v>
      </c>
      <c r="J154" s="31" t="s">
        <v>27</v>
      </c>
      <c r="K154" s="31" t="s">
        <v>27</v>
      </c>
      <c r="L154" s="38"/>
      <c r="M154" s="38"/>
      <c r="N154" s="38"/>
      <c r="O154" s="38"/>
      <c r="P154" s="33"/>
      <c r="Q154" s="34">
        <f t="shared" si="7"/>
        <v>0</v>
      </c>
      <c r="R154" s="35" t="str">
        <f t="shared" si="3"/>
        <v>F</v>
      </c>
      <c r="S154" s="36" t="str">
        <f t="shared" si="1"/>
        <v>Kém</v>
      </c>
      <c r="T154" s="37" t="str">
        <f t="shared" si="4"/>
        <v/>
      </c>
      <c r="U154" s="3"/>
      <c r="V154" s="103" t="str">
        <f t="shared" si="8"/>
        <v>Thi lại</v>
      </c>
      <c r="W154" s="86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2"/>
    </row>
    <row r="155" spans="2:38" ht="18.75" customHeight="1">
      <c r="B155" s="26">
        <v>145</v>
      </c>
      <c r="C155" s="27"/>
      <c r="D155" s="28"/>
      <c r="E155" s="29"/>
      <c r="F155" s="30"/>
      <c r="G155" s="27"/>
      <c r="H155" s="31" t="s">
        <v>27</v>
      </c>
      <c r="I155" s="31" t="s">
        <v>27</v>
      </c>
      <c r="J155" s="31" t="s">
        <v>27</v>
      </c>
      <c r="K155" s="31" t="s">
        <v>27</v>
      </c>
      <c r="L155" s="38"/>
      <c r="M155" s="38"/>
      <c r="N155" s="38"/>
      <c r="O155" s="38"/>
      <c r="P155" s="33"/>
      <c r="Q155" s="34">
        <f t="shared" si="7"/>
        <v>0</v>
      </c>
      <c r="R155" s="35" t="str">
        <f t="shared" si="3"/>
        <v>F</v>
      </c>
      <c r="S155" s="36" t="str">
        <f t="shared" si="1"/>
        <v>Kém</v>
      </c>
      <c r="T155" s="37" t="str">
        <f t="shared" si="4"/>
        <v/>
      </c>
      <c r="U155" s="3"/>
      <c r="V155" s="103" t="str">
        <f t="shared" si="8"/>
        <v>Thi lại</v>
      </c>
      <c r="W155" s="86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2"/>
    </row>
    <row r="156" spans="2:38" ht="18.75" customHeight="1">
      <c r="B156" s="26">
        <v>146</v>
      </c>
      <c r="C156" s="27"/>
      <c r="D156" s="28"/>
      <c r="E156" s="29"/>
      <c r="F156" s="30"/>
      <c r="G156" s="27"/>
      <c r="H156" s="31" t="s">
        <v>27</v>
      </c>
      <c r="I156" s="31" t="s">
        <v>27</v>
      </c>
      <c r="J156" s="31" t="s">
        <v>27</v>
      </c>
      <c r="K156" s="31" t="s">
        <v>27</v>
      </c>
      <c r="L156" s="38"/>
      <c r="M156" s="38"/>
      <c r="N156" s="38"/>
      <c r="O156" s="38"/>
      <c r="P156" s="33"/>
      <c r="Q156" s="34">
        <f t="shared" si="7"/>
        <v>0</v>
      </c>
      <c r="R156" s="35" t="str">
        <f t="shared" si="3"/>
        <v>F</v>
      </c>
      <c r="S156" s="36" t="str">
        <f t="shared" si="1"/>
        <v>Kém</v>
      </c>
      <c r="T156" s="37" t="str">
        <f t="shared" ref="T156:T160" si="9">+IF(OR($H156=0,$I156=0,$J156=0,$K156=0),"Không đủ ĐKDT","")</f>
        <v/>
      </c>
      <c r="U156" s="3"/>
      <c r="V156" s="103" t="str">
        <f t="shared" si="8"/>
        <v>Thi lại</v>
      </c>
      <c r="W156" s="86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2"/>
    </row>
    <row r="157" spans="2:38" ht="18.75" customHeight="1">
      <c r="B157" s="26">
        <v>147</v>
      </c>
      <c r="C157" s="27"/>
      <c r="D157" s="28"/>
      <c r="E157" s="29"/>
      <c r="F157" s="30"/>
      <c r="G157" s="27"/>
      <c r="H157" s="31" t="s">
        <v>27</v>
      </c>
      <c r="I157" s="31" t="s">
        <v>27</v>
      </c>
      <c r="J157" s="31" t="s">
        <v>27</v>
      </c>
      <c r="K157" s="31" t="s">
        <v>27</v>
      </c>
      <c r="L157" s="38"/>
      <c r="M157" s="38"/>
      <c r="N157" s="38"/>
      <c r="O157" s="38"/>
      <c r="P157" s="33"/>
      <c r="Q157" s="34">
        <f t="shared" si="7"/>
        <v>0</v>
      </c>
      <c r="R157" s="35" t="str">
        <f t="shared" si="3"/>
        <v>F</v>
      </c>
      <c r="S157" s="36" t="str">
        <f t="shared" si="1"/>
        <v>Kém</v>
      </c>
      <c r="T157" s="37" t="str">
        <f t="shared" si="9"/>
        <v/>
      </c>
      <c r="U157" s="3"/>
      <c r="V157" s="103" t="str">
        <f t="shared" si="8"/>
        <v>Thi lại</v>
      </c>
      <c r="W157" s="86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2"/>
    </row>
    <row r="158" spans="2:38" ht="18.75" customHeight="1">
      <c r="B158" s="26">
        <v>148</v>
      </c>
      <c r="C158" s="27"/>
      <c r="D158" s="28"/>
      <c r="E158" s="29"/>
      <c r="F158" s="30"/>
      <c r="G158" s="27"/>
      <c r="H158" s="31" t="s">
        <v>27</v>
      </c>
      <c r="I158" s="31" t="s">
        <v>27</v>
      </c>
      <c r="J158" s="31" t="s">
        <v>27</v>
      </c>
      <c r="K158" s="31" t="s">
        <v>27</v>
      </c>
      <c r="L158" s="38"/>
      <c r="M158" s="38"/>
      <c r="N158" s="38"/>
      <c r="O158" s="38"/>
      <c r="P158" s="33"/>
      <c r="Q158" s="34">
        <f t="shared" si="7"/>
        <v>0</v>
      </c>
      <c r="R158" s="35" t="str">
        <f t="shared" si="3"/>
        <v>F</v>
      </c>
      <c r="S158" s="36" t="str">
        <f t="shared" si="1"/>
        <v>Kém</v>
      </c>
      <c r="T158" s="37" t="str">
        <f t="shared" si="9"/>
        <v/>
      </c>
      <c r="U158" s="3"/>
      <c r="V158" s="103" t="str">
        <f t="shared" si="8"/>
        <v>Thi lại</v>
      </c>
      <c r="W158" s="86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2"/>
    </row>
    <row r="159" spans="2:38" ht="18.75" customHeight="1">
      <c r="B159" s="26">
        <v>149</v>
      </c>
      <c r="C159" s="27"/>
      <c r="D159" s="28"/>
      <c r="E159" s="29"/>
      <c r="F159" s="30"/>
      <c r="G159" s="27"/>
      <c r="H159" s="31" t="s">
        <v>27</v>
      </c>
      <c r="I159" s="31" t="s">
        <v>27</v>
      </c>
      <c r="J159" s="31" t="s">
        <v>27</v>
      </c>
      <c r="K159" s="31" t="s">
        <v>27</v>
      </c>
      <c r="L159" s="38"/>
      <c r="M159" s="38"/>
      <c r="N159" s="38"/>
      <c r="O159" s="38"/>
      <c r="P159" s="33"/>
      <c r="Q159" s="34">
        <f t="shared" si="7"/>
        <v>0</v>
      </c>
      <c r="R159" s="35" t="str">
        <f t="shared" si="3"/>
        <v>F</v>
      </c>
      <c r="S159" s="36" t="str">
        <f t="shared" si="1"/>
        <v>Kém</v>
      </c>
      <c r="T159" s="37" t="str">
        <f t="shared" si="9"/>
        <v/>
      </c>
      <c r="U159" s="3"/>
      <c r="V159" s="103" t="str">
        <f t="shared" si="8"/>
        <v>Thi lại</v>
      </c>
      <c r="W159" s="86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2"/>
    </row>
    <row r="160" spans="2:38" ht="18.75" customHeight="1">
      <c r="B160" s="39">
        <v>150</v>
      </c>
      <c r="C160" s="40"/>
      <c r="D160" s="41"/>
      <c r="E160" s="42"/>
      <c r="F160" s="43"/>
      <c r="G160" s="40"/>
      <c r="H160" s="44" t="s">
        <v>27</v>
      </c>
      <c r="I160" s="44" t="s">
        <v>27</v>
      </c>
      <c r="J160" s="44" t="s">
        <v>27</v>
      </c>
      <c r="K160" s="44" t="s">
        <v>27</v>
      </c>
      <c r="L160" s="45"/>
      <c r="M160" s="45"/>
      <c r="N160" s="45"/>
      <c r="O160" s="45"/>
      <c r="P160" s="46"/>
      <c r="Q160" s="47">
        <f t="shared" si="7"/>
        <v>0</v>
      </c>
      <c r="R160" s="48" t="str">
        <f t="shared" si="3"/>
        <v>F</v>
      </c>
      <c r="S160" s="49" t="str">
        <f t="shared" si="1"/>
        <v>Kém</v>
      </c>
      <c r="T160" s="50" t="str">
        <f t="shared" si="9"/>
        <v/>
      </c>
      <c r="U160" s="3"/>
      <c r="V160" s="103" t="str">
        <f t="shared" si="8"/>
        <v>Thi lại</v>
      </c>
      <c r="W160" s="86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2"/>
    </row>
    <row r="161" spans="1:38" ht="7.5" customHeight="1">
      <c r="A161" s="2"/>
      <c r="B161" s="51"/>
      <c r="C161" s="52"/>
      <c r="D161" s="52"/>
      <c r="E161" s="53"/>
      <c r="F161" s="53"/>
      <c r="G161" s="53"/>
      <c r="H161" s="54"/>
      <c r="I161" s="55"/>
      <c r="J161" s="55"/>
      <c r="K161" s="56"/>
      <c r="L161" s="56"/>
      <c r="M161" s="56"/>
      <c r="N161" s="56"/>
      <c r="O161" s="56"/>
      <c r="P161" s="56"/>
      <c r="Q161" s="56"/>
      <c r="R161" s="56"/>
      <c r="S161" s="56"/>
      <c r="T161" s="56"/>
      <c r="U161" s="3"/>
    </row>
    <row r="162" spans="1:38" ht="16.8">
      <c r="A162" s="2"/>
      <c r="B162" s="125" t="s">
        <v>28</v>
      </c>
      <c r="C162" s="125"/>
      <c r="D162" s="52"/>
      <c r="E162" s="53"/>
      <c r="F162" s="53"/>
      <c r="G162" s="53"/>
      <c r="H162" s="54"/>
      <c r="I162" s="55"/>
      <c r="J162" s="55"/>
      <c r="K162" s="56"/>
      <c r="L162" s="56"/>
      <c r="M162" s="56"/>
      <c r="N162" s="56"/>
      <c r="O162" s="56"/>
      <c r="P162" s="56"/>
      <c r="Q162" s="56"/>
      <c r="R162" s="56"/>
      <c r="S162" s="56"/>
      <c r="T162" s="56"/>
      <c r="U162" s="3"/>
    </row>
    <row r="163" spans="1:38" ht="16.5" customHeight="1">
      <c r="A163" s="2"/>
      <c r="B163" s="57" t="s">
        <v>29</v>
      </c>
      <c r="C163" s="57"/>
      <c r="D163" s="58">
        <f>+$Y$9</f>
        <v>150</v>
      </c>
      <c r="E163" s="59" t="s">
        <v>30</v>
      </c>
      <c r="F163" s="59"/>
      <c r="G163" s="116" t="s">
        <v>31</v>
      </c>
      <c r="H163" s="116"/>
      <c r="I163" s="116"/>
      <c r="J163" s="116"/>
      <c r="K163" s="116"/>
      <c r="L163" s="116"/>
      <c r="M163" s="116"/>
      <c r="N163" s="116"/>
      <c r="O163" s="116"/>
      <c r="P163" s="60">
        <f>$Y$9 -COUNTIF($T$10:$T$350,"Vắng") -COUNTIF($T$10:$T$350,"Vắng có phép") - COUNTIF($T$10:$T$350,"Đình chỉ thi") - COUNTIF($T$10:$T$350,"Không đủ ĐKDT")</f>
        <v>150</v>
      </c>
      <c r="Q163" s="60"/>
      <c r="R163" s="61"/>
      <c r="S163" s="62"/>
      <c r="T163" s="62" t="s">
        <v>30</v>
      </c>
      <c r="U163" s="3"/>
    </row>
    <row r="164" spans="1:38" ht="16.5" customHeight="1">
      <c r="A164" s="2"/>
      <c r="B164" s="57" t="s">
        <v>32</v>
      </c>
      <c r="C164" s="57"/>
      <c r="D164" s="58">
        <f>+$AJ$9</f>
        <v>0</v>
      </c>
      <c r="E164" s="59" t="s">
        <v>30</v>
      </c>
      <c r="F164" s="59"/>
      <c r="G164" s="116" t="s">
        <v>33</v>
      </c>
      <c r="H164" s="116"/>
      <c r="I164" s="116"/>
      <c r="J164" s="116"/>
      <c r="K164" s="116"/>
      <c r="L164" s="116"/>
      <c r="M164" s="116"/>
      <c r="N164" s="116"/>
      <c r="O164" s="116"/>
      <c r="P164" s="63">
        <f>COUNTIF($T$10:$T$226,"Vắng")</f>
        <v>0</v>
      </c>
      <c r="Q164" s="63"/>
      <c r="R164" s="64"/>
      <c r="S164" s="62"/>
      <c r="T164" s="62" t="s">
        <v>30</v>
      </c>
      <c r="U164" s="3"/>
    </row>
    <row r="165" spans="1:38" ht="16.5" customHeight="1">
      <c r="A165" s="2"/>
      <c r="B165" s="57" t="s">
        <v>49</v>
      </c>
      <c r="C165" s="57"/>
      <c r="D165" s="97">
        <f>COUNTIF(V11:V160,"Học lại")</f>
        <v>0</v>
      </c>
      <c r="E165" s="59" t="s">
        <v>30</v>
      </c>
      <c r="F165" s="59"/>
      <c r="G165" s="116" t="s">
        <v>50</v>
      </c>
      <c r="H165" s="116"/>
      <c r="I165" s="116"/>
      <c r="J165" s="116"/>
      <c r="K165" s="116"/>
      <c r="L165" s="116"/>
      <c r="M165" s="116"/>
      <c r="N165" s="116"/>
      <c r="O165" s="116"/>
      <c r="P165" s="60">
        <f>COUNTIF($T$10:$T$226,"Vắng có phép")</f>
        <v>0</v>
      </c>
      <c r="Q165" s="60"/>
      <c r="R165" s="61"/>
      <c r="S165" s="62"/>
      <c r="T165" s="62" t="s">
        <v>30</v>
      </c>
      <c r="U165" s="3"/>
    </row>
    <row r="166" spans="1:38" ht="3" customHeight="1">
      <c r="A166" s="2"/>
      <c r="B166" s="51"/>
      <c r="C166" s="52"/>
      <c r="D166" s="52"/>
      <c r="E166" s="53"/>
      <c r="F166" s="53"/>
      <c r="G166" s="53"/>
      <c r="H166" s="54"/>
      <c r="I166" s="55"/>
      <c r="J166" s="55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3"/>
    </row>
    <row r="167" spans="1:38">
      <c r="B167" s="98" t="s">
        <v>34</v>
      </c>
      <c r="C167" s="98"/>
      <c r="D167" s="99">
        <f>COUNTIF(V11:V160,"Thi lại")</f>
        <v>150</v>
      </c>
      <c r="E167" s="100" t="s">
        <v>30</v>
      </c>
      <c r="F167" s="3"/>
      <c r="G167" s="3"/>
      <c r="H167" s="3"/>
      <c r="I167" s="3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/>
      <c r="T167" s="113"/>
      <c r="U167" s="3"/>
    </row>
    <row r="168" spans="1:38">
      <c r="B168" s="98"/>
      <c r="C168" s="98"/>
      <c r="D168" s="99"/>
      <c r="E168" s="100"/>
      <c r="F168" s="3"/>
      <c r="G168" s="3"/>
      <c r="H168" s="3"/>
      <c r="I168" s="3"/>
      <c r="J168" s="113" t="s">
        <v>56</v>
      </c>
      <c r="K168" s="113"/>
      <c r="L168" s="113"/>
      <c r="M168" s="113"/>
      <c r="N168" s="113"/>
      <c r="O168" s="113"/>
      <c r="P168" s="113"/>
      <c r="Q168" s="113"/>
      <c r="R168" s="113"/>
      <c r="S168" s="113"/>
      <c r="T168" s="113"/>
      <c r="U168" s="113"/>
    </row>
    <row r="169" spans="1:38" ht="31.95" customHeight="1">
      <c r="A169" s="65"/>
      <c r="B169" s="110" t="s">
        <v>35</v>
      </c>
      <c r="C169" s="110"/>
      <c r="D169" s="110"/>
      <c r="E169" s="110"/>
      <c r="F169" s="110"/>
      <c r="G169" s="110"/>
      <c r="H169" s="110"/>
      <c r="I169" s="66"/>
      <c r="J169" s="114" t="s">
        <v>57</v>
      </c>
      <c r="K169" s="115"/>
      <c r="L169" s="115"/>
      <c r="M169" s="115"/>
      <c r="N169" s="115"/>
      <c r="O169" s="115"/>
      <c r="P169" s="115"/>
      <c r="Q169" s="115"/>
      <c r="R169" s="115"/>
      <c r="S169" s="115"/>
      <c r="T169" s="115"/>
      <c r="U169" s="115"/>
    </row>
    <row r="170" spans="1:38" ht="4.5" customHeight="1">
      <c r="A170" s="2"/>
      <c r="B170" s="51"/>
      <c r="C170" s="67"/>
      <c r="D170" s="67"/>
      <c r="E170" s="68"/>
      <c r="F170" s="68"/>
      <c r="G170" s="68"/>
      <c r="H170" s="69"/>
      <c r="I170" s="70"/>
      <c r="J170" s="70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</row>
    <row r="171" spans="1:38" s="2" customFormat="1">
      <c r="B171" s="110" t="s">
        <v>36</v>
      </c>
      <c r="C171" s="110"/>
      <c r="D171" s="112" t="s">
        <v>37</v>
      </c>
      <c r="E171" s="112"/>
      <c r="F171" s="112"/>
      <c r="G171" s="112"/>
      <c r="H171" s="112"/>
      <c r="I171" s="70"/>
      <c r="J171" s="70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74"/>
      <c r="W171" s="73"/>
      <c r="X171" s="73"/>
      <c r="Y171" s="73"/>
      <c r="Z171" s="73"/>
      <c r="AA171" s="73"/>
      <c r="AB171" s="73"/>
      <c r="AC171" s="73"/>
      <c r="AD171" s="73"/>
      <c r="AE171" s="73"/>
      <c r="AF171" s="73"/>
      <c r="AG171" s="73"/>
      <c r="AH171" s="73"/>
      <c r="AI171" s="73"/>
      <c r="AJ171" s="73"/>
      <c r="AK171" s="73"/>
      <c r="AL171" s="73"/>
    </row>
    <row r="172" spans="1:38" s="2" customFormat="1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74"/>
      <c r="W172" s="73"/>
      <c r="X172" s="73"/>
      <c r="Y172" s="73"/>
      <c r="Z172" s="73"/>
      <c r="AA172" s="73"/>
      <c r="AB172" s="73"/>
      <c r="AC172" s="73"/>
      <c r="AD172" s="73"/>
      <c r="AE172" s="73"/>
      <c r="AF172" s="73"/>
      <c r="AG172" s="73"/>
      <c r="AH172" s="73"/>
      <c r="AI172" s="73"/>
      <c r="AJ172" s="73"/>
      <c r="AK172" s="73"/>
      <c r="AL172" s="73"/>
    </row>
    <row r="173" spans="1:38" s="2" customFormat="1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74"/>
      <c r="W173" s="73"/>
      <c r="X173" s="73"/>
      <c r="Y173" s="73"/>
      <c r="Z173" s="73"/>
      <c r="AA173" s="73"/>
      <c r="AB173" s="73"/>
      <c r="AC173" s="73"/>
      <c r="AD173" s="73"/>
      <c r="AE173" s="73"/>
      <c r="AF173" s="73"/>
      <c r="AG173" s="73"/>
      <c r="AH173" s="73"/>
      <c r="AI173" s="73"/>
      <c r="AJ173" s="73"/>
      <c r="AK173" s="73"/>
      <c r="AL173" s="73"/>
    </row>
    <row r="174" spans="1:38" s="2" customFormat="1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74"/>
      <c r="W174" s="73"/>
      <c r="X174" s="73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</row>
    <row r="175" spans="1:38" s="2" customFormat="1" ht="9.75" customHeight="1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74"/>
      <c r="W175" s="73"/>
      <c r="X175" s="73"/>
      <c r="Y175" s="73"/>
      <c r="Z175" s="73"/>
      <c r="AA175" s="73"/>
      <c r="AB175" s="73"/>
      <c r="AC175" s="73"/>
      <c r="AD175" s="73"/>
      <c r="AE175" s="73"/>
      <c r="AF175" s="73"/>
      <c r="AG175" s="73"/>
      <c r="AH175" s="73"/>
      <c r="AI175" s="73"/>
      <c r="AJ175" s="73"/>
      <c r="AK175" s="73"/>
      <c r="AL175" s="73"/>
    </row>
    <row r="176" spans="1:38" s="2" customFormat="1" ht="3.75" customHeight="1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74"/>
      <c r="W176" s="73"/>
      <c r="X176" s="73"/>
      <c r="Y176" s="73"/>
      <c r="Z176" s="73"/>
      <c r="AA176" s="73"/>
      <c r="AB176" s="73"/>
      <c r="AC176" s="73"/>
      <c r="AD176" s="73"/>
      <c r="AE176" s="73"/>
      <c r="AF176" s="73"/>
      <c r="AG176" s="73"/>
      <c r="AH176" s="73"/>
      <c r="AI176" s="73"/>
      <c r="AJ176" s="73"/>
      <c r="AK176" s="73"/>
      <c r="AL176" s="73"/>
    </row>
    <row r="177" spans="1:38" s="2" customFormat="1" ht="18" customHeight="1">
      <c r="A177" s="1"/>
      <c r="B177" s="108" t="s">
        <v>58</v>
      </c>
      <c r="C177" s="108"/>
      <c r="D177" s="108" t="s">
        <v>59</v>
      </c>
      <c r="E177" s="108"/>
      <c r="F177" s="108"/>
      <c r="G177" s="108"/>
      <c r="H177" s="108"/>
      <c r="I177" s="108"/>
      <c r="J177" s="108" t="s">
        <v>60</v>
      </c>
      <c r="K177" s="108"/>
      <c r="L177" s="108"/>
      <c r="M177" s="108"/>
      <c r="N177" s="108"/>
      <c r="O177" s="108"/>
      <c r="P177" s="108"/>
      <c r="Q177" s="108"/>
      <c r="R177" s="108"/>
      <c r="S177" s="108"/>
      <c r="T177" s="108"/>
      <c r="U177" s="108"/>
      <c r="V177" s="74"/>
      <c r="W177" s="73"/>
      <c r="X177" s="73"/>
      <c r="Y177" s="73"/>
      <c r="Z177" s="73"/>
      <c r="AA177" s="73"/>
      <c r="AB177" s="73"/>
      <c r="AC177" s="73"/>
      <c r="AD177" s="73"/>
      <c r="AE177" s="73"/>
      <c r="AF177" s="73"/>
      <c r="AG177" s="73"/>
      <c r="AH177" s="73"/>
      <c r="AI177" s="73"/>
      <c r="AJ177" s="73"/>
      <c r="AK177" s="73"/>
      <c r="AL177" s="73"/>
    </row>
    <row r="178" spans="1:38" s="2" customFormat="1" ht="4.5" customHeight="1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74"/>
      <c r="W178" s="73"/>
      <c r="X178" s="73"/>
      <c r="Y178" s="73"/>
      <c r="Z178" s="73"/>
      <c r="AA178" s="73"/>
      <c r="AB178" s="73"/>
      <c r="AC178" s="73"/>
      <c r="AD178" s="73"/>
      <c r="AE178" s="73"/>
      <c r="AF178" s="73"/>
      <c r="AG178" s="73"/>
      <c r="AH178" s="73"/>
      <c r="AI178" s="73"/>
      <c r="AJ178" s="73"/>
      <c r="AK178" s="73"/>
      <c r="AL178" s="73"/>
    </row>
    <row r="179" spans="1:38" s="2" customFormat="1" ht="36.75" customHeight="1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74"/>
      <c r="W179" s="73"/>
      <c r="X179" s="73"/>
      <c r="Y179" s="73"/>
      <c r="Z179" s="73"/>
      <c r="AA179" s="73"/>
      <c r="AB179" s="73"/>
      <c r="AC179" s="73"/>
      <c r="AD179" s="73"/>
      <c r="AE179" s="73"/>
      <c r="AF179" s="73"/>
      <c r="AG179" s="73"/>
      <c r="AH179" s="73"/>
      <c r="AI179" s="73"/>
      <c r="AJ179" s="73"/>
      <c r="AK179" s="73"/>
      <c r="AL179" s="73"/>
    </row>
    <row r="180" spans="1:38" ht="38.25" customHeight="1">
      <c r="B180" s="109"/>
      <c r="C180" s="110"/>
      <c r="D180" s="110"/>
      <c r="E180" s="110"/>
      <c r="F180" s="110"/>
      <c r="G180" s="110"/>
      <c r="H180" s="109"/>
      <c r="I180" s="109"/>
      <c r="J180" s="109"/>
      <c r="K180" s="109"/>
      <c r="L180" s="109"/>
      <c r="M180" s="109"/>
      <c r="N180" s="111"/>
      <c r="O180" s="111"/>
      <c r="P180" s="111"/>
      <c r="Q180" s="111"/>
      <c r="R180" s="111"/>
      <c r="S180" s="111"/>
      <c r="T180" s="111"/>
    </row>
    <row r="181" spans="1:38">
      <c r="B181" s="51"/>
      <c r="C181" s="67"/>
      <c r="D181" s="67"/>
      <c r="E181" s="68"/>
      <c r="F181" s="68"/>
      <c r="G181" s="68"/>
      <c r="H181" s="69"/>
      <c r="I181" s="70"/>
      <c r="J181" s="70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38">
      <c r="B182" s="110"/>
      <c r="C182" s="110"/>
      <c r="D182" s="112"/>
      <c r="E182" s="112"/>
      <c r="F182" s="112"/>
      <c r="G182" s="112"/>
      <c r="H182" s="112"/>
      <c r="I182" s="70"/>
      <c r="J182" s="70"/>
      <c r="K182" s="56"/>
      <c r="L182" s="56"/>
      <c r="M182" s="56"/>
      <c r="N182" s="56"/>
      <c r="O182" s="56"/>
      <c r="P182" s="56"/>
      <c r="Q182" s="56"/>
      <c r="R182" s="56"/>
      <c r="S182" s="56"/>
      <c r="T182" s="56"/>
    </row>
    <row r="183" spans="1:38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8" spans="1:38"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107"/>
      <c r="Q188" s="107"/>
      <c r="R188" s="107"/>
      <c r="S188" s="107"/>
      <c r="T188" s="107"/>
    </row>
  </sheetData>
  <sheetProtection formatCells="0" formatColumns="0" formatRows="0" insertColumns="0" insertRows="0" insertHyperlinks="0" deleteColumns="0" deleteRows="0" sort="0" autoFilter="0" pivotTables="0"/>
  <autoFilter ref="A9:AL160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165:O165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162:C162"/>
    <mergeCell ref="G163:O163"/>
    <mergeCell ref="G164:O164"/>
    <mergeCell ref="J167:T167"/>
    <mergeCell ref="J168:U168"/>
    <mergeCell ref="B169:H169"/>
    <mergeCell ref="J169:U169"/>
    <mergeCell ref="B171:C171"/>
    <mergeCell ref="D171:H171"/>
    <mergeCell ref="N188:T188"/>
    <mergeCell ref="B177:C177"/>
    <mergeCell ref="D177:I177"/>
    <mergeCell ref="J177:U177"/>
    <mergeCell ref="B180:G180"/>
    <mergeCell ref="H180:M180"/>
    <mergeCell ref="N180:T180"/>
    <mergeCell ref="B182:C182"/>
    <mergeCell ref="D182:H182"/>
    <mergeCell ref="B188:D188"/>
    <mergeCell ref="E188:G188"/>
    <mergeCell ref="H188:M188"/>
  </mergeCells>
  <conditionalFormatting sqref="H11:P160">
    <cfRule type="cellIs" dxfId="59" priority="4" operator="greaterThan">
      <formula>10</formula>
    </cfRule>
  </conditionalFormatting>
  <conditionalFormatting sqref="C1:C1048576">
    <cfRule type="duplicateValues" dxfId="58" priority="3"/>
  </conditionalFormatting>
  <conditionalFormatting sqref="O168:O177">
    <cfRule type="duplicateValues" dxfId="57" priority="2"/>
  </conditionalFormatting>
  <conditionalFormatting sqref="C168:C177">
    <cfRule type="duplicateValues" dxfId="56" priority="1"/>
  </conditionalFormatting>
  <dataValidations count="1">
    <dataValidation allowBlank="1" showInputMessage="1" showErrorMessage="1" errorTitle="Không xóa dữ liệu" error="Không xóa dữ liệu" prompt="Không xóa dữ liệu" sqref="AL3:AL9 X3:AK4 W5:AK9 D165 V11:W160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L100"/>
  <sheetViews>
    <sheetView workbookViewId="0">
      <pane ySplit="4" topLeftCell="A29" activePane="bottomLeft" state="frozen"/>
      <selection activeCell="A6" sqref="A6:XFD6"/>
      <selection pane="bottomLeft" activeCell="E87" sqref="E87"/>
    </sheetView>
  </sheetViews>
  <sheetFormatPr defaultColWidth="9" defaultRowHeight="15.6"/>
  <cols>
    <col min="1" max="1" width="1.19921875" style="1" customWidth="1"/>
    <col min="2" max="2" width="4" style="1" customWidth="1"/>
    <col min="3" max="3" width="11.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6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768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38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SKR-1101-6</v>
      </c>
      <c r="Y9" s="81">
        <f>+$AH$9+$AJ$9+$AF$9</f>
        <v>62</v>
      </c>
      <c r="Z9" s="75">
        <f>COUNTIF($S$10:$S$132,"Khiển trách")</f>
        <v>0</v>
      </c>
      <c r="AA9" s="75">
        <f>COUNTIF($S$10:$S$132,"Cảnh cáo")</f>
        <v>0</v>
      </c>
      <c r="AB9" s="75">
        <f>COUNTIF($S$10:$S$132,"Đình chỉ thi")</f>
        <v>0</v>
      </c>
      <c r="AC9" s="82">
        <f>+($Z$9+$AA$9+$AB$9)/$Y$9*100%</f>
        <v>0</v>
      </c>
      <c r="AD9" s="75">
        <f>SUM(COUNTIF($S$10:$S$130,"Vắng"),COUNTIF($S$10:$S$130,"Vắng có phép"))</f>
        <v>0</v>
      </c>
      <c r="AE9" s="83">
        <f>+$AD$9/$Y$9</f>
        <v>0</v>
      </c>
      <c r="AF9" s="84">
        <f>COUNTIF($V$10:$V$130,"Thi lại")</f>
        <v>0</v>
      </c>
      <c r="AG9" s="83">
        <f>+$AF$9/$Y$9</f>
        <v>0</v>
      </c>
      <c r="AH9" s="84">
        <f>COUNTIF($V$10:$V$131,"Học lại")</f>
        <v>3</v>
      </c>
      <c r="AI9" s="83">
        <f>+$AH$9/$Y$9</f>
        <v>4.8387096774193547E-2</v>
      </c>
      <c r="AJ9" s="75">
        <f>COUNTIF($V$11:$V$131,"Đạt")</f>
        <v>59</v>
      </c>
      <c r="AK9" s="82">
        <f>+$AJ$9/$Y$9</f>
        <v>0.95161290322580649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928</v>
      </c>
      <c r="D11" s="17" t="s">
        <v>300</v>
      </c>
      <c r="E11" s="18" t="s">
        <v>929</v>
      </c>
      <c r="F11" s="19" t="s">
        <v>673</v>
      </c>
      <c r="G11" s="16" t="s">
        <v>121</v>
      </c>
      <c r="H11" s="20">
        <v>0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22" t="s">
        <v>229</v>
      </c>
      <c r="Q11" s="23">
        <f t="shared" ref="Q11:Q72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2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930</v>
      </c>
      <c r="D12" s="28" t="s">
        <v>931</v>
      </c>
      <c r="E12" s="29" t="s">
        <v>63</v>
      </c>
      <c r="F12" s="30" t="s">
        <v>932</v>
      </c>
      <c r="G12" s="27" t="s">
        <v>154</v>
      </c>
      <c r="H12" s="31">
        <v>7</v>
      </c>
      <c r="I12" s="31">
        <v>7</v>
      </c>
      <c r="J12" s="31" t="s">
        <v>27</v>
      </c>
      <c r="K12" s="31">
        <v>7</v>
      </c>
      <c r="L12" s="32"/>
      <c r="M12" s="32"/>
      <c r="N12" s="32"/>
      <c r="O12" s="32"/>
      <c r="P12" s="33">
        <v>7</v>
      </c>
      <c r="Q12" s="34">
        <f t="shared" si="0"/>
        <v>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2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933</v>
      </c>
      <c r="D13" s="28" t="s">
        <v>934</v>
      </c>
      <c r="E13" s="29" t="s">
        <v>239</v>
      </c>
      <c r="F13" s="30" t="s">
        <v>478</v>
      </c>
      <c r="G13" s="27" t="s">
        <v>865</v>
      </c>
      <c r="H13" s="31">
        <v>7</v>
      </c>
      <c r="I13" s="31">
        <v>7</v>
      </c>
      <c r="J13" s="31" t="s">
        <v>27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</v>
      </c>
      <c r="R13" s="35" t="str">
        <f t="shared" ref="R13:R72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2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935</v>
      </c>
      <c r="D14" s="28" t="s">
        <v>936</v>
      </c>
      <c r="E14" s="29" t="s">
        <v>792</v>
      </c>
      <c r="F14" s="30" t="s">
        <v>937</v>
      </c>
      <c r="G14" s="27" t="s">
        <v>154</v>
      </c>
      <c r="H14" s="31">
        <v>7</v>
      </c>
      <c r="I14" s="31">
        <v>7</v>
      </c>
      <c r="J14" s="31" t="s">
        <v>27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7.5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938</v>
      </c>
      <c r="D15" s="28" t="s">
        <v>939</v>
      </c>
      <c r="E15" s="29" t="s">
        <v>634</v>
      </c>
      <c r="F15" s="30" t="s">
        <v>940</v>
      </c>
      <c r="G15" s="27" t="s">
        <v>865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8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941</v>
      </c>
      <c r="D16" s="28" t="s">
        <v>942</v>
      </c>
      <c r="E16" s="29" t="s">
        <v>467</v>
      </c>
      <c r="F16" s="30" t="s">
        <v>943</v>
      </c>
      <c r="G16" s="27" t="s">
        <v>208</v>
      </c>
      <c r="H16" s="31">
        <v>10</v>
      </c>
      <c r="I16" s="31">
        <v>8</v>
      </c>
      <c r="J16" s="31" t="s">
        <v>27</v>
      </c>
      <c r="K16" s="31">
        <v>7</v>
      </c>
      <c r="L16" s="38"/>
      <c r="M16" s="38"/>
      <c r="N16" s="38"/>
      <c r="O16" s="38"/>
      <c r="P16" s="33">
        <v>6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944</v>
      </c>
      <c r="D17" s="28" t="s">
        <v>945</v>
      </c>
      <c r="E17" s="29" t="s">
        <v>467</v>
      </c>
      <c r="F17" s="30" t="s">
        <v>946</v>
      </c>
      <c r="G17" s="27" t="s">
        <v>65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947</v>
      </c>
      <c r="D18" s="28" t="s">
        <v>205</v>
      </c>
      <c r="E18" s="29" t="s">
        <v>473</v>
      </c>
      <c r="F18" s="30" t="s">
        <v>948</v>
      </c>
      <c r="G18" s="27" t="s">
        <v>121</v>
      </c>
      <c r="H18" s="31">
        <v>7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7.9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949</v>
      </c>
      <c r="D19" s="28" t="s">
        <v>911</v>
      </c>
      <c r="E19" s="29" t="s">
        <v>950</v>
      </c>
      <c r="F19" s="30" t="s">
        <v>951</v>
      </c>
      <c r="G19" s="27" t="s">
        <v>69</v>
      </c>
      <c r="H19" s="31">
        <v>10</v>
      </c>
      <c r="I19" s="31">
        <v>8</v>
      </c>
      <c r="J19" s="31" t="s">
        <v>27</v>
      </c>
      <c r="K19" s="31">
        <v>8</v>
      </c>
      <c r="L19" s="38"/>
      <c r="M19" s="38"/>
      <c r="N19" s="38"/>
      <c r="O19" s="38"/>
      <c r="P19" s="33">
        <v>7</v>
      </c>
      <c r="Q19" s="34">
        <f t="shared" si="0"/>
        <v>7.7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952</v>
      </c>
      <c r="D20" s="28" t="s">
        <v>953</v>
      </c>
      <c r="E20" s="29" t="s">
        <v>641</v>
      </c>
      <c r="F20" s="30" t="s">
        <v>954</v>
      </c>
      <c r="G20" s="27" t="s">
        <v>104</v>
      </c>
      <c r="H20" s="31">
        <v>7</v>
      </c>
      <c r="I20" s="31">
        <v>7</v>
      </c>
      <c r="J20" s="31" t="s">
        <v>27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7.2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955</v>
      </c>
      <c r="D21" s="28" t="s">
        <v>721</v>
      </c>
      <c r="E21" s="29" t="s">
        <v>481</v>
      </c>
      <c r="F21" s="30" t="s">
        <v>956</v>
      </c>
      <c r="G21" s="27" t="s">
        <v>104</v>
      </c>
      <c r="H21" s="31">
        <v>7</v>
      </c>
      <c r="I21" s="31">
        <v>7</v>
      </c>
      <c r="J21" s="31" t="s">
        <v>27</v>
      </c>
      <c r="K21" s="31">
        <v>7</v>
      </c>
      <c r="L21" s="38"/>
      <c r="M21" s="38"/>
      <c r="N21" s="38"/>
      <c r="O21" s="38"/>
      <c r="P21" s="33">
        <v>8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957</v>
      </c>
      <c r="D22" s="28" t="s">
        <v>958</v>
      </c>
      <c r="E22" s="29" t="s">
        <v>494</v>
      </c>
      <c r="F22" s="30" t="s">
        <v>959</v>
      </c>
      <c r="G22" s="27" t="s">
        <v>104</v>
      </c>
      <c r="H22" s="31">
        <v>0</v>
      </c>
      <c r="I22" s="31">
        <v>0</v>
      </c>
      <c r="J22" s="31" t="s">
        <v>27</v>
      </c>
      <c r="K22" s="31">
        <v>0</v>
      </c>
      <c r="L22" s="38"/>
      <c r="M22" s="38"/>
      <c r="N22" s="38"/>
      <c r="O22" s="38"/>
      <c r="P22" s="33" t="s">
        <v>229</v>
      </c>
      <c r="Q22" s="34">
        <f t="shared" si="0"/>
        <v>0</v>
      </c>
      <c r="R22" s="35" t="str">
        <f t="shared" si="3"/>
        <v>F</v>
      </c>
      <c r="S22" s="36" t="str">
        <f t="shared" si="1"/>
        <v>Kém</v>
      </c>
      <c r="T22" s="37" t="str">
        <f t="shared" si="4"/>
        <v>Không đủ ĐKDT</v>
      </c>
      <c r="U22" s="3"/>
      <c r="V22" s="103" t="str">
        <f t="shared" si="2"/>
        <v>Học lại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960</v>
      </c>
      <c r="D23" s="28" t="s">
        <v>561</v>
      </c>
      <c r="E23" s="29" t="s">
        <v>494</v>
      </c>
      <c r="F23" s="30" t="s">
        <v>749</v>
      </c>
      <c r="G23" s="27" t="s">
        <v>142</v>
      </c>
      <c r="H23" s="31">
        <v>7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961</v>
      </c>
      <c r="D24" s="28" t="s">
        <v>962</v>
      </c>
      <c r="E24" s="29" t="s">
        <v>494</v>
      </c>
      <c r="F24" s="30" t="s">
        <v>963</v>
      </c>
      <c r="G24" s="27" t="s">
        <v>65</v>
      </c>
      <c r="H24" s="31">
        <v>10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6</v>
      </c>
      <c r="Q24" s="34">
        <f t="shared" si="0"/>
        <v>7.2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964</v>
      </c>
      <c r="D25" s="28" t="s">
        <v>286</v>
      </c>
      <c r="E25" s="29" t="s">
        <v>266</v>
      </c>
      <c r="F25" s="30" t="s">
        <v>965</v>
      </c>
      <c r="G25" s="27" t="s">
        <v>547</v>
      </c>
      <c r="H25" s="31">
        <v>10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7</v>
      </c>
      <c r="Q25" s="34">
        <f t="shared" si="0"/>
        <v>7.7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966</v>
      </c>
      <c r="D26" s="28" t="s">
        <v>967</v>
      </c>
      <c r="E26" s="29" t="s">
        <v>98</v>
      </c>
      <c r="F26" s="30" t="s">
        <v>504</v>
      </c>
      <c r="G26" s="27" t="s">
        <v>65</v>
      </c>
      <c r="H26" s="31">
        <v>10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5</v>
      </c>
      <c r="Q26" s="34">
        <f t="shared" si="0"/>
        <v>6.7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968</v>
      </c>
      <c r="D27" s="28" t="s">
        <v>391</v>
      </c>
      <c r="E27" s="29" t="s">
        <v>969</v>
      </c>
      <c r="F27" s="30" t="s">
        <v>478</v>
      </c>
      <c r="G27" s="27" t="s">
        <v>260</v>
      </c>
      <c r="H27" s="31">
        <v>7</v>
      </c>
      <c r="I27" s="31">
        <v>7</v>
      </c>
      <c r="J27" s="31" t="s">
        <v>27</v>
      </c>
      <c r="K27" s="31">
        <v>7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970</v>
      </c>
      <c r="D28" s="28" t="s">
        <v>971</v>
      </c>
      <c r="E28" s="29" t="s">
        <v>287</v>
      </c>
      <c r="F28" s="30" t="s">
        <v>972</v>
      </c>
      <c r="G28" s="27" t="s">
        <v>104</v>
      </c>
      <c r="H28" s="31">
        <v>10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0"/>
        <v>8.1999999999999993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973</v>
      </c>
      <c r="D29" s="28" t="s">
        <v>486</v>
      </c>
      <c r="E29" s="29" t="s">
        <v>296</v>
      </c>
      <c r="F29" s="30" t="s">
        <v>974</v>
      </c>
      <c r="G29" s="27" t="s">
        <v>547</v>
      </c>
      <c r="H29" s="31">
        <v>10</v>
      </c>
      <c r="I29" s="31">
        <v>8</v>
      </c>
      <c r="J29" s="31" t="s">
        <v>27</v>
      </c>
      <c r="K29" s="31">
        <v>8</v>
      </c>
      <c r="L29" s="38"/>
      <c r="M29" s="38"/>
      <c r="N29" s="38"/>
      <c r="O29" s="38"/>
      <c r="P29" s="33">
        <v>6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975</v>
      </c>
      <c r="D30" s="28" t="s">
        <v>123</v>
      </c>
      <c r="E30" s="29" t="s">
        <v>296</v>
      </c>
      <c r="F30" s="30" t="s">
        <v>976</v>
      </c>
      <c r="G30" s="27" t="s">
        <v>65</v>
      </c>
      <c r="H30" s="31">
        <v>10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977</v>
      </c>
      <c r="D31" s="28" t="s">
        <v>123</v>
      </c>
      <c r="E31" s="29" t="s">
        <v>296</v>
      </c>
      <c r="F31" s="30" t="s">
        <v>556</v>
      </c>
      <c r="G31" s="27" t="s">
        <v>85</v>
      </c>
      <c r="H31" s="31">
        <v>10</v>
      </c>
      <c r="I31" s="31">
        <v>8</v>
      </c>
      <c r="J31" s="31" t="s">
        <v>27</v>
      </c>
      <c r="K31" s="31">
        <v>8</v>
      </c>
      <c r="L31" s="38"/>
      <c r="M31" s="38"/>
      <c r="N31" s="38"/>
      <c r="O31" s="38"/>
      <c r="P31" s="33">
        <v>6</v>
      </c>
      <c r="Q31" s="34">
        <f t="shared" si="0"/>
        <v>7.2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978</v>
      </c>
      <c r="D32" s="28" t="s">
        <v>979</v>
      </c>
      <c r="E32" s="29" t="s">
        <v>124</v>
      </c>
      <c r="F32" s="30" t="s">
        <v>980</v>
      </c>
      <c r="G32" s="27" t="s">
        <v>69</v>
      </c>
      <c r="H32" s="31">
        <v>7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7.9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981</v>
      </c>
      <c r="D33" s="28" t="s">
        <v>982</v>
      </c>
      <c r="E33" s="29" t="s">
        <v>304</v>
      </c>
      <c r="F33" s="30" t="s">
        <v>983</v>
      </c>
      <c r="G33" s="27" t="s">
        <v>208</v>
      </c>
      <c r="H33" s="31">
        <v>7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6</v>
      </c>
      <c r="Q33" s="34">
        <f t="shared" si="0"/>
        <v>6.5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984</v>
      </c>
      <c r="D34" s="28" t="s">
        <v>985</v>
      </c>
      <c r="E34" s="29" t="s">
        <v>986</v>
      </c>
      <c r="F34" s="30" t="s">
        <v>987</v>
      </c>
      <c r="G34" s="27" t="s">
        <v>104</v>
      </c>
      <c r="H34" s="31">
        <v>7</v>
      </c>
      <c r="I34" s="31">
        <v>7</v>
      </c>
      <c r="J34" s="31" t="s">
        <v>27</v>
      </c>
      <c r="K34" s="31">
        <v>8</v>
      </c>
      <c r="L34" s="38"/>
      <c r="M34" s="38"/>
      <c r="N34" s="38"/>
      <c r="O34" s="38"/>
      <c r="P34" s="33">
        <v>7</v>
      </c>
      <c r="Q34" s="34">
        <f t="shared" si="0"/>
        <v>7.2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988</v>
      </c>
      <c r="D35" s="28" t="s">
        <v>695</v>
      </c>
      <c r="E35" s="29" t="s">
        <v>137</v>
      </c>
      <c r="F35" s="30" t="s">
        <v>301</v>
      </c>
      <c r="G35" s="27" t="s">
        <v>90</v>
      </c>
      <c r="H35" s="31">
        <v>7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7.9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989</v>
      </c>
      <c r="D36" s="28" t="s">
        <v>990</v>
      </c>
      <c r="E36" s="29" t="s">
        <v>137</v>
      </c>
      <c r="F36" s="30" t="s">
        <v>991</v>
      </c>
      <c r="G36" s="27" t="s">
        <v>69</v>
      </c>
      <c r="H36" s="31">
        <v>7</v>
      </c>
      <c r="I36" s="31">
        <v>7</v>
      </c>
      <c r="J36" s="31" t="s">
        <v>27</v>
      </c>
      <c r="K36" s="31">
        <v>8</v>
      </c>
      <c r="L36" s="38"/>
      <c r="M36" s="38"/>
      <c r="N36" s="38"/>
      <c r="O36" s="38"/>
      <c r="P36" s="33">
        <v>6</v>
      </c>
      <c r="Q36" s="34">
        <f t="shared" si="0"/>
        <v>6.7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992</v>
      </c>
      <c r="D37" s="28" t="s">
        <v>536</v>
      </c>
      <c r="E37" s="29" t="s">
        <v>137</v>
      </c>
      <c r="F37" s="30" t="s">
        <v>993</v>
      </c>
      <c r="G37" s="27" t="s">
        <v>65</v>
      </c>
      <c r="H37" s="31">
        <v>6</v>
      </c>
      <c r="I37" s="31">
        <v>7</v>
      </c>
      <c r="J37" s="31" t="s">
        <v>27</v>
      </c>
      <c r="K37" s="31">
        <v>8</v>
      </c>
      <c r="L37" s="38"/>
      <c r="M37" s="38"/>
      <c r="N37" s="38"/>
      <c r="O37" s="38"/>
      <c r="P37" s="33">
        <v>6</v>
      </c>
      <c r="Q37" s="34">
        <f t="shared" si="0"/>
        <v>6.6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994</v>
      </c>
      <c r="D38" s="28" t="s">
        <v>995</v>
      </c>
      <c r="E38" s="29" t="s">
        <v>137</v>
      </c>
      <c r="F38" s="30" t="s">
        <v>996</v>
      </c>
      <c r="G38" s="27" t="s">
        <v>85</v>
      </c>
      <c r="H38" s="31">
        <v>7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7</v>
      </c>
      <c r="Q38" s="34">
        <f t="shared" si="0"/>
        <v>7.2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997</v>
      </c>
      <c r="D39" s="28" t="s">
        <v>998</v>
      </c>
      <c r="E39" s="29" t="s">
        <v>157</v>
      </c>
      <c r="F39" s="30" t="s">
        <v>999</v>
      </c>
      <c r="G39" s="27" t="s">
        <v>192</v>
      </c>
      <c r="H39" s="31">
        <v>7</v>
      </c>
      <c r="I39" s="31">
        <v>7</v>
      </c>
      <c r="J39" s="31" t="s">
        <v>27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7.2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1000</v>
      </c>
      <c r="D40" s="28" t="s">
        <v>427</v>
      </c>
      <c r="E40" s="29" t="s">
        <v>540</v>
      </c>
      <c r="F40" s="30" t="s">
        <v>815</v>
      </c>
      <c r="G40" s="27" t="s">
        <v>142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6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1001</v>
      </c>
      <c r="D41" s="28" t="s">
        <v>1002</v>
      </c>
      <c r="E41" s="29" t="s">
        <v>540</v>
      </c>
      <c r="F41" s="30" t="s">
        <v>1003</v>
      </c>
      <c r="G41" s="27" t="s">
        <v>65</v>
      </c>
      <c r="H41" s="31">
        <v>10</v>
      </c>
      <c r="I41" s="31">
        <v>8</v>
      </c>
      <c r="J41" s="31" t="s">
        <v>27</v>
      </c>
      <c r="K41" s="31">
        <v>8</v>
      </c>
      <c r="L41" s="38"/>
      <c r="M41" s="38"/>
      <c r="N41" s="38"/>
      <c r="O41" s="38"/>
      <c r="P41" s="33">
        <v>6</v>
      </c>
      <c r="Q41" s="34">
        <f t="shared" si="0"/>
        <v>7.2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1004</v>
      </c>
      <c r="D42" s="28" t="s">
        <v>1005</v>
      </c>
      <c r="E42" s="29" t="s">
        <v>165</v>
      </c>
      <c r="F42" s="30" t="s">
        <v>421</v>
      </c>
      <c r="G42" s="27" t="s">
        <v>547</v>
      </c>
      <c r="H42" s="31">
        <v>7</v>
      </c>
      <c r="I42" s="31">
        <v>7</v>
      </c>
      <c r="J42" s="31" t="s">
        <v>27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7.2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1006</v>
      </c>
      <c r="D43" s="28" t="s">
        <v>1007</v>
      </c>
      <c r="E43" s="29" t="s">
        <v>173</v>
      </c>
      <c r="F43" s="30" t="s">
        <v>293</v>
      </c>
      <c r="G43" s="27" t="s">
        <v>69</v>
      </c>
      <c r="H43" s="31">
        <v>10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1008</v>
      </c>
      <c r="D44" s="28" t="s">
        <v>245</v>
      </c>
      <c r="E44" s="29" t="s">
        <v>173</v>
      </c>
      <c r="F44" s="30" t="s">
        <v>1009</v>
      </c>
      <c r="G44" s="27" t="s">
        <v>121</v>
      </c>
      <c r="H44" s="31">
        <v>10</v>
      </c>
      <c r="I44" s="31">
        <v>7</v>
      </c>
      <c r="J44" s="31" t="s">
        <v>27</v>
      </c>
      <c r="K44" s="31">
        <v>8</v>
      </c>
      <c r="L44" s="38"/>
      <c r="M44" s="38"/>
      <c r="N44" s="38"/>
      <c r="O44" s="38"/>
      <c r="P44" s="33">
        <v>7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1010</v>
      </c>
      <c r="D45" s="28" t="s">
        <v>761</v>
      </c>
      <c r="E45" s="29" t="s">
        <v>1011</v>
      </c>
      <c r="F45" s="30" t="s">
        <v>1012</v>
      </c>
      <c r="G45" s="27" t="s">
        <v>260</v>
      </c>
      <c r="H45" s="31">
        <v>6</v>
      </c>
      <c r="I45" s="31">
        <v>6</v>
      </c>
      <c r="J45" s="31" t="s">
        <v>27</v>
      </c>
      <c r="K45" s="31">
        <v>7</v>
      </c>
      <c r="L45" s="38"/>
      <c r="M45" s="38"/>
      <c r="N45" s="38"/>
      <c r="O45" s="38"/>
      <c r="P45" s="33">
        <v>6</v>
      </c>
      <c r="Q45" s="34">
        <f t="shared" si="0"/>
        <v>6.2</v>
      </c>
      <c r="R45" s="35" t="str">
        <f t="shared" si="3"/>
        <v>C</v>
      </c>
      <c r="S45" s="36" t="str">
        <f t="shared" si="1"/>
        <v>Trung bình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1013</v>
      </c>
      <c r="D46" s="28" t="s">
        <v>1014</v>
      </c>
      <c r="E46" s="29" t="s">
        <v>358</v>
      </c>
      <c r="F46" s="30" t="s">
        <v>658</v>
      </c>
      <c r="G46" s="27" t="s">
        <v>65</v>
      </c>
      <c r="H46" s="31">
        <v>10</v>
      </c>
      <c r="I46" s="31">
        <v>8</v>
      </c>
      <c r="J46" s="31" t="s">
        <v>27</v>
      </c>
      <c r="K46" s="31">
        <v>8</v>
      </c>
      <c r="L46" s="38"/>
      <c r="M46" s="38"/>
      <c r="N46" s="38"/>
      <c r="O46" s="38"/>
      <c r="P46" s="33">
        <v>8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1015</v>
      </c>
      <c r="D47" s="28" t="s">
        <v>1016</v>
      </c>
      <c r="E47" s="29" t="s">
        <v>358</v>
      </c>
      <c r="F47" s="30" t="s">
        <v>1017</v>
      </c>
      <c r="G47" s="27" t="s">
        <v>69</v>
      </c>
      <c r="H47" s="31">
        <v>10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8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1018</v>
      </c>
      <c r="D48" s="28" t="s">
        <v>1019</v>
      </c>
      <c r="E48" s="29" t="s">
        <v>361</v>
      </c>
      <c r="F48" s="30" t="s">
        <v>1020</v>
      </c>
      <c r="G48" s="27" t="s">
        <v>69</v>
      </c>
      <c r="H48" s="31">
        <v>7</v>
      </c>
      <c r="I48" s="31">
        <v>7</v>
      </c>
      <c r="J48" s="31" t="s">
        <v>27</v>
      </c>
      <c r="K48" s="31">
        <v>8</v>
      </c>
      <c r="L48" s="38"/>
      <c r="M48" s="38"/>
      <c r="N48" s="38"/>
      <c r="O48" s="38"/>
      <c r="P48" s="33">
        <v>5</v>
      </c>
      <c r="Q48" s="34">
        <f t="shared" si="0"/>
        <v>6.2</v>
      </c>
      <c r="R48" s="35" t="str">
        <f t="shared" si="3"/>
        <v>C</v>
      </c>
      <c r="S48" s="36" t="str">
        <f t="shared" si="1"/>
        <v>Trung bình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1021</v>
      </c>
      <c r="D49" s="28" t="s">
        <v>1022</v>
      </c>
      <c r="E49" s="29" t="s">
        <v>567</v>
      </c>
      <c r="F49" s="30" t="s">
        <v>838</v>
      </c>
      <c r="G49" s="27" t="s">
        <v>547</v>
      </c>
      <c r="H49" s="31">
        <v>10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1023</v>
      </c>
      <c r="D50" s="28" t="s">
        <v>1024</v>
      </c>
      <c r="E50" s="29" t="s">
        <v>567</v>
      </c>
      <c r="F50" s="30" t="s">
        <v>1025</v>
      </c>
      <c r="G50" s="27" t="s">
        <v>260</v>
      </c>
      <c r="H50" s="31">
        <v>7</v>
      </c>
      <c r="I50" s="31">
        <v>7</v>
      </c>
      <c r="J50" s="31" t="s">
        <v>27</v>
      </c>
      <c r="K50" s="31">
        <v>7</v>
      </c>
      <c r="L50" s="38"/>
      <c r="M50" s="38"/>
      <c r="N50" s="38"/>
      <c r="O50" s="38"/>
      <c r="P50" s="33">
        <v>7</v>
      </c>
      <c r="Q50" s="34">
        <f t="shared" si="0"/>
        <v>7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1026</v>
      </c>
      <c r="D51" s="28" t="s">
        <v>186</v>
      </c>
      <c r="E51" s="29" t="s">
        <v>567</v>
      </c>
      <c r="F51" s="30" t="s">
        <v>812</v>
      </c>
      <c r="G51" s="27" t="s">
        <v>90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229</v>
      </c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3"/>
      <c r="V51" s="103" t="str">
        <f t="shared" si="2"/>
        <v>Học lại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1027</v>
      </c>
      <c r="D52" s="28" t="s">
        <v>127</v>
      </c>
      <c r="E52" s="29" t="s">
        <v>369</v>
      </c>
      <c r="F52" s="30" t="s">
        <v>1028</v>
      </c>
      <c r="G52" s="27" t="s">
        <v>865</v>
      </c>
      <c r="H52" s="31">
        <v>7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1029</v>
      </c>
      <c r="D53" s="28" t="s">
        <v>576</v>
      </c>
      <c r="E53" s="29" t="s">
        <v>1030</v>
      </c>
      <c r="F53" s="30" t="s">
        <v>216</v>
      </c>
      <c r="G53" s="27" t="s">
        <v>65</v>
      </c>
      <c r="H53" s="31">
        <v>7</v>
      </c>
      <c r="I53" s="31">
        <v>7</v>
      </c>
      <c r="J53" s="31" t="s">
        <v>27</v>
      </c>
      <c r="K53" s="31">
        <v>8</v>
      </c>
      <c r="L53" s="38"/>
      <c r="M53" s="38"/>
      <c r="N53" s="38"/>
      <c r="O53" s="38"/>
      <c r="P53" s="33">
        <v>6</v>
      </c>
      <c r="Q53" s="34">
        <f t="shared" si="0"/>
        <v>6.7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1031</v>
      </c>
      <c r="D54" s="28" t="s">
        <v>621</v>
      </c>
      <c r="E54" s="29" t="s">
        <v>195</v>
      </c>
      <c r="F54" s="30" t="s">
        <v>1032</v>
      </c>
      <c r="G54" s="27" t="s">
        <v>134</v>
      </c>
      <c r="H54" s="31">
        <v>7</v>
      </c>
      <c r="I54" s="31">
        <v>7</v>
      </c>
      <c r="J54" s="31" t="s">
        <v>27</v>
      </c>
      <c r="K54" s="31">
        <v>8</v>
      </c>
      <c r="L54" s="38"/>
      <c r="M54" s="38"/>
      <c r="N54" s="38"/>
      <c r="O54" s="38"/>
      <c r="P54" s="33">
        <v>7</v>
      </c>
      <c r="Q54" s="34">
        <f t="shared" si="0"/>
        <v>7.2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1033</v>
      </c>
      <c r="D55" s="28" t="s">
        <v>219</v>
      </c>
      <c r="E55" s="29" t="s">
        <v>195</v>
      </c>
      <c r="F55" s="30" t="s">
        <v>1034</v>
      </c>
      <c r="G55" s="27" t="s">
        <v>260</v>
      </c>
      <c r="H55" s="31">
        <v>7</v>
      </c>
      <c r="I55" s="31">
        <v>7</v>
      </c>
      <c r="J55" s="31" t="s">
        <v>27</v>
      </c>
      <c r="K55" s="31">
        <v>7</v>
      </c>
      <c r="L55" s="38"/>
      <c r="M55" s="38"/>
      <c r="N55" s="38"/>
      <c r="O55" s="38"/>
      <c r="P55" s="33">
        <v>6</v>
      </c>
      <c r="Q55" s="34">
        <f t="shared" si="0"/>
        <v>6.5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1035</v>
      </c>
      <c r="D56" s="28" t="s">
        <v>1036</v>
      </c>
      <c r="E56" s="29" t="s">
        <v>1037</v>
      </c>
      <c r="F56" s="30" t="s">
        <v>509</v>
      </c>
      <c r="G56" s="27" t="s">
        <v>865</v>
      </c>
      <c r="H56" s="31">
        <v>6</v>
      </c>
      <c r="I56" s="31">
        <v>6</v>
      </c>
      <c r="J56" s="31" t="s">
        <v>27</v>
      </c>
      <c r="K56" s="31">
        <v>8</v>
      </c>
      <c r="L56" s="38"/>
      <c r="M56" s="38"/>
      <c r="N56" s="38"/>
      <c r="O56" s="38"/>
      <c r="P56" s="33">
        <v>5</v>
      </c>
      <c r="Q56" s="34">
        <f t="shared" si="0"/>
        <v>5.9</v>
      </c>
      <c r="R56" s="35" t="str">
        <f t="shared" si="3"/>
        <v>C</v>
      </c>
      <c r="S56" s="36" t="str">
        <f t="shared" si="1"/>
        <v>Trung bình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1038</v>
      </c>
      <c r="D57" s="28" t="s">
        <v>1039</v>
      </c>
      <c r="E57" s="29" t="s">
        <v>883</v>
      </c>
      <c r="F57" s="30" t="s">
        <v>393</v>
      </c>
      <c r="G57" s="27" t="s">
        <v>104</v>
      </c>
      <c r="H57" s="31">
        <v>10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7</v>
      </c>
      <c r="Q57" s="34">
        <f t="shared" si="0"/>
        <v>7.7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1040</v>
      </c>
      <c r="D58" s="28" t="s">
        <v>205</v>
      </c>
      <c r="E58" s="29" t="s">
        <v>376</v>
      </c>
      <c r="F58" s="30" t="s">
        <v>1041</v>
      </c>
      <c r="G58" s="27" t="s">
        <v>260</v>
      </c>
      <c r="H58" s="31">
        <v>10</v>
      </c>
      <c r="I58" s="31">
        <v>7</v>
      </c>
      <c r="J58" s="31" t="s">
        <v>27</v>
      </c>
      <c r="K58" s="31">
        <v>7</v>
      </c>
      <c r="L58" s="38"/>
      <c r="M58" s="38"/>
      <c r="N58" s="38"/>
      <c r="O58" s="38"/>
      <c r="P58" s="33">
        <v>5</v>
      </c>
      <c r="Q58" s="34">
        <f t="shared" si="0"/>
        <v>6.3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1042</v>
      </c>
      <c r="D59" s="28" t="s">
        <v>205</v>
      </c>
      <c r="E59" s="29" t="s">
        <v>376</v>
      </c>
      <c r="F59" s="30" t="s">
        <v>1043</v>
      </c>
      <c r="G59" s="27" t="s">
        <v>192</v>
      </c>
      <c r="H59" s="31">
        <v>7</v>
      </c>
      <c r="I59" s="31">
        <v>7</v>
      </c>
      <c r="J59" s="31" t="s">
        <v>27</v>
      </c>
      <c r="K59" s="31">
        <v>8</v>
      </c>
      <c r="L59" s="38"/>
      <c r="M59" s="38"/>
      <c r="N59" s="38"/>
      <c r="O59" s="38"/>
      <c r="P59" s="33">
        <v>7</v>
      </c>
      <c r="Q59" s="34">
        <f t="shared" si="0"/>
        <v>7.2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1044</v>
      </c>
      <c r="D60" s="28" t="s">
        <v>1045</v>
      </c>
      <c r="E60" s="29" t="s">
        <v>1046</v>
      </c>
      <c r="F60" s="30" t="s">
        <v>398</v>
      </c>
      <c r="G60" s="27" t="s">
        <v>142</v>
      </c>
      <c r="H60" s="31">
        <v>10</v>
      </c>
      <c r="I60" s="31">
        <v>7</v>
      </c>
      <c r="J60" s="31" t="s">
        <v>27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7.3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1047</v>
      </c>
      <c r="D61" s="28" t="s">
        <v>391</v>
      </c>
      <c r="E61" s="29" t="s">
        <v>740</v>
      </c>
      <c r="F61" s="30" t="s">
        <v>293</v>
      </c>
      <c r="G61" s="27" t="s">
        <v>142</v>
      </c>
      <c r="H61" s="31">
        <v>7</v>
      </c>
      <c r="I61" s="31">
        <v>8</v>
      </c>
      <c r="J61" s="31" t="s">
        <v>27</v>
      </c>
      <c r="K61" s="31">
        <v>7</v>
      </c>
      <c r="L61" s="38"/>
      <c r="M61" s="38"/>
      <c r="N61" s="38"/>
      <c r="O61" s="38"/>
      <c r="P61" s="33">
        <v>7</v>
      </c>
      <c r="Q61" s="34">
        <f t="shared" si="0"/>
        <v>7.2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1048</v>
      </c>
      <c r="D62" s="28" t="s">
        <v>391</v>
      </c>
      <c r="E62" s="29" t="s">
        <v>740</v>
      </c>
      <c r="F62" s="30" t="s">
        <v>141</v>
      </c>
      <c r="G62" s="27" t="s">
        <v>134</v>
      </c>
      <c r="H62" s="31">
        <v>10</v>
      </c>
      <c r="I62" s="31">
        <v>7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0"/>
        <v>7.5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1049</v>
      </c>
      <c r="D63" s="28" t="s">
        <v>1050</v>
      </c>
      <c r="E63" s="29" t="s">
        <v>740</v>
      </c>
      <c r="F63" s="30" t="s">
        <v>1009</v>
      </c>
      <c r="G63" s="27" t="s">
        <v>65</v>
      </c>
      <c r="H63" s="31">
        <v>10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8</v>
      </c>
      <c r="Q63" s="34">
        <f t="shared" si="0"/>
        <v>8.1999999999999993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1051</v>
      </c>
      <c r="D64" s="28" t="s">
        <v>1052</v>
      </c>
      <c r="E64" s="29" t="s">
        <v>387</v>
      </c>
      <c r="F64" s="30" t="s">
        <v>602</v>
      </c>
      <c r="G64" s="27" t="s">
        <v>260</v>
      </c>
      <c r="H64" s="31">
        <v>7</v>
      </c>
      <c r="I64" s="31">
        <v>7</v>
      </c>
      <c r="J64" s="31" t="s">
        <v>27</v>
      </c>
      <c r="K64" s="31">
        <v>7</v>
      </c>
      <c r="L64" s="38"/>
      <c r="M64" s="38"/>
      <c r="N64" s="38"/>
      <c r="O64" s="38"/>
      <c r="P64" s="33">
        <v>7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1053</v>
      </c>
      <c r="D65" s="28" t="s">
        <v>1054</v>
      </c>
      <c r="E65" s="29" t="s">
        <v>392</v>
      </c>
      <c r="F65" s="30" t="s">
        <v>1055</v>
      </c>
      <c r="G65" s="27" t="s">
        <v>154</v>
      </c>
      <c r="H65" s="31">
        <v>10</v>
      </c>
      <c r="I65" s="31">
        <v>8</v>
      </c>
      <c r="J65" s="31" t="s">
        <v>27</v>
      </c>
      <c r="K65" s="31">
        <v>8</v>
      </c>
      <c r="L65" s="38"/>
      <c r="M65" s="38"/>
      <c r="N65" s="38"/>
      <c r="O65" s="38"/>
      <c r="P65" s="33">
        <v>8</v>
      </c>
      <c r="Q65" s="34">
        <f t="shared" si="0"/>
        <v>8.1999999999999993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1056</v>
      </c>
      <c r="D66" s="28" t="s">
        <v>1057</v>
      </c>
      <c r="E66" s="29" t="s">
        <v>206</v>
      </c>
      <c r="F66" s="30" t="s">
        <v>443</v>
      </c>
      <c r="G66" s="27" t="s">
        <v>65</v>
      </c>
      <c r="H66" s="31">
        <v>10</v>
      </c>
      <c r="I66" s="31">
        <v>8</v>
      </c>
      <c r="J66" s="31" t="s">
        <v>27</v>
      </c>
      <c r="K66" s="31">
        <v>8</v>
      </c>
      <c r="L66" s="38"/>
      <c r="M66" s="38"/>
      <c r="N66" s="38"/>
      <c r="O66" s="38"/>
      <c r="P66" s="33">
        <v>6</v>
      </c>
      <c r="Q66" s="34">
        <f t="shared" si="0"/>
        <v>7.2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1058</v>
      </c>
      <c r="D67" s="28" t="s">
        <v>1059</v>
      </c>
      <c r="E67" s="29" t="s">
        <v>401</v>
      </c>
      <c r="F67" s="30" t="s">
        <v>1060</v>
      </c>
      <c r="G67" s="27" t="s">
        <v>217</v>
      </c>
      <c r="H67" s="31">
        <v>10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7</v>
      </c>
      <c r="Q67" s="34">
        <f t="shared" si="0"/>
        <v>7.7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1061</v>
      </c>
      <c r="D68" s="28" t="s">
        <v>1062</v>
      </c>
      <c r="E68" s="29" t="s">
        <v>401</v>
      </c>
      <c r="F68" s="30" t="s">
        <v>1063</v>
      </c>
      <c r="G68" s="27" t="s">
        <v>547</v>
      </c>
      <c r="H68" s="31">
        <v>10</v>
      </c>
      <c r="I68" s="31">
        <v>8</v>
      </c>
      <c r="J68" s="31" t="s">
        <v>27</v>
      </c>
      <c r="K68" s="31">
        <v>8</v>
      </c>
      <c r="L68" s="38"/>
      <c r="M68" s="38"/>
      <c r="N68" s="38"/>
      <c r="O68" s="38"/>
      <c r="P68" s="33">
        <v>7</v>
      </c>
      <c r="Q68" s="34">
        <f t="shared" si="0"/>
        <v>7.7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1064</v>
      </c>
      <c r="D69" s="28" t="s">
        <v>391</v>
      </c>
      <c r="E69" s="29" t="s">
        <v>415</v>
      </c>
      <c r="F69" s="30" t="s">
        <v>443</v>
      </c>
      <c r="G69" s="27" t="s">
        <v>69</v>
      </c>
      <c r="H69" s="31">
        <v>10</v>
      </c>
      <c r="I69" s="31">
        <v>8</v>
      </c>
      <c r="J69" s="31" t="s">
        <v>27</v>
      </c>
      <c r="K69" s="31">
        <v>8</v>
      </c>
      <c r="L69" s="38"/>
      <c r="M69" s="38"/>
      <c r="N69" s="38"/>
      <c r="O69" s="38"/>
      <c r="P69" s="33">
        <v>7</v>
      </c>
      <c r="Q69" s="34">
        <f t="shared" si="0"/>
        <v>7.7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1065</v>
      </c>
      <c r="D70" s="28" t="s">
        <v>1066</v>
      </c>
      <c r="E70" s="29" t="s">
        <v>1067</v>
      </c>
      <c r="F70" s="30" t="s">
        <v>200</v>
      </c>
      <c r="G70" s="27" t="s">
        <v>260</v>
      </c>
      <c r="H70" s="31">
        <v>7</v>
      </c>
      <c r="I70" s="31">
        <v>8</v>
      </c>
      <c r="J70" s="31" t="s">
        <v>27</v>
      </c>
      <c r="K70" s="31">
        <v>7</v>
      </c>
      <c r="L70" s="38"/>
      <c r="M70" s="38"/>
      <c r="N70" s="38"/>
      <c r="O70" s="38"/>
      <c r="P70" s="33">
        <v>6</v>
      </c>
      <c r="Q70" s="34">
        <f t="shared" si="0"/>
        <v>6.7</v>
      </c>
      <c r="R70" s="35" t="str">
        <f t="shared" si="3"/>
        <v>C+</v>
      </c>
      <c r="S70" s="36" t="str">
        <f t="shared" si="1"/>
        <v>Trung bình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1068</v>
      </c>
      <c r="D71" s="28" t="s">
        <v>1069</v>
      </c>
      <c r="E71" s="29" t="s">
        <v>1070</v>
      </c>
      <c r="F71" s="30" t="s">
        <v>1071</v>
      </c>
      <c r="G71" s="27" t="s">
        <v>547</v>
      </c>
      <c r="H71" s="31">
        <v>7</v>
      </c>
      <c r="I71" s="31">
        <v>7</v>
      </c>
      <c r="J71" s="31" t="s">
        <v>27</v>
      </c>
      <c r="K71" s="31">
        <v>8</v>
      </c>
      <c r="L71" s="38"/>
      <c r="M71" s="38"/>
      <c r="N71" s="38"/>
      <c r="O71" s="38"/>
      <c r="P71" s="33">
        <v>7</v>
      </c>
      <c r="Q71" s="34">
        <f t="shared" si="0"/>
        <v>7.2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1072</v>
      </c>
      <c r="D72" s="28" t="s">
        <v>1073</v>
      </c>
      <c r="E72" s="29" t="s">
        <v>762</v>
      </c>
      <c r="F72" s="30" t="s">
        <v>1074</v>
      </c>
      <c r="G72" s="27" t="s">
        <v>142</v>
      </c>
      <c r="H72" s="31">
        <v>7</v>
      </c>
      <c r="I72" s="31">
        <v>7</v>
      </c>
      <c r="J72" s="31" t="s">
        <v>27</v>
      </c>
      <c r="K72" s="31">
        <v>7</v>
      </c>
      <c r="L72" s="38"/>
      <c r="M72" s="38"/>
      <c r="N72" s="38"/>
      <c r="O72" s="38"/>
      <c r="P72" s="33">
        <v>7</v>
      </c>
      <c r="Q72" s="34">
        <f t="shared" si="0"/>
        <v>7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7.5" hidden="1" customHeight="1">
      <c r="A73" s="2"/>
      <c r="B73" s="51"/>
      <c r="C73" s="52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8">
      <c r="A74" s="2"/>
      <c r="B74" s="125" t="s">
        <v>28</v>
      </c>
      <c r="C74" s="125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5" customHeight="1">
      <c r="A75" s="2"/>
      <c r="B75" s="57" t="s">
        <v>29</v>
      </c>
      <c r="C75" s="57"/>
      <c r="D75" s="58">
        <f>+$Y$9</f>
        <v>62</v>
      </c>
      <c r="E75" s="59" t="s">
        <v>30</v>
      </c>
      <c r="F75" s="59"/>
      <c r="G75" s="116" t="s">
        <v>31</v>
      </c>
      <c r="H75" s="116"/>
      <c r="I75" s="116"/>
      <c r="J75" s="116"/>
      <c r="K75" s="116"/>
      <c r="L75" s="116"/>
      <c r="M75" s="116"/>
      <c r="N75" s="116"/>
      <c r="O75" s="116"/>
      <c r="P75" s="60">
        <f>$Y$9 -COUNTIF($T$10:$T$262,"Vắng") -COUNTIF($T$10:$T$262,"Vắng có phép") - COUNTIF($T$10:$T$262,"Đình chỉ thi") - COUNTIF($T$10:$T$262,"Không đủ ĐKDT")</f>
        <v>59</v>
      </c>
      <c r="Q75" s="60"/>
      <c r="R75" s="61"/>
      <c r="S75" s="62"/>
      <c r="T75" s="62" t="s">
        <v>30</v>
      </c>
      <c r="U75" s="3"/>
    </row>
    <row r="76" spans="1:38" ht="16.5" customHeight="1">
      <c r="A76" s="2"/>
      <c r="B76" s="57" t="s">
        <v>32</v>
      </c>
      <c r="C76" s="57"/>
      <c r="D76" s="58">
        <f>+$AJ$9</f>
        <v>59</v>
      </c>
      <c r="E76" s="59" t="s">
        <v>30</v>
      </c>
      <c r="F76" s="59"/>
      <c r="G76" s="116" t="s">
        <v>33</v>
      </c>
      <c r="H76" s="116"/>
      <c r="I76" s="116"/>
      <c r="J76" s="116"/>
      <c r="K76" s="116"/>
      <c r="L76" s="116"/>
      <c r="M76" s="116"/>
      <c r="N76" s="116"/>
      <c r="O76" s="116"/>
      <c r="P76" s="63">
        <f>COUNTIF($T$10:$T$138,"Vắng")</f>
        <v>0</v>
      </c>
      <c r="Q76" s="63"/>
      <c r="R76" s="64"/>
      <c r="S76" s="62"/>
      <c r="T76" s="62" t="s">
        <v>30</v>
      </c>
      <c r="U76" s="3"/>
    </row>
    <row r="77" spans="1:38" ht="16.5" customHeight="1">
      <c r="A77" s="2"/>
      <c r="B77" s="57" t="s">
        <v>49</v>
      </c>
      <c r="C77" s="57"/>
      <c r="D77" s="97">
        <f>COUNTIF(V11:V72,"Học lại")</f>
        <v>3</v>
      </c>
      <c r="E77" s="59" t="s">
        <v>30</v>
      </c>
      <c r="F77" s="59"/>
      <c r="G77" s="116" t="s">
        <v>50</v>
      </c>
      <c r="H77" s="116"/>
      <c r="I77" s="116"/>
      <c r="J77" s="116"/>
      <c r="K77" s="116"/>
      <c r="L77" s="116"/>
      <c r="M77" s="116"/>
      <c r="N77" s="116"/>
      <c r="O77" s="116"/>
      <c r="P77" s="60">
        <f>COUNTIF($T$10:$T$138,"Vắng có phép")</f>
        <v>0</v>
      </c>
      <c r="Q77" s="60"/>
      <c r="R77" s="61"/>
      <c r="S77" s="62"/>
      <c r="T77" s="62" t="s">
        <v>30</v>
      </c>
      <c r="U77" s="3"/>
    </row>
    <row r="78" spans="1:38" ht="3" customHeight="1">
      <c r="A78" s="2"/>
      <c r="B78" s="51"/>
      <c r="C78" s="52"/>
      <c r="D78" s="52"/>
      <c r="E78" s="53"/>
      <c r="F78" s="53"/>
      <c r="G78" s="53"/>
      <c r="H78" s="54"/>
      <c r="I78" s="55"/>
      <c r="J78" s="55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3"/>
    </row>
    <row r="79" spans="1:38">
      <c r="B79" s="98" t="s">
        <v>34</v>
      </c>
      <c r="C79" s="98"/>
      <c r="D79" s="99">
        <f>COUNTIF(V11:V72,"Thi lại")</f>
        <v>0</v>
      </c>
      <c r="E79" s="100" t="s">
        <v>30</v>
      </c>
      <c r="F79" s="3"/>
      <c r="G79" s="3"/>
      <c r="H79" s="3"/>
      <c r="I79" s="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3"/>
    </row>
    <row r="80" spans="1:38">
      <c r="B80" s="98"/>
      <c r="C80" s="98"/>
      <c r="D80" s="99"/>
      <c r="E80" s="100"/>
      <c r="F80" s="3"/>
      <c r="G80" s="3"/>
      <c r="H80" s="3"/>
      <c r="I80" s="3"/>
      <c r="J80" s="145" t="s">
        <v>766</v>
      </c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</row>
    <row r="81" spans="1:38" ht="28.05" customHeight="1">
      <c r="A81" s="65"/>
      <c r="B81" s="110" t="s">
        <v>35</v>
      </c>
      <c r="C81" s="110"/>
      <c r="D81" s="110"/>
      <c r="E81" s="110"/>
      <c r="F81" s="110"/>
      <c r="G81" s="110"/>
      <c r="H81" s="110"/>
      <c r="I81" s="66"/>
      <c r="J81" s="114" t="s">
        <v>57</v>
      </c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</row>
    <row r="82" spans="1:38" ht="4.5" customHeight="1">
      <c r="A82" s="2"/>
      <c r="B82" s="51"/>
      <c r="C82" s="67"/>
      <c r="D82" s="67"/>
      <c r="E82" s="68"/>
      <c r="F82" s="68"/>
      <c r="G82" s="68"/>
      <c r="H82" s="69"/>
      <c r="I82" s="70"/>
      <c r="J82" s="70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38" s="2" customFormat="1">
      <c r="B83" s="110" t="s">
        <v>36</v>
      </c>
      <c r="C83" s="110"/>
      <c r="D83" s="112" t="s">
        <v>37</v>
      </c>
      <c r="E83" s="112"/>
      <c r="F83" s="112"/>
      <c r="G83" s="112"/>
      <c r="H83" s="112"/>
      <c r="I83" s="70"/>
      <c r="J83" s="70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4.2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9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3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18" customHeight="1">
      <c r="A89" s="1"/>
      <c r="B89" s="108" t="s">
        <v>58</v>
      </c>
      <c r="C89" s="108"/>
      <c r="D89" s="108" t="s">
        <v>59</v>
      </c>
      <c r="E89" s="108"/>
      <c r="F89" s="108"/>
      <c r="G89" s="108"/>
      <c r="H89" s="108"/>
      <c r="I89" s="108"/>
      <c r="J89" s="108" t="s">
        <v>60</v>
      </c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4.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36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ht="38.25" customHeight="1">
      <c r="B92" s="109"/>
      <c r="C92" s="110"/>
      <c r="D92" s="110"/>
      <c r="E92" s="110"/>
      <c r="F92" s="110"/>
      <c r="G92" s="110"/>
      <c r="H92" s="109"/>
      <c r="I92" s="109"/>
      <c r="J92" s="109"/>
      <c r="K92" s="109"/>
      <c r="L92" s="109"/>
      <c r="M92" s="109"/>
      <c r="N92" s="111"/>
      <c r="O92" s="111"/>
      <c r="P92" s="111"/>
      <c r="Q92" s="111"/>
      <c r="R92" s="111"/>
      <c r="S92" s="111"/>
      <c r="T92" s="111"/>
    </row>
    <row r="93" spans="1:38">
      <c r="B93" s="51"/>
      <c r="C93" s="67"/>
      <c r="D93" s="67"/>
      <c r="E93" s="68"/>
      <c r="F93" s="68"/>
      <c r="G93" s="68"/>
      <c r="H93" s="69"/>
      <c r="I93" s="70"/>
      <c r="J93" s="70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38">
      <c r="B94" s="110"/>
      <c r="C94" s="110"/>
      <c r="D94" s="112"/>
      <c r="E94" s="112"/>
      <c r="F94" s="112"/>
      <c r="G94" s="112"/>
      <c r="H94" s="112"/>
      <c r="I94" s="70"/>
      <c r="J94" s="70"/>
      <c r="K94" s="56"/>
      <c r="L94" s="56"/>
      <c r="M94" s="56"/>
      <c r="N94" s="56"/>
      <c r="O94" s="56"/>
      <c r="P94" s="56"/>
      <c r="Q94" s="56"/>
      <c r="R94" s="56"/>
      <c r="S94" s="56"/>
      <c r="T94" s="56"/>
    </row>
    <row r="95" spans="1:38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100" spans="2:20">
      <c r="B100" s="107"/>
      <c r="C100" s="107"/>
      <c r="D100" s="107"/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</row>
  </sheetData>
  <sheetProtection formatCells="0" formatColumns="0" formatRows="0" insertColumns="0" insertRows="0" insertHyperlinks="0" deleteColumns="0" deleteRows="0" sort="0" autoFilter="0" pivotTables="0"/>
  <autoFilter ref="A9:AL72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7:O77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4:C74"/>
    <mergeCell ref="G75:O75"/>
    <mergeCell ref="G76:O76"/>
    <mergeCell ref="J79:T79"/>
    <mergeCell ref="J80:U80"/>
    <mergeCell ref="B81:H81"/>
    <mergeCell ref="J81:U81"/>
    <mergeCell ref="B83:C83"/>
    <mergeCell ref="D83:H83"/>
    <mergeCell ref="N100:T100"/>
    <mergeCell ref="B89:C89"/>
    <mergeCell ref="D89:I89"/>
    <mergeCell ref="J89:U89"/>
    <mergeCell ref="B92:G92"/>
    <mergeCell ref="H92:M92"/>
    <mergeCell ref="N92:T92"/>
    <mergeCell ref="B94:C94"/>
    <mergeCell ref="D94:H94"/>
    <mergeCell ref="B100:D100"/>
    <mergeCell ref="E100:G100"/>
    <mergeCell ref="H100:M100"/>
  </mergeCells>
  <conditionalFormatting sqref="H11:P72">
    <cfRule type="cellIs" dxfId="23" priority="4" operator="greaterThan">
      <formula>10</formula>
    </cfRule>
  </conditionalFormatting>
  <conditionalFormatting sqref="C1:C1048576">
    <cfRule type="duplicateValues" dxfId="22" priority="3"/>
  </conditionalFormatting>
  <conditionalFormatting sqref="O80:O89">
    <cfRule type="duplicateValues" dxfId="21" priority="2"/>
  </conditionalFormatting>
  <conditionalFormatting sqref="C80:C89">
    <cfRule type="duplicateValues" dxfId="20" priority="1"/>
  </conditionalFormatting>
  <dataValidations count="1">
    <dataValidation allowBlank="1" showInputMessage="1" showErrorMessage="1" errorTitle="Không xóa dữ liệu" error="Không xóa dữ liệu" prompt="Không xóa dữ liệu" sqref="D77 V11:W72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5" activePane="bottomLeft" state="frozen"/>
      <selection activeCell="A6" sqref="A6:XFD6"/>
      <selection pane="bottomLeft" activeCell="T8" sqref="T8:T10"/>
    </sheetView>
  </sheetViews>
  <sheetFormatPr defaultColWidth="9" defaultRowHeight="15.6"/>
  <cols>
    <col min="1" max="1" width="1.19921875" style="1" customWidth="1"/>
    <col min="2" max="2" width="5" style="1" customWidth="1"/>
    <col min="3" max="3" width="10.59765625" style="1" customWidth="1"/>
    <col min="4" max="4" width="13.3984375" style="1" customWidth="1"/>
    <col min="5" max="5" width="6.59765625" style="1" customWidth="1"/>
    <col min="6" max="6" width="9.3984375" style="1" hidden="1" customWidth="1"/>
    <col min="7" max="7" width="12.5976562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4.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9.2968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767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SKR-1101-5</v>
      </c>
      <c r="Y9" s="81">
        <f>+$AH$9+$AJ$9+$AF$9</f>
        <v>61</v>
      </c>
      <c r="Z9" s="75">
        <f>COUNTIF($S$10:$S$131,"Khiển trách")</f>
        <v>0</v>
      </c>
      <c r="AA9" s="75">
        <f>COUNTIF($S$10:$S$131,"Cảnh cáo")</f>
        <v>0</v>
      </c>
      <c r="AB9" s="75">
        <f>COUNTIF($S$10:$S$131,"Đình chỉ thi")</f>
        <v>0</v>
      </c>
      <c r="AC9" s="82">
        <f>+($Z$9+$AA$9+$AB$9)/$Y$9*100%</f>
        <v>0</v>
      </c>
      <c r="AD9" s="75">
        <f>SUM(COUNTIF($S$10:$S$129,"Vắng"),COUNTIF($S$10:$S$129,"Vắng có phép"))</f>
        <v>0</v>
      </c>
      <c r="AE9" s="83">
        <f>+$AD$9/$Y$9</f>
        <v>0</v>
      </c>
      <c r="AF9" s="84">
        <f>COUNTIF($V$10:$V$129,"Thi lại")</f>
        <v>0</v>
      </c>
      <c r="AG9" s="83">
        <f>+$AF$9/$Y$9</f>
        <v>0</v>
      </c>
      <c r="AH9" s="84">
        <f>COUNTIF($V$10:$V$130,"Học lại")</f>
        <v>10</v>
      </c>
      <c r="AI9" s="83">
        <f>+$AH$9/$Y$9</f>
        <v>0.16393442622950818</v>
      </c>
      <c r="AJ9" s="75">
        <f>COUNTIF($V$11:$V$130,"Đạt")</f>
        <v>51</v>
      </c>
      <c r="AK9" s="82">
        <f>+$AJ$9/$Y$9</f>
        <v>0.83606557377049184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777</v>
      </c>
      <c r="D11" s="17" t="s">
        <v>778</v>
      </c>
      <c r="E11" s="18" t="s">
        <v>63</v>
      </c>
      <c r="F11" s="19" t="s">
        <v>779</v>
      </c>
      <c r="G11" s="16" t="s">
        <v>780</v>
      </c>
      <c r="H11" s="20">
        <v>6</v>
      </c>
      <c r="I11" s="20">
        <v>7</v>
      </c>
      <c r="J11" s="20" t="s">
        <v>27</v>
      </c>
      <c r="K11" s="20">
        <v>10</v>
      </c>
      <c r="L11" s="21"/>
      <c r="M11" s="21"/>
      <c r="N11" s="21"/>
      <c r="O11" s="21"/>
      <c r="P11" s="22">
        <v>7</v>
      </c>
      <c r="Q11" s="23">
        <f t="shared" ref="Q11:Q71" si="0">ROUND(SUMPRODUCT(H11:P11,$H$10:$P$10)/100,1)</f>
        <v>7.5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781</v>
      </c>
      <c r="D12" s="28" t="s">
        <v>205</v>
      </c>
      <c r="E12" s="29" t="s">
        <v>63</v>
      </c>
      <c r="F12" s="30" t="s">
        <v>782</v>
      </c>
      <c r="G12" s="27" t="s">
        <v>192</v>
      </c>
      <c r="H12" s="31">
        <v>9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8</v>
      </c>
      <c r="Q12" s="34">
        <f t="shared" si="0"/>
        <v>8.1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783</v>
      </c>
      <c r="D13" s="28" t="s">
        <v>784</v>
      </c>
      <c r="E13" s="29" t="s">
        <v>63</v>
      </c>
      <c r="F13" s="30" t="s">
        <v>120</v>
      </c>
      <c r="G13" s="27" t="s">
        <v>90</v>
      </c>
      <c r="H13" s="31">
        <v>10</v>
      </c>
      <c r="I13" s="31">
        <v>8</v>
      </c>
      <c r="J13" s="31" t="s">
        <v>27</v>
      </c>
      <c r="K13" s="31">
        <v>6</v>
      </c>
      <c r="L13" s="38"/>
      <c r="M13" s="38"/>
      <c r="N13" s="38"/>
      <c r="O13" s="38"/>
      <c r="P13" s="33">
        <v>8</v>
      </c>
      <c r="Q13" s="34">
        <f t="shared" si="0"/>
        <v>7.8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1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785</v>
      </c>
      <c r="D14" s="28" t="s">
        <v>786</v>
      </c>
      <c r="E14" s="29" t="s">
        <v>63</v>
      </c>
      <c r="F14" s="30" t="s">
        <v>787</v>
      </c>
      <c r="G14" s="27" t="s">
        <v>134</v>
      </c>
      <c r="H14" s="31">
        <v>6</v>
      </c>
      <c r="I14" s="31">
        <v>7</v>
      </c>
      <c r="J14" s="31" t="s">
        <v>27</v>
      </c>
      <c r="K14" s="31">
        <v>9</v>
      </c>
      <c r="L14" s="38"/>
      <c r="M14" s="38"/>
      <c r="N14" s="38"/>
      <c r="O14" s="38"/>
      <c r="P14" s="33">
        <v>6</v>
      </c>
      <c r="Q14" s="34">
        <f t="shared" si="0"/>
        <v>6.8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788</v>
      </c>
      <c r="D15" s="28" t="s">
        <v>789</v>
      </c>
      <c r="E15" s="29" t="s">
        <v>239</v>
      </c>
      <c r="F15" s="30" t="s">
        <v>790</v>
      </c>
      <c r="G15" s="27" t="s">
        <v>121</v>
      </c>
      <c r="H15" s="31">
        <v>10</v>
      </c>
      <c r="I15" s="31">
        <v>8</v>
      </c>
      <c r="J15" s="31" t="s">
        <v>27</v>
      </c>
      <c r="K15" s="31">
        <v>6</v>
      </c>
      <c r="L15" s="38"/>
      <c r="M15" s="38"/>
      <c r="N15" s="38"/>
      <c r="O15" s="38"/>
      <c r="P15" s="33">
        <v>9</v>
      </c>
      <c r="Q15" s="34">
        <f t="shared" si="0"/>
        <v>8.3000000000000007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791</v>
      </c>
      <c r="D16" s="28" t="s">
        <v>109</v>
      </c>
      <c r="E16" s="29" t="s">
        <v>792</v>
      </c>
      <c r="F16" s="30" t="s">
        <v>793</v>
      </c>
      <c r="G16" s="27" t="s">
        <v>85</v>
      </c>
      <c r="H16" s="31">
        <v>6</v>
      </c>
      <c r="I16" s="31">
        <v>6</v>
      </c>
      <c r="J16" s="31" t="s">
        <v>27</v>
      </c>
      <c r="K16" s="31">
        <v>6</v>
      </c>
      <c r="L16" s="38"/>
      <c r="M16" s="38"/>
      <c r="N16" s="38"/>
      <c r="O16" s="38"/>
      <c r="P16" s="33">
        <v>6</v>
      </c>
      <c r="Q16" s="34">
        <f t="shared" si="0"/>
        <v>6</v>
      </c>
      <c r="R16" s="35" t="str">
        <f t="shared" si="3"/>
        <v>C</v>
      </c>
      <c r="S16" s="36" t="str">
        <f t="shared" si="1"/>
        <v>Trung bình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794</v>
      </c>
      <c r="D17" s="28" t="s">
        <v>795</v>
      </c>
      <c r="E17" s="29" t="s">
        <v>467</v>
      </c>
      <c r="F17" s="30" t="s">
        <v>290</v>
      </c>
      <c r="G17" s="27" t="s">
        <v>217</v>
      </c>
      <c r="H17" s="31">
        <v>10</v>
      </c>
      <c r="I17" s="31">
        <v>8</v>
      </c>
      <c r="J17" s="31" t="s">
        <v>27</v>
      </c>
      <c r="K17" s="31">
        <v>9</v>
      </c>
      <c r="L17" s="38"/>
      <c r="M17" s="38"/>
      <c r="N17" s="38"/>
      <c r="O17" s="38"/>
      <c r="P17" s="33">
        <v>6</v>
      </c>
      <c r="Q17" s="34">
        <f t="shared" si="0"/>
        <v>7.4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796</v>
      </c>
      <c r="D18" s="28" t="s">
        <v>797</v>
      </c>
      <c r="E18" s="29" t="s">
        <v>83</v>
      </c>
      <c r="F18" s="30" t="s">
        <v>293</v>
      </c>
      <c r="G18" s="27" t="s">
        <v>298</v>
      </c>
      <c r="H18" s="31">
        <v>10</v>
      </c>
      <c r="I18" s="31">
        <v>8</v>
      </c>
      <c r="J18" s="31" t="s">
        <v>27</v>
      </c>
      <c r="K18" s="31">
        <v>7</v>
      </c>
      <c r="L18" s="38"/>
      <c r="M18" s="38"/>
      <c r="N18" s="38"/>
      <c r="O18" s="38"/>
      <c r="P18" s="33">
        <v>8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798</v>
      </c>
      <c r="D19" s="28" t="s">
        <v>692</v>
      </c>
      <c r="E19" s="29" t="s">
        <v>83</v>
      </c>
      <c r="F19" s="30" t="s">
        <v>799</v>
      </c>
      <c r="G19" s="27" t="s">
        <v>90</v>
      </c>
      <c r="H19" s="31">
        <v>6</v>
      </c>
      <c r="I19" s="31">
        <v>7</v>
      </c>
      <c r="J19" s="31" t="s">
        <v>27</v>
      </c>
      <c r="K19" s="31">
        <v>9</v>
      </c>
      <c r="L19" s="38"/>
      <c r="M19" s="38"/>
      <c r="N19" s="38"/>
      <c r="O19" s="38"/>
      <c r="P19" s="33">
        <v>8</v>
      </c>
      <c r="Q19" s="34">
        <f t="shared" si="0"/>
        <v>7.8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800</v>
      </c>
      <c r="D20" s="28" t="s">
        <v>801</v>
      </c>
      <c r="E20" s="29" t="s">
        <v>802</v>
      </c>
      <c r="F20" s="30" t="s">
        <v>690</v>
      </c>
      <c r="G20" s="27" t="s">
        <v>192</v>
      </c>
      <c r="H20" s="31">
        <v>5</v>
      </c>
      <c r="I20" s="31">
        <v>0</v>
      </c>
      <c r="J20" s="31" t="s">
        <v>27</v>
      </c>
      <c r="K20" s="31">
        <v>8</v>
      </c>
      <c r="L20" s="38"/>
      <c r="M20" s="38"/>
      <c r="N20" s="38"/>
      <c r="O20" s="38"/>
      <c r="P20" s="33" t="s">
        <v>229</v>
      </c>
      <c r="Q20" s="34">
        <f t="shared" si="0"/>
        <v>2.1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3"/>
      <c r="V20" s="103" t="str">
        <f t="shared" si="2"/>
        <v>Học lại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803</v>
      </c>
      <c r="D21" s="28" t="s">
        <v>721</v>
      </c>
      <c r="E21" s="29" t="s">
        <v>804</v>
      </c>
      <c r="F21" s="30" t="s">
        <v>805</v>
      </c>
      <c r="G21" s="27" t="s">
        <v>192</v>
      </c>
      <c r="H21" s="31">
        <v>5</v>
      </c>
      <c r="I21" s="31">
        <v>7</v>
      </c>
      <c r="J21" s="31" t="s">
        <v>27</v>
      </c>
      <c r="K21" s="31">
        <v>8</v>
      </c>
      <c r="L21" s="38"/>
      <c r="M21" s="38"/>
      <c r="N21" s="38"/>
      <c r="O21" s="38"/>
      <c r="P21" s="33">
        <v>8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806</v>
      </c>
      <c r="D22" s="28" t="s">
        <v>807</v>
      </c>
      <c r="E22" s="29" t="s">
        <v>481</v>
      </c>
      <c r="F22" s="30" t="s">
        <v>359</v>
      </c>
      <c r="G22" s="27" t="s">
        <v>121</v>
      </c>
      <c r="H22" s="31">
        <v>10</v>
      </c>
      <c r="I22" s="31">
        <v>7</v>
      </c>
      <c r="J22" s="31" t="s">
        <v>27</v>
      </c>
      <c r="K22" s="31">
        <v>6</v>
      </c>
      <c r="L22" s="38"/>
      <c r="M22" s="38"/>
      <c r="N22" s="38"/>
      <c r="O22" s="38"/>
      <c r="P22" s="33">
        <v>7</v>
      </c>
      <c r="Q22" s="34">
        <f t="shared" si="0"/>
        <v>7.1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808</v>
      </c>
      <c r="D23" s="28" t="s">
        <v>809</v>
      </c>
      <c r="E23" s="29" t="s">
        <v>481</v>
      </c>
      <c r="F23" s="30" t="s">
        <v>810</v>
      </c>
      <c r="G23" s="27" t="s">
        <v>134</v>
      </c>
      <c r="H23" s="31">
        <v>10</v>
      </c>
      <c r="I23" s="31">
        <v>9</v>
      </c>
      <c r="J23" s="31" t="s">
        <v>27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9.1</v>
      </c>
      <c r="R23" s="35" t="str">
        <f t="shared" si="3"/>
        <v>A+</v>
      </c>
      <c r="S23" s="36" t="str">
        <f t="shared" si="1"/>
        <v>Giỏi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811</v>
      </c>
      <c r="D24" s="28" t="s">
        <v>711</v>
      </c>
      <c r="E24" s="29" t="s">
        <v>263</v>
      </c>
      <c r="F24" s="30" t="s">
        <v>812</v>
      </c>
      <c r="G24" s="27" t="s">
        <v>134</v>
      </c>
      <c r="H24" s="31">
        <v>8</v>
      </c>
      <c r="I24" s="31">
        <v>8</v>
      </c>
      <c r="J24" s="31" t="s">
        <v>27</v>
      </c>
      <c r="K24" s="31">
        <v>9</v>
      </c>
      <c r="L24" s="38"/>
      <c r="M24" s="38"/>
      <c r="N24" s="38"/>
      <c r="O24" s="38"/>
      <c r="P24" s="33">
        <v>9</v>
      </c>
      <c r="Q24" s="34">
        <f t="shared" si="0"/>
        <v>8.6999999999999993</v>
      </c>
      <c r="R24" s="35" t="str">
        <f t="shared" si="3"/>
        <v>A</v>
      </c>
      <c r="S24" s="36" t="str">
        <f t="shared" si="1"/>
        <v>Giỏi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813</v>
      </c>
      <c r="D25" s="28" t="s">
        <v>814</v>
      </c>
      <c r="E25" s="29" t="s">
        <v>263</v>
      </c>
      <c r="F25" s="30" t="s">
        <v>815</v>
      </c>
      <c r="G25" s="27" t="s">
        <v>121</v>
      </c>
      <c r="H25" s="31">
        <v>6</v>
      </c>
      <c r="I25" s="31">
        <v>7</v>
      </c>
      <c r="J25" s="31" t="s">
        <v>27</v>
      </c>
      <c r="K25" s="31">
        <v>6</v>
      </c>
      <c r="L25" s="38"/>
      <c r="M25" s="38"/>
      <c r="N25" s="38"/>
      <c r="O25" s="38"/>
      <c r="P25" s="33">
        <v>9</v>
      </c>
      <c r="Q25" s="34">
        <f t="shared" si="0"/>
        <v>7.7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816</v>
      </c>
      <c r="D26" s="28" t="s">
        <v>817</v>
      </c>
      <c r="E26" s="29" t="s">
        <v>818</v>
      </c>
      <c r="F26" s="30" t="s">
        <v>819</v>
      </c>
      <c r="G26" s="27" t="s">
        <v>142</v>
      </c>
      <c r="H26" s="31">
        <v>6</v>
      </c>
      <c r="I26" s="31">
        <v>6</v>
      </c>
      <c r="J26" s="31" t="s">
        <v>27</v>
      </c>
      <c r="K26" s="31">
        <v>6</v>
      </c>
      <c r="L26" s="38"/>
      <c r="M26" s="38"/>
      <c r="N26" s="38"/>
      <c r="O26" s="38"/>
      <c r="P26" s="33">
        <v>7</v>
      </c>
      <c r="Q26" s="34">
        <f t="shared" si="0"/>
        <v>6.5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820</v>
      </c>
      <c r="D27" s="28" t="s">
        <v>821</v>
      </c>
      <c r="E27" s="29" t="s">
        <v>98</v>
      </c>
      <c r="F27" s="30" t="s">
        <v>564</v>
      </c>
      <c r="G27" s="27" t="s">
        <v>236</v>
      </c>
      <c r="H27" s="31">
        <v>5</v>
      </c>
      <c r="I27" s="31">
        <v>0</v>
      </c>
      <c r="J27" s="31" t="s">
        <v>27</v>
      </c>
      <c r="K27" s="31">
        <v>8</v>
      </c>
      <c r="L27" s="38"/>
      <c r="M27" s="38"/>
      <c r="N27" s="38"/>
      <c r="O27" s="38"/>
      <c r="P27" s="33" t="s">
        <v>229</v>
      </c>
      <c r="Q27" s="34">
        <f t="shared" si="0"/>
        <v>2.1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103" t="str">
        <f t="shared" si="2"/>
        <v>Học lại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822</v>
      </c>
      <c r="D28" s="28" t="s">
        <v>823</v>
      </c>
      <c r="E28" s="29" t="s">
        <v>280</v>
      </c>
      <c r="F28" s="30" t="s">
        <v>824</v>
      </c>
      <c r="G28" s="27" t="s">
        <v>65</v>
      </c>
      <c r="H28" s="31">
        <v>9</v>
      </c>
      <c r="I28" s="31">
        <v>7</v>
      </c>
      <c r="J28" s="31" t="s">
        <v>27</v>
      </c>
      <c r="K28" s="31">
        <v>7</v>
      </c>
      <c r="L28" s="38"/>
      <c r="M28" s="38"/>
      <c r="N28" s="38"/>
      <c r="O28" s="38"/>
      <c r="P28" s="33">
        <v>7</v>
      </c>
      <c r="Q28" s="34">
        <f t="shared" si="0"/>
        <v>7.2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825</v>
      </c>
      <c r="D29" s="28" t="s">
        <v>826</v>
      </c>
      <c r="E29" s="29" t="s">
        <v>827</v>
      </c>
      <c r="F29" s="30" t="s">
        <v>398</v>
      </c>
      <c r="G29" s="27" t="s">
        <v>236</v>
      </c>
      <c r="H29" s="31">
        <v>10</v>
      </c>
      <c r="I29" s="31">
        <v>7</v>
      </c>
      <c r="J29" s="31" t="s">
        <v>27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7.1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828</v>
      </c>
      <c r="D30" s="28" t="s">
        <v>123</v>
      </c>
      <c r="E30" s="29" t="s">
        <v>827</v>
      </c>
      <c r="F30" s="30" t="s">
        <v>829</v>
      </c>
      <c r="G30" s="27" t="s">
        <v>167</v>
      </c>
      <c r="H30" s="31">
        <v>10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830</v>
      </c>
      <c r="D31" s="28" t="s">
        <v>831</v>
      </c>
      <c r="E31" s="29" t="s">
        <v>119</v>
      </c>
      <c r="F31" s="30" t="s">
        <v>832</v>
      </c>
      <c r="G31" s="27" t="s">
        <v>192</v>
      </c>
      <c r="H31" s="31">
        <v>0</v>
      </c>
      <c r="I31" s="31">
        <v>0</v>
      </c>
      <c r="J31" s="31" t="s">
        <v>27</v>
      </c>
      <c r="K31" s="31">
        <v>0</v>
      </c>
      <c r="L31" s="38"/>
      <c r="M31" s="38"/>
      <c r="N31" s="38"/>
      <c r="O31" s="38"/>
      <c r="P31" s="33" t="s">
        <v>229</v>
      </c>
      <c r="Q31" s="34">
        <f t="shared" si="0"/>
        <v>0</v>
      </c>
      <c r="R31" s="35" t="str">
        <f t="shared" si="3"/>
        <v>F</v>
      </c>
      <c r="S31" s="36" t="str">
        <f t="shared" si="1"/>
        <v>Kém</v>
      </c>
      <c r="T31" s="37" t="str">
        <f t="shared" si="4"/>
        <v>Không đủ ĐKDT</v>
      </c>
      <c r="U31" s="3"/>
      <c r="V31" s="103" t="str">
        <f t="shared" si="2"/>
        <v>Học lại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833</v>
      </c>
      <c r="D32" s="28" t="s">
        <v>169</v>
      </c>
      <c r="E32" s="29" t="s">
        <v>292</v>
      </c>
      <c r="F32" s="30" t="s">
        <v>834</v>
      </c>
      <c r="G32" s="27" t="s">
        <v>208</v>
      </c>
      <c r="H32" s="31">
        <v>0</v>
      </c>
      <c r="I32" s="31">
        <v>0</v>
      </c>
      <c r="J32" s="31" t="s">
        <v>27</v>
      </c>
      <c r="K32" s="31">
        <v>0</v>
      </c>
      <c r="L32" s="38"/>
      <c r="M32" s="38"/>
      <c r="N32" s="38"/>
      <c r="O32" s="38"/>
      <c r="P32" s="33" t="s">
        <v>229</v>
      </c>
      <c r="Q32" s="34">
        <f t="shared" si="0"/>
        <v>0</v>
      </c>
      <c r="R32" s="35" t="str">
        <f t="shared" si="3"/>
        <v>F</v>
      </c>
      <c r="S32" s="36" t="str">
        <f t="shared" si="1"/>
        <v>Kém</v>
      </c>
      <c r="T32" s="37" t="str">
        <f t="shared" si="4"/>
        <v>Không đủ ĐKDT</v>
      </c>
      <c r="U32" s="3"/>
      <c r="V32" s="103" t="str">
        <f t="shared" si="2"/>
        <v>Học lại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835</v>
      </c>
      <c r="D33" s="28" t="s">
        <v>511</v>
      </c>
      <c r="E33" s="29" t="s">
        <v>304</v>
      </c>
      <c r="F33" s="30" t="s">
        <v>832</v>
      </c>
      <c r="G33" s="27" t="s">
        <v>69</v>
      </c>
      <c r="H33" s="31">
        <v>5</v>
      </c>
      <c r="I33" s="31">
        <v>6</v>
      </c>
      <c r="J33" s="31" t="s">
        <v>27</v>
      </c>
      <c r="K33" s="31">
        <v>6</v>
      </c>
      <c r="L33" s="38"/>
      <c r="M33" s="38"/>
      <c r="N33" s="38"/>
      <c r="O33" s="38"/>
      <c r="P33" s="33">
        <v>8</v>
      </c>
      <c r="Q33" s="34">
        <f t="shared" si="0"/>
        <v>6.9</v>
      </c>
      <c r="R33" s="35" t="str">
        <f t="shared" si="3"/>
        <v>C+</v>
      </c>
      <c r="S33" s="36" t="str">
        <f t="shared" si="1"/>
        <v>Trung bình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836</v>
      </c>
      <c r="D34" s="28" t="s">
        <v>721</v>
      </c>
      <c r="E34" s="29" t="s">
        <v>837</v>
      </c>
      <c r="F34" s="30" t="s">
        <v>838</v>
      </c>
      <c r="G34" s="27" t="s">
        <v>260</v>
      </c>
      <c r="H34" s="31">
        <v>6</v>
      </c>
      <c r="I34" s="31">
        <v>6</v>
      </c>
      <c r="J34" s="31" t="s">
        <v>27</v>
      </c>
      <c r="K34" s="31">
        <v>8</v>
      </c>
      <c r="L34" s="38"/>
      <c r="M34" s="38"/>
      <c r="N34" s="38"/>
      <c r="O34" s="38"/>
      <c r="P34" s="33">
        <v>6</v>
      </c>
      <c r="Q34" s="34">
        <f t="shared" si="0"/>
        <v>6.4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839</v>
      </c>
      <c r="D35" s="28" t="s">
        <v>127</v>
      </c>
      <c r="E35" s="29" t="s">
        <v>132</v>
      </c>
      <c r="F35" s="30" t="s">
        <v>840</v>
      </c>
      <c r="G35" s="27" t="s">
        <v>154</v>
      </c>
      <c r="H35" s="31">
        <v>6</v>
      </c>
      <c r="I35" s="31">
        <v>8</v>
      </c>
      <c r="J35" s="31" t="s">
        <v>27</v>
      </c>
      <c r="K35" s="31">
        <v>10</v>
      </c>
      <c r="L35" s="38"/>
      <c r="M35" s="38"/>
      <c r="N35" s="38"/>
      <c r="O35" s="38"/>
      <c r="P35" s="33">
        <v>8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841</v>
      </c>
      <c r="D36" s="28" t="s">
        <v>511</v>
      </c>
      <c r="E36" s="29" t="s">
        <v>842</v>
      </c>
      <c r="F36" s="30" t="s">
        <v>207</v>
      </c>
      <c r="G36" s="27" t="s">
        <v>154</v>
      </c>
      <c r="H36" s="31">
        <v>6</v>
      </c>
      <c r="I36" s="31">
        <v>6</v>
      </c>
      <c r="J36" s="31" t="s">
        <v>27</v>
      </c>
      <c r="K36" s="31">
        <v>6</v>
      </c>
      <c r="L36" s="38"/>
      <c r="M36" s="38"/>
      <c r="N36" s="38"/>
      <c r="O36" s="38"/>
      <c r="P36" s="33">
        <v>7</v>
      </c>
      <c r="Q36" s="34">
        <f t="shared" si="0"/>
        <v>6.5</v>
      </c>
      <c r="R36" s="35" t="str">
        <f t="shared" si="3"/>
        <v>C+</v>
      </c>
      <c r="S36" s="36" t="str">
        <f t="shared" si="1"/>
        <v>Trung bình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843</v>
      </c>
      <c r="D37" s="28" t="s">
        <v>127</v>
      </c>
      <c r="E37" s="29" t="s">
        <v>844</v>
      </c>
      <c r="F37" s="30" t="s">
        <v>845</v>
      </c>
      <c r="G37" s="27" t="s">
        <v>69</v>
      </c>
      <c r="H37" s="31">
        <v>6</v>
      </c>
      <c r="I37" s="31">
        <v>6</v>
      </c>
      <c r="J37" s="31" t="s">
        <v>27</v>
      </c>
      <c r="K37" s="31">
        <v>6</v>
      </c>
      <c r="L37" s="38"/>
      <c r="M37" s="38"/>
      <c r="N37" s="38"/>
      <c r="O37" s="38"/>
      <c r="P37" s="33">
        <v>8</v>
      </c>
      <c r="Q37" s="34">
        <f t="shared" si="0"/>
        <v>7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846</v>
      </c>
      <c r="D38" s="28" t="s">
        <v>847</v>
      </c>
      <c r="E38" s="29" t="s">
        <v>137</v>
      </c>
      <c r="F38" s="30" t="s">
        <v>297</v>
      </c>
      <c r="G38" s="27" t="s">
        <v>217</v>
      </c>
      <c r="H38" s="31">
        <v>0</v>
      </c>
      <c r="I38" s="31">
        <v>0</v>
      </c>
      <c r="J38" s="31" t="s">
        <v>27</v>
      </c>
      <c r="K38" s="31">
        <v>0</v>
      </c>
      <c r="L38" s="38"/>
      <c r="M38" s="38"/>
      <c r="N38" s="38"/>
      <c r="O38" s="38"/>
      <c r="P38" s="33" t="s">
        <v>229</v>
      </c>
      <c r="Q38" s="34">
        <f t="shared" si="0"/>
        <v>0</v>
      </c>
      <c r="R38" s="35" t="str">
        <f t="shared" si="3"/>
        <v>F</v>
      </c>
      <c r="S38" s="36" t="str">
        <f t="shared" si="1"/>
        <v>Kém</v>
      </c>
      <c r="T38" s="37" t="str">
        <f t="shared" si="4"/>
        <v>Không đủ ĐKDT</v>
      </c>
      <c r="U38" s="3"/>
      <c r="V38" s="103" t="str">
        <f t="shared" si="2"/>
        <v>Học lại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848</v>
      </c>
      <c r="D39" s="28" t="s">
        <v>849</v>
      </c>
      <c r="E39" s="29" t="s">
        <v>137</v>
      </c>
      <c r="F39" s="30" t="s">
        <v>556</v>
      </c>
      <c r="G39" s="27" t="s">
        <v>192</v>
      </c>
      <c r="H39" s="31">
        <v>5</v>
      </c>
      <c r="I39" s="31">
        <v>0</v>
      </c>
      <c r="J39" s="31" t="s">
        <v>27</v>
      </c>
      <c r="K39" s="31">
        <v>8</v>
      </c>
      <c r="L39" s="38"/>
      <c r="M39" s="38"/>
      <c r="N39" s="38"/>
      <c r="O39" s="38"/>
      <c r="P39" s="33" t="s">
        <v>229</v>
      </c>
      <c r="Q39" s="34">
        <f t="shared" si="0"/>
        <v>2.1</v>
      </c>
      <c r="R39" s="35" t="str">
        <f t="shared" si="3"/>
        <v>F</v>
      </c>
      <c r="S39" s="36" t="str">
        <f t="shared" si="1"/>
        <v>Kém</v>
      </c>
      <c r="T39" s="37" t="str">
        <f t="shared" si="4"/>
        <v>Không đủ ĐKDT</v>
      </c>
      <c r="U39" s="3"/>
      <c r="V39" s="103" t="str">
        <f t="shared" si="2"/>
        <v>Học lại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850</v>
      </c>
      <c r="D40" s="28" t="s">
        <v>851</v>
      </c>
      <c r="E40" s="29" t="s">
        <v>137</v>
      </c>
      <c r="F40" s="30" t="s">
        <v>437</v>
      </c>
      <c r="G40" s="27" t="s">
        <v>65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852</v>
      </c>
      <c r="D41" s="28" t="s">
        <v>853</v>
      </c>
      <c r="E41" s="29" t="s">
        <v>152</v>
      </c>
      <c r="F41" s="30" t="s">
        <v>854</v>
      </c>
      <c r="G41" s="27" t="s">
        <v>192</v>
      </c>
      <c r="H41" s="31">
        <v>0</v>
      </c>
      <c r="I41" s="31">
        <v>0</v>
      </c>
      <c r="J41" s="31" t="s">
        <v>27</v>
      </c>
      <c r="K41" s="31">
        <v>0</v>
      </c>
      <c r="L41" s="38"/>
      <c r="M41" s="38"/>
      <c r="N41" s="38"/>
      <c r="O41" s="38"/>
      <c r="P41" s="33" t="s">
        <v>229</v>
      </c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103" t="str">
        <f t="shared" si="2"/>
        <v>Học lại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855</v>
      </c>
      <c r="D42" s="28" t="s">
        <v>856</v>
      </c>
      <c r="E42" s="29" t="s">
        <v>152</v>
      </c>
      <c r="F42" s="30" t="s">
        <v>857</v>
      </c>
      <c r="G42" s="27" t="s">
        <v>90</v>
      </c>
      <c r="H42" s="31">
        <v>10</v>
      </c>
      <c r="I42" s="31">
        <v>8</v>
      </c>
      <c r="J42" s="31" t="s">
        <v>27</v>
      </c>
      <c r="K42" s="31">
        <v>7</v>
      </c>
      <c r="L42" s="38"/>
      <c r="M42" s="38"/>
      <c r="N42" s="38"/>
      <c r="O42" s="38"/>
      <c r="P42" s="33">
        <v>7</v>
      </c>
      <c r="Q42" s="34">
        <f t="shared" si="0"/>
        <v>7.5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858</v>
      </c>
      <c r="D43" s="28" t="s">
        <v>859</v>
      </c>
      <c r="E43" s="29" t="s">
        <v>321</v>
      </c>
      <c r="F43" s="30" t="s">
        <v>860</v>
      </c>
      <c r="G43" s="27" t="s">
        <v>154</v>
      </c>
      <c r="H43" s="31">
        <v>0</v>
      </c>
      <c r="I43" s="31">
        <v>0</v>
      </c>
      <c r="J43" s="31" t="s">
        <v>27</v>
      </c>
      <c r="K43" s="31">
        <v>0</v>
      </c>
      <c r="L43" s="38"/>
      <c r="M43" s="38"/>
      <c r="N43" s="38"/>
      <c r="O43" s="38"/>
      <c r="P43" s="33" t="s">
        <v>229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103" t="str">
        <f t="shared" si="2"/>
        <v>Học lại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861</v>
      </c>
      <c r="D44" s="28" t="s">
        <v>320</v>
      </c>
      <c r="E44" s="29" t="s">
        <v>325</v>
      </c>
      <c r="F44" s="30" t="s">
        <v>293</v>
      </c>
      <c r="G44" s="27" t="s">
        <v>298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7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862</v>
      </c>
      <c r="D45" s="28" t="s">
        <v>863</v>
      </c>
      <c r="E45" s="29" t="s">
        <v>352</v>
      </c>
      <c r="F45" s="30" t="s">
        <v>864</v>
      </c>
      <c r="G45" s="27" t="s">
        <v>865</v>
      </c>
      <c r="H45" s="31">
        <v>10</v>
      </c>
      <c r="I45" s="31">
        <v>9</v>
      </c>
      <c r="J45" s="31" t="s">
        <v>27</v>
      </c>
      <c r="K45" s="31">
        <v>8</v>
      </c>
      <c r="L45" s="38"/>
      <c r="M45" s="38"/>
      <c r="N45" s="38"/>
      <c r="O45" s="38"/>
      <c r="P45" s="33">
        <v>9</v>
      </c>
      <c r="Q45" s="34">
        <f t="shared" si="0"/>
        <v>8.9</v>
      </c>
      <c r="R45" s="35" t="str">
        <f t="shared" si="3"/>
        <v>A</v>
      </c>
      <c r="S45" s="36" t="str">
        <f t="shared" si="1"/>
        <v>Giỏi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866</v>
      </c>
      <c r="D46" s="28" t="s">
        <v>354</v>
      </c>
      <c r="E46" s="29" t="s">
        <v>173</v>
      </c>
      <c r="F46" s="30" t="s">
        <v>271</v>
      </c>
      <c r="G46" s="27" t="s">
        <v>154</v>
      </c>
      <c r="H46" s="31">
        <v>6</v>
      </c>
      <c r="I46" s="31">
        <v>8</v>
      </c>
      <c r="J46" s="31" t="s">
        <v>27</v>
      </c>
      <c r="K46" s="31">
        <v>10</v>
      </c>
      <c r="L46" s="38"/>
      <c r="M46" s="38"/>
      <c r="N46" s="38"/>
      <c r="O46" s="38"/>
      <c r="P46" s="33">
        <v>8</v>
      </c>
      <c r="Q46" s="34">
        <f t="shared" si="0"/>
        <v>8.1999999999999993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867</v>
      </c>
      <c r="D47" s="28" t="s">
        <v>262</v>
      </c>
      <c r="E47" s="29" t="s">
        <v>173</v>
      </c>
      <c r="F47" s="30" t="s">
        <v>868</v>
      </c>
      <c r="G47" s="27" t="s">
        <v>780</v>
      </c>
      <c r="H47" s="31">
        <v>6</v>
      </c>
      <c r="I47" s="31">
        <v>8</v>
      </c>
      <c r="J47" s="31" t="s">
        <v>27</v>
      </c>
      <c r="K47" s="31">
        <v>10</v>
      </c>
      <c r="L47" s="38"/>
      <c r="M47" s="38"/>
      <c r="N47" s="38"/>
      <c r="O47" s="38"/>
      <c r="P47" s="33">
        <v>7</v>
      </c>
      <c r="Q47" s="34">
        <f t="shared" si="0"/>
        <v>7.7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869</v>
      </c>
      <c r="D48" s="28" t="s">
        <v>870</v>
      </c>
      <c r="E48" s="29" t="s">
        <v>871</v>
      </c>
      <c r="F48" s="30" t="s">
        <v>872</v>
      </c>
      <c r="G48" s="27" t="s">
        <v>236</v>
      </c>
      <c r="H48" s="31">
        <v>6</v>
      </c>
      <c r="I48" s="31">
        <v>6</v>
      </c>
      <c r="J48" s="31" t="s">
        <v>27</v>
      </c>
      <c r="K48" s="31">
        <v>6</v>
      </c>
      <c r="L48" s="38"/>
      <c r="M48" s="38"/>
      <c r="N48" s="38"/>
      <c r="O48" s="38"/>
      <c r="P48" s="33">
        <v>7</v>
      </c>
      <c r="Q48" s="34">
        <f t="shared" si="0"/>
        <v>6.5</v>
      </c>
      <c r="R48" s="35" t="str">
        <f t="shared" si="3"/>
        <v>C+</v>
      </c>
      <c r="S48" s="36" t="str">
        <f t="shared" si="1"/>
        <v>Trung bình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873</v>
      </c>
      <c r="D49" s="28" t="s">
        <v>383</v>
      </c>
      <c r="E49" s="29" t="s">
        <v>361</v>
      </c>
      <c r="F49" s="30" t="s">
        <v>874</v>
      </c>
      <c r="G49" s="27" t="s">
        <v>865</v>
      </c>
      <c r="H49" s="31">
        <v>10</v>
      </c>
      <c r="I49" s="31">
        <v>7</v>
      </c>
      <c r="J49" s="31" t="s">
        <v>27</v>
      </c>
      <c r="K49" s="31">
        <v>8</v>
      </c>
      <c r="L49" s="38"/>
      <c r="M49" s="38"/>
      <c r="N49" s="38"/>
      <c r="O49" s="38"/>
      <c r="P49" s="33">
        <v>7</v>
      </c>
      <c r="Q49" s="34">
        <f t="shared" si="0"/>
        <v>7.5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875</v>
      </c>
      <c r="D50" s="28" t="s">
        <v>127</v>
      </c>
      <c r="E50" s="29" t="s">
        <v>712</v>
      </c>
      <c r="F50" s="30" t="s">
        <v>129</v>
      </c>
      <c r="G50" s="27" t="s">
        <v>142</v>
      </c>
      <c r="H50" s="31">
        <v>10</v>
      </c>
      <c r="I50" s="31">
        <v>7</v>
      </c>
      <c r="J50" s="31" t="s">
        <v>27</v>
      </c>
      <c r="K50" s="31">
        <v>6</v>
      </c>
      <c r="L50" s="38"/>
      <c r="M50" s="38"/>
      <c r="N50" s="38"/>
      <c r="O50" s="38"/>
      <c r="P50" s="33">
        <v>6</v>
      </c>
      <c r="Q50" s="34">
        <f t="shared" si="0"/>
        <v>6.6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876</v>
      </c>
      <c r="D51" s="28" t="s">
        <v>877</v>
      </c>
      <c r="E51" s="29" t="s">
        <v>878</v>
      </c>
      <c r="F51" s="30" t="s">
        <v>879</v>
      </c>
      <c r="G51" s="27" t="s">
        <v>134</v>
      </c>
      <c r="H51" s="31">
        <v>0</v>
      </c>
      <c r="I51" s="31">
        <v>0</v>
      </c>
      <c r="J51" s="31" t="s">
        <v>27</v>
      </c>
      <c r="K51" s="31">
        <v>0</v>
      </c>
      <c r="L51" s="38"/>
      <c r="M51" s="38"/>
      <c r="N51" s="38"/>
      <c r="O51" s="38"/>
      <c r="P51" s="33" t="s">
        <v>229</v>
      </c>
      <c r="Q51" s="34">
        <f t="shared" si="0"/>
        <v>0</v>
      </c>
      <c r="R51" s="35" t="str">
        <f t="shared" si="3"/>
        <v>F</v>
      </c>
      <c r="S51" s="36" t="str">
        <f t="shared" si="1"/>
        <v>Kém</v>
      </c>
      <c r="T51" s="37" t="str">
        <f t="shared" si="4"/>
        <v>Không đủ ĐKDT</v>
      </c>
      <c r="U51" s="3"/>
      <c r="V51" s="103" t="str">
        <f t="shared" si="2"/>
        <v>Học lại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880</v>
      </c>
      <c r="D52" s="28" t="s">
        <v>881</v>
      </c>
      <c r="E52" s="29" t="s">
        <v>182</v>
      </c>
      <c r="F52" s="30" t="s">
        <v>216</v>
      </c>
      <c r="G52" s="27" t="s">
        <v>260</v>
      </c>
      <c r="H52" s="31">
        <v>10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882</v>
      </c>
      <c r="D53" s="28" t="s">
        <v>127</v>
      </c>
      <c r="E53" s="29" t="s">
        <v>883</v>
      </c>
      <c r="F53" s="30" t="s">
        <v>884</v>
      </c>
      <c r="G53" s="27" t="s">
        <v>167</v>
      </c>
      <c r="H53" s="31">
        <v>9</v>
      </c>
      <c r="I53" s="31">
        <v>8</v>
      </c>
      <c r="J53" s="31" t="s">
        <v>27</v>
      </c>
      <c r="K53" s="31">
        <v>8</v>
      </c>
      <c r="L53" s="38"/>
      <c r="M53" s="38"/>
      <c r="N53" s="38"/>
      <c r="O53" s="38"/>
      <c r="P53" s="33">
        <v>7</v>
      </c>
      <c r="Q53" s="34">
        <f t="shared" si="0"/>
        <v>7.6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885</v>
      </c>
      <c r="D54" s="28" t="s">
        <v>886</v>
      </c>
      <c r="E54" s="29" t="s">
        <v>887</v>
      </c>
      <c r="F54" s="30" t="s">
        <v>516</v>
      </c>
      <c r="G54" s="27" t="s">
        <v>65</v>
      </c>
      <c r="H54" s="31">
        <v>6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8</v>
      </c>
      <c r="Q54" s="34">
        <f t="shared" si="0"/>
        <v>7.4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888</v>
      </c>
      <c r="D55" s="28" t="s">
        <v>889</v>
      </c>
      <c r="E55" s="29" t="s">
        <v>376</v>
      </c>
      <c r="F55" s="30" t="s">
        <v>598</v>
      </c>
      <c r="G55" s="27" t="s">
        <v>167</v>
      </c>
      <c r="H55" s="31">
        <v>10</v>
      </c>
      <c r="I55" s="31">
        <v>8</v>
      </c>
      <c r="J55" s="31" t="s">
        <v>27</v>
      </c>
      <c r="K55" s="31">
        <v>7</v>
      </c>
      <c r="L55" s="38"/>
      <c r="M55" s="38"/>
      <c r="N55" s="38"/>
      <c r="O55" s="38"/>
      <c r="P55" s="33">
        <v>7</v>
      </c>
      <c r="Q55" s="34">
        <f t="shared" si="0"/>
        <v>7.5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890</v>
      </c>
      <c r="D56" s="28" t="s">
        <v>127</v>
      </c>
      <c r="E56" s="29" t="s">
        <v>891</v>
      </c>
      <c r="F56" s="30" t="s">
        <v>892</v>
      </c>
      <c r="G56" s="27" t="s">
        <v>65</v>
      </c>
      <c r="H56" s="31">
        <v>10</v>
      </c>
      <c r="I56" s="31">
        <v>7</v>
      </c>
      <c r="J56" s="31" t="s">
        <v>27</v>
      </c>
      <c r="K56" s="31">
        <v>6</v>
      </c>
      <c r="L56" s="38"/>
      <c r="M56" s="38"/>
      <c r="N56" s="38"/>
      <c r="O56" s="38"/>
      <c r="P56" s="33">
        <v>6</v>
      </c>
      <c r="Q56" s="34">
        <f t="shared" si="0"/>
        <v>6.6</v>
      </c>
      <c r="R56" s="35" t="str">
        <f t="shared" si="3"/>
        <v>C+</v>
      </c>
      <c r="S56" s="36" t="str">
        <f t="shared" si="1"/>
        <v>Trung bình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893</v>
      </c>
      <c r="D57" s="28" t="s">
        <v>127</v>
      </c>
      <c r="E57" s="29" t="s">
        <v>894</v>
      </c>
      <c r="F57" s="30" t="s">
        <v>895</v>
      </c>
      <c r="G57" s="27" t="s">
        <v>217</v>
      </c>
      <c r="H57" s="31">
        <v>6</v>
      </c>
      <c r="I57" s="31">
        <v>6</v>
      </c>
      <c r="J57" s="31" t="s">
        <v>27</v>
      </c>
      <c r="K57" s="31">
        <v>6</v>
      </c>
      <c r="L57" s="38"/>
      <c r="M57" s="38"/>
      <c r="N57" s="38"/>
      <c r="O57" s="38"/>
      <c r="P57" s="33">
        <v>7</v>
      </c>
      <c r="Q57" s="34">
        <f t="shared" si="0"/>
        <v>6.5</v>
      </c>
      <c r="R57" s="35" t="str">
        <f t="shared" si="3"/>
        <v>C+</v>
      </c>
      <c r="S57" s="36" t="str">
        <f t="shared" si="1"/>
        <v>Trung bình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896</v>
      </c>
      <c r="D58" s="28" t="s">
        <v>897</v>
      </c>
      <c r="E58" s="29" t="s">
        <v>894</v>
      </c>
      <c r="F58" s="30" t="s">
        <v>384</v>
      </c>
      <c r="G58" s="27" t="s">
        <v>260</v>
      </c>
      <c r="H58" s="31">
        <v>10</v>
      </c>
      <c r="I58" s="31">
        <v>8</v>
      </c>
      <c r="J58" s="31" t="s">
        <v>27</v>
      </c>
      <c r="K58" s="31">
        <v>8</v>
      </c>
      <c r="L58" s="38"/>
      <c r="M58" s="38"/>
      <c r="N58" s="38"/>
      <c r="O58" s="38"/>
      <c r="P58" s="33">
        <v>8</v>
      </c>
      <c r="Q58" s="34">
        <f t="shared" si="0"/>
        <v>8.1999999999999993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898</v>
      </c>
      <c r="D59" s="28" t="s">
        <v>899</v>
      </c>
      <c r="E59" s="29" t="s">
        <v>900</v>
      </c>
      <c r="F59" s="30" t="s">
        <v>901</v>
      </c>
      <c r="G59" s="27" t="s">
        <v>85</v>
      </c>
      <c r="H59" s="31">
        <v>6</v>
      </c>
      <c r="I59" s="31">
        <v>6</v>
      </c>
      <c r="J59" s="31" t="s">
        <v>27</v>
      </c>
      <c r="K59" s="31">
        <v>6</v>
      </c>
      <c r="L59" s="38"/>
      <c r="M59" s="38"/>
      <c r="N59" s="38"/>
      <c r="O59" s="38"/>
      <c r="P59" s="33">
        <v>7</v>
      </c>
      <c r="Q59" s="34">
        <f t="shared" si="0"/>
        <v>6.5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902</v>
      </c>
      <c r="D60" s="28" t="s">
        <v>903</v>
      </c>
      <c r="E60" s="29" t="s">
        <v>392</v>
      </c>
      <c r="F60" s="30" t="s">
        <v>297</v>
      </c>
      <c r="G60" s="27" t="s">
        <v>142</v>
      </c>
      <c r="H60" s="31">
        <v>10</v>
      </c>
      <c r="I60" s="31">
        <v>8</v>
      </c>
      <c r="J60" s="31" t="s">
        <v>27</v>
      </c>
      <c r="K60" s="31">
        <v>6</v>
      </c>
      <c r="L60" s="38"/>
      <c r="M60" s="38"/>
      <c r="N60" s="38"/>
      <c r="O60" s="38"/>
      <c r="P60" s="33">
        <v>8</v>
      </c>
      <c r="Q60" s="34">
        <f t="shared" si="0"/>
        <v>7.8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904</v>
      </c>
      <c r="D61" s="28" t="s">
        <v>739</v>
      </c>
      <c r="E61" s="29" t="s">
        <v>392</v>
      </c>
      <c r="F61" s="30" t="s">
        <v>595</v>
      </c>
      <c r="G61" s="27" t="s">
        <v>121</v>
      </c>
      <c r="H61" s="31">
        <v>10</v>
      </c>
      <c r="I61" s="31">
        <v>7</v>
      </c>
      <c r="J61" s="31" t="s">
        <v>27</v>
      </c>
      <c r="K61" s="31">
        <v>6</v>
      </c>
      <c r="L61" s="38"/>
      <c r="M61" s="38"/>
      <c r="N61" s="38"/>
      <c r="O61" s="38"/>
      <c r="P61" s="33">
        <v>7</v>
      </c>
      <c r="Q61" s="34">
        <f t="shared" si="0"/>
        <v>7.1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905</v>
      </c>
      <c r="D62" s="28" t="s">
        <v>906</v>
      </c>
      <c r="E62" s="29" t="s">
        <v>392</v>
      </c>
      <c r="F62" s="30" t="s">
        <v>907</v>
      </c>
      <c r="G62" s="27" t="s">
        <v>167</v>
      </c>
      <c r="H62" s="31">
        <v>10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0"/>
        <v>7.7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908</v>
      </c>
      <c r="D63" s="28" t="s">
        <v>909</v>
      </c>
      <c r="E63" s="29" t="s">
        <v>392</v>
      </c>
      <c r="F63" s="30" t="s">
        <v>571</v>
      </c>
      <c r="G63" s="27" t="s">
        <v>154</v>
      </c>
      <c r="H63" s="31">
        <v>6</v>
      </c>
      <c r="I63" s="31">
        <v>7</v>
      </c>
      <c r="J63" s="31" t="s">
        <v>27</v>
      </c>
      <c r="K63" s="31">
        <v>10</v>
      </c>
      <c r="L63" s="38"/>
      <c r="M63" s="38"/>
      <c r="N63" s="38"/>
      <c r="O63" s="38"/>
      <c r="P63" s="33">
        <v>6</v>
      </c>
      <c r="Q63" s="34">
        <f t="shared" si="0"/>
        <v>7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910</v>
      </c>
      <c r="D64" s="28" t="s">
        <v>911</v>
      </c>
      <c r="E64" s="29" t="s">
        <v>392</v>
      </c>
      <c r="F64" s="30" t="s">
        <v>495</v>
      </c>
      <c r="G64" s="27" t="s">
        <v>134</v>
      </c>
      <c r="H64" s="31">
        <v>10</v>
      </c>
      <c r="I64" s="31">
        <v>8</v>
      </c>
      <c r="J64" s="31" t="s">
        <v>27</v>
      </c>
      <c r="K64" s="31">
        <v>9</v>
      </c>
      <c r="L64" s="38"/>
      <c r="M64" s="38"/>
      <c r="N64" s="38"/>
      <c r="O64" s="38"/>
      <c r="P64" s="33">
        <v>6</v>
      </c>
      <c r="Q64" s="34">
        <f t="shared" si="0"/>
        <v>7.4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912</v>
      </c>
      <c r="D65" s="28" t="s">
        <v>913</v>
      </c>
      <c r="E65" s="29" t="s">
        <v>752</v>
      </c>
      <c r="F65" s="30" t="s">
        <v>914</v>
      </c>
      <c r="G65" s="27" t="s">
        <v>298</v>
      </c>
      <c r="H65" s="31">
        <v>10</v>
      </c>
      <c r="I65" s="31">
        <v>8</v>
      </c>
      <c r="J65" s="31" t="s">
        <v>27</v>
      </c>
      <c r="K65" s="31">
        <v>7</v>
      </c>
      <c r="L65" s="38"/>
      <c r="M65" s="38"/>
      <c r="N65" s="38"/>
      <c r="O65" s="38"/>
      <c r="P65" s="33">
        <v>7</v>
      </c>
      <c r="Q65" s="34">
        <f t="shared" si="0"/>
        <v>7.5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915</v>
      </c>
      <c r="D66" s="28" t="s">
        <v>916</v>
      </c>
      <c r="E66" s="29" t="s">
        <v>211</v>
      </c>
      <c r="F66" s="30" t="s">
        <v>895</v>
      </c>
      <c r="G66" s="27" t="s">
        <v>192</v>
      </c>
      <c r="H66" s="31">
        <v>10</v>
      </c>
      <c r="I66" s="31">
        <v>7</v>
      </c>
      <c r="J66" s="31" t="s">
        <v>27</v>
      </c>
      <c r="K66" s="31">
        <v>8</v>
      </c>
      <c r="L66" s="38"/>
      <c r="M66" s="38"/>
      <c r="N66" s="38"/>
      <c r="O66" s="38"/>
      <c r="P66" s="33" t="s">
        <v>229</v>
      </c>
      <c r="Q66" s="34">
        <f t="shared" si="0"/>
        <v>4</v>
      </c>
      <c r="R66" s="35" t="str">
        <f t="shared" si="3"/>
        <v>D</v>
      </c>
      <c r="S66" s="36" t="str">
        <f t="shared" si="1"/>
        <v>Trung bình yếu</v>
      </c>
      <c r="T66" s="37" t="s">
        <v>431</v>
      </c>
      <c r="U66" s="3"/>
      <c r="V66" s="103" t="str">
        <f t="shared" si="2"/>
        <v>Học lại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917</v>
      </c>
      <c r="D67" s="28" t="s">
        <v>324</v>
      </c>
      <c r="E67" s="29" t="s">
        <v>211</v>
      </c>
      <c r="F67" s="30" t="s">
        <v>446</v>
      </c>
      <c r="G67" s="27" t="s">
        <v>134</v>
      </c>
      <c r="H67" s="31">
        <v>6</v>
      </c>
      <c r="I67" s="31">
        <v>7</v>
      </c>
      <c r="J67" s="31" t="s">
        <v>27</v>
      </c>
      <c r="K67" s="31">
        <v>9</v>
      </c>
      <c r="L67" s="38"/>
      <c r="M67" s="38"/>
      <c r="N67" s="38"/>
      <c r="O67" s="38"/>
      <c r="P67" s="33">
        <v>6</v>
      </c>
      <c r="Q67" s="34">
        <f t="shared" si="0"/>
        <v>6.8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918</v>
      </c>
      <c r="D68" s="28" t="s">
        <v>205</v>
      </c>
      <c r="E68" s="29" t="s">
        <v>215</v>
      </c>
      <c r="F68" s="30" t="s">
        <v>919</v>
      </c>
      <c r="G68" s="27" t="s">
        <v>310</v>
      </c>
      <c r="H68" s="31">
        <v>8</v>
      </c>
      <c r="I68" s="31">
        <v>8</v>
      </c>
      <c r="J68" s="31" t="s">
        <v>27</v>
      </c>
      <c r="K68" s="31">
        <v>10</v>
      </c>
      <c r="L68" s="38"/>
      <c r="M68" s="38"/>
      <c r="N68" s="38"/>
      <c r="O68" s="38"/>
      <c r="P68" s="33">
        <v>6</v>
      </c>
      <c r="Q68" s="34">
        <f t="shared" si="0"/>
        <v>7.4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920</v>
      </c>
      <c r="D69" s="28" t="s">
        <v>921</v>
      </c>
      <c r="E69" s="29" t="s">
        <v>215</v>
      </c>
      <c r="F69" s="30" t="s">
        <v>922</v>
      </c>
      <c r="G69" s="27" t="s">
        <v>260</v>
      </c>
      <c r="H69" s="31">
        <v>6</v>
      </c>
      <c r="I69" s="31">
        <v>7</v>
      </c>
      <c r="J69" s="31" t="s">
        <v>27</v>
      </c>
      <c r="K69" s="31">
        <v>8</v>
      </c>
      <c r="L69" s="38"/>
      <c r="M69" s="38"/>
      <c r="N69" s="38"/>
      <c r="O69" s="38"/>
      <c r="P69" s="33">
        <v>8</v>
      </c>
      <c r="Q69" s="34">
        <f t="shared" si="0"/>
        <v>7.6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923</v>
      </c>
      <c r="D70" s="28" t="s">
        <v>924</v>
      </c>
      <c r="E70" s="29" t="s">
        <v>415</v>
      </c>
      <c r="F70" s="30" t="s">
        <v>577</v>
      </c>
      <c r="G70" s="27" t="s">
        <v>167</v>
      </c>
      <c r="H70" s="31">
        <v>6</v>
      </c>
      <c r="I70" s="31">
        <v>7</v>
      </c>
      <c r="J70" s="31" t="s">
        <v>27</v>
      </c>
      <c r="K70" s="31">
        <v>7</v>
      </c>
      <c r="L70" s="38"/>
      <c r="M70" s="38"/>
      <c r="N70" s="38"/>
      <c r="O70" s="38"/>
      <c r="P70" s="33">
        <v>7</v>
      </c>
      <c r="Q70" s="34">
        <f t="shared" si="0"/>
        <v>6.9</v>
      </c>
      <c r="R70" s="35" t="str">
        <f t="shared" si="3"/>
        <v>C+</v>
      </c>
      <c r="S70" s="36" t="str">
        <f t="shared" si="1"/>
        <v>Trung bình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925</v>
      </c>
      <c r="D71" s="28" t="s">
        <v>926</v>
      </c>
      <c r="E71" s="29" t="s">
        <v>415</v>
      </c>
      <c r="F71" s="30" t="s">
        <v>338</v>
      </c>
      <c r="G71" s="27" t="s">
        <v>142</v>
      </c>
      <c r="H71" s="31">
        <v>6</v>
      </c>
      <c r="I71" s="31">
        <v>6</v>
      </c>
      <c r="J71" s="31" t="s">
        <v>27</v>
      </c>
      <c r="K71" s="31">
        <v>6</v>
      </c>
      <c r="L71" s="38"/>
      <c r="M71" s="38"/>
      <c r="N71" s="38"/>
      <c r="O71" s="38"/>
      <c r="P71" s="33">
        <v>5</v>
      </c>
      <c r="Q71" s="34">
        <f t="shared" si="0"/>
        <v>5.5</v>
      </c>
      <c r="R71" s="35" t="str">
        <f t="shared" si="3"/>
        <v>C</v>
      </c>
      <c r="S71" s="36" t="str">
        <f t="shared" si="1"/>
        <v>Trung bình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7.5" hidden="1" customHeight="1">
      <c r="A72" s="2"/>
      <c r="B72" s="51"/>
      <c r="C72" s="52"/>
      <c r="D72" s="52"/>
      <c r="E72" s="53"/>
      <c r="F72" s="53"/>
      <c r="G72" s="53"/>
      <c r="H72" s="54"/>
      <c r="I72" s="55"/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3"/>
    </row>
    <row r="73" spans="1:38" ht="16.8">
      <c r="A73" s="2"/>
      <c r="B73" s="125" t="s">
        <v>28</v>
      </c>
      <c r="C73" s="125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5" customHeight="1">
      <c r="A74" s="2"/>
      <c r="B74" s="57" t="s">
        <v>29</v>
      </c>
      <c r="C74" s="57"/>
      <c r="D74" s="58">
        <f>+$Y$9</f>
        <v>61</v>
      </c>
      <c r="E74" s="59" t="s">
        <v>30</v>
      </c>
      <c r="F74" s="59"/>
      <c r="G74" s="116" t="s">
        <v>31</v>
      </c>
      <c r="H74" s="116"/>
      <c r="I74" s="116"/>
      <c r="J74" s="116"/>
      <c r="K74" s="116"/>
      <c r="L74" s="116"/>
      <c r="M74" s="116"/>
      <c r="N74" s="116"/>
      <c r="O74" s="116"/>
      <c r="P74" s="60">
        <f>$Y$9 -COUNTIF($T$10:$T$261,"Vắng") -COUNTIF($T$10:$T$261,"Vắng có phép") - COUNTIF($T$10:$T$261,"Đình chỉ thi") - COUNTIF($T$10:$T$261,"Không đủ ĐKDT")</f>
        <v>51</v>
      </c>
      <c r="Q74" s="60"/>
      <c r="R74" s="61"/>
      <c r="S74" s="62"/>
      <c r="T74" s="62" t="s">
        <v>30</v>
      </c>
      <c r="U74" s="3"/>
    </row>
    <row r="75" spans="1:38" ht="16.5" customHeight="1">
      <c r="A75" s="2"/>
      <c r="B75" s="57" t="s">
        <v>32</v>
      </c>
      <c r="C75" s="57"/>
      <c r="D75" s="58">
        <f>+$AJ$9</f>
        <v>51</v>
      </c>
      <c r="E75" s="59" t="s">
        <v>30</v>
      </c>
      <c r="F75" s="59"/>
      <c r="G75" s="116" t="s">
        <v>33</v>
      </c>
      <c r="H75" s="116"/>
      <c r="I75" s="116"/>
      <c r="J75" s="116"/>
      <c r="K75" s="116"/>
      <c r="L75" s="116"/>
      <c r="M75" s="116"/>
      <c r="N75" s="116"/>
      <c r="O75" s="116"/>
      <c r="P75" s="63">
        <f>COUNTIF($T$10:$T$137,"Vắng")</f>
        <v>1</v>
      </c>
      <c r="Q75" s="63"/>
      <c r="R75" s="64"/>
      <c r="S75" s="62"/>
      <c r="T75" s="62" t="s">
        <v>30</v>
      </c>
      <c r="U75" s="3"/>
    </row>
    <row r="76" spans="1:38" ht="16.5" customHeight="1">
      <c r="A76" s="2"/>
      <c r="B76" s="57" t="s">
        <v>49</v>
      </c>
      <c r="C76" s="57"/>
      <c r="D76" s="97">
        <f>COUNTIF(V11:V71,"Học lại")</f>
        <v>10</v>
      </c>
      <c r="E76" s="59" t="s">
        <v>30</v>
      </c>
      <c r="F76" s="59"/>
      <c r="G76" s="116" t="s">
        <v>50</v>
      </c>
      <c r="H76" s="116"/>
      <c r="I76" s="116"/>
      <c r="J76" s="116"/>
      <c r="K76" s="116"/>
      <c r="L76" s="116"/>
      <c r="M76" s="116"/>
      <c r="N76" s="116"/>
      <c r="O76" s="116"/>
      <c r="P76" s="60">
        <f>COUNTIF($T$10:$T$137,"Vắng có phép")</f>
        <v>0</v>
      </c>
      <c r="Q76" s="60"/>
      <c r="R76" s="61"/>
      <c r="S76" s="62"/>
      <c r="T76" s="62" t="s">
        <v>30</v>
      </c>
      <c r="U76" s="3"/>
    </row>
    <row r="77" spans="1:38" ht="3" customHeight="1">
      <c r="A77" s="2"/>
      <c r="B77" s="51"/>
      <c r="C77" s="52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>
      <c r="B78" s="98" t="s">
        <v>34</v>
      </c>
      <c r="C78" s="98"/>
      <c r="D78" s="99">
        <f>COUNTIF(V11:V71,"Thi lại")</f>
        <v>0</v>
      </c>
      <c r="E78" s="100" t="s">
        <v>30</v>
      </c>
      <c r="F78" s="3"/>
      <c r="G78" s="3"/>
      <c r="H78" s="3"/>
      <c r="I78" s="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>
      <c r="B79" s="98"/>
      <c r="C79" s="98"/>
      <c r="D79" s="99"/>
      <c r="E79" s="100"/>
      <c r="F79" s="3"/>
      <c r="G79" s="3"/>
      <c r="H79" s="3"/>
      <c r="I79" s="3"/>
      <c r="J79" s="145" t="s">
        <v>927</v>
      </c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</row>
    <row r="80" spans="1:38" ht="28.05" customHeight="1">
      <c r="A80" s="65"/>
      <c r="B80" s="110" t="s">
        <v>35</v>
      </c>
      <c r="C80" s="110"/>
      <c r="D80" s="110"/>
      <c r="E80" s="110"/>
      <c r="F80" s="110"/>
      <c r="G80" s="110"/>
      <c r="H80" s="110"/>
      <c r="I80" s="66"/>
      <c r="J80" s="114" t="s">
        <v>57</v>
      </c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38" ht="4.5" customHeight="1">
      <c r="A81" s="2"/>
      <c r="B81" s="51"/>
      <c r="C81" s="67"/>
      <c r="D81" s="67"/>
      <c r="E81" s="68"/>
      <c r="F81" s="68"/>
      <c r="G81" s="68"/>
      <c r="H81" s="69"/>
      <c r="I81" s="70"/>
      <c r="J81" s="7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 ht="13.95" customHeight="1">
      <c r="B82" s="110" t="s">
        <v>36</v>
      </c>
      <c r="C82" s="110"/>
      <c r="D82" s="112" t="s">
        <v>37</v>
      </c>
      <c r="E82" s="112"/>
      <c r="F82" s="112"/>
      <c r="G82" s="112"/>
      <c r="H82" s="112"/>
      <c r="I82" s="70"/>
      <c r="J82" s="70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74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</row>
    <row r="83" spans="1:38" s="2" customFormat="1" ht="13.9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 ht="13.9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3.9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4.4" customHeight="1">
      <c r="A88" s="1"/>
      <c r="B88" s="108" t="s">
        <v>58</v>
      </c>
      <c r="C88" s="108"/>
      <c r="D88" s="108" t="s">
        <v>59</v>
      </c>
      <c r="E88" s="108"/>
      <c r="F88" s="108"/>
      <c r="G88" s="108"/>
      <c r="H88" s="108"/>
      <c r="I88" s="108"/>
      <c r="J88" s="108" t="s">
        <v>60</v>
      </c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ht="38.25" customHeight="1">
      <c r="B91" s="109"/>
      <c r="C91" s="110"/>
      <c r="D91" s="110"/>
      <c r="E91" s="110"/>
      <c r="F91" s="110"/>
      <c r="G91" s="110"/>
      <c r="H91" s="109"/>
      <c r="I91" s="109"/>
      <c r="J91" s="109"/>
      <c r="K91" s="109"/>
      <c r="L91" s="109"/>
      <c r="M91" s="109"/>
      <c r="N91" s="111"/>
      <c r="O91" s="111"/>
      <c r="P91" s="111"/>
      <c r="Q91" s="111"/>
      <c r="R91" s="111"/>
      <c r="S91" s="111"/>
      <c r="T91" s="111"/>
    </row>
    <row r="92" spans="1:38">
      <c r="B92" s="51"/>
      <c r="C92" s="67"/>
      <c r="D92" s="67"/>
      <c r="E92" s="68"/>
      <c r="F92" s="68"/>
      <c r="G92" s="68"/>
      <c r="H92" s="69"/>
      <c r="I92" s="70"/>
      <c r="J92" s="7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110"/>
      <c r="C93" s="110"/>
      <c r="D93" s="112"/>
      <c r="E93" s="112"/>
      <c r="F93" s="112"/>
      <c r="G93" s="112"/>
      <c r="H93" s="112"/>
      <c r="I93" s="70"/>
      <c r="J93" s="70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0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J78:T78"/>
    <mergeCell ref="J79:U79"/>
    <mergeCell ref="B80:H80"/>
    <mergeCell ref="J80:U80"/>
    <mergeCell ref="B82:C82"/>
    <mergeCell ref="D82:H82"/>
    <mergeCell ref="N99:T99"/>
    <mergeCell ref="B88:C88"/>
    <mergeCell ref="D88:I88"/>
    <mergeCell ref="J88:U88"/>
    <mergeCell ref="B91:G91"/>
    <mergeCell ref="H91:M91"/>
    <mergeCell ref="N91:T91"/>
    <mergeCell ref="B93:C93"/>
    <mergeCell ref="D93:H93"/>
    <mergeCell ref="B99:D99"/>
    <mergeCell ref="E99:G99"/>
    <mergeCell ref="H99:M99"/>
  </mergeCells>
  <conditionalFormatting sqref="H11:P71">
    <cfRule type="cellIs" dxfId="19" priority="4" operator="greaterThan">
      <formula>10</formula>
    </cfRule>
  </conditionalFormatting>
  <conditionalFormatting sqref="C1:C1048576">
    <cfRule type="duplicateValues" dxfId="18" priority="3"/>
  </conditionalFormatting>
  <conditionalFormatting sqref="O79:O88">
    <cfRule type="duplicateValues" dxfId="17" priority="2"/>
  </conditionalFormatting>
  <conditionalFormatting sqref="C79:C88">
    <cfRule type="duplicateValues" dxfId="16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5" activePane="bottomLeft" state="frozen"/>
      <selection activeCell="A6" sqref="A6:XFD6"/>
      <selection pane="bottomLeft" activeCell="B87" sqref="B87"/>
    </sheetView>
  </sheetViews>
  <sheetFormatPr defaultColWidth="9" defaultRowHeight="15.6"/>
  <cols>
    <col min="1" max="1" width="1.19921875" style="1" customWidth="1"/>
    <col min="2" max="2" width="4" style="1" customWidth="1"/>
    <col min="3" max="3" width="11.89843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.19921875" style="1" customWidth="1"/>
    <col min="8" max="9" width="4.8984375" style="1" customWidth="1"/>
    <col min="10" max="10" width="4.8984375" style="1" hidden="1" customWidth="1"/>
    <col min="11" max="11" width="4.8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39843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2968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9.8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610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9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SKR-1101-4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1</v>
      </c>
      <c r="AI9" s="83">
        <f>+$AH$9/$Y$9</f>
        <v>1.5873015873015872E-2</v>
      </c>
      <c r="AJ9" s="75">
        <f>COUNTIF($V$11:$V$132,"Đạt")</f>
        <v>62</v>
      </c>
      <c r="AK9" s="82">
        <f>+$AJ$9/$Y$9</f>
        <v>0.98412698412698407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611</v>
      </c>
      <c r="D11" s="17" t="s">
        <v>612</v>
      </c>
      <c r="E11" s="18" t="s">
        <v>63</v>
      </c>
      <c r="F11" s="19" t="s">
        <v>613</v>
      </c>
      <c r="G11" s="16" t="s">
        <v>217</v>
      </c>
      <c r="H11" s="20">
        <v>10</v>
      </c>
      <c r="I11" s="20">
        <v>8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 t="shared" ref="Q11:Q73" si="0">ROUND(SUMPRODUCT(H11:P11,$H$10:$P$10)/100,1)</f>
        <v>7.5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614</v>
      </c>
      <c r="D12" s="28" t="s">
        <v>615</v>
      </c>
      <c r="E12" s="29" t="s">
        <v>63</v>
      </c>
      <c r="F12" s="30" t="s">
        <v>616</v>
      </c>
      <c r="G12" s="27" t="s">
        <v>142</v>
      </c>
      <c r="H12" s="31">
        <v>10</v>
      </c>
      <c r="I12" s="31">
        <v>8</v>
      </c>
      <c r="J12" s="31" t="s">
        <v>27</v>
      </c>
      <c r="K12" s="31">
        <v>7</v>
      </c>
      <c r="L12" s="32"/>
      <c r="M12" s="32"/>
      <c r="N12" s="32"/>
      <c r="O12" s="32"/>
      <c r="P12" s="33">
        <v>6</v>
      </c>
      <c r="Q12" s="34">
        <f t="shared" si="0"/>
        <v>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617</v>
      </c>
      <c r="D13" s="28" t="s">
        <v>618</v>
      </c>
      <c r="E13" s="29" t="s">
        <v>63</v>
      </c>
      <c r="F13" s="30" t="s">
        <v>619</v>
      </c>
      <c r="G13" s="27" t="s">
        <v>121</v>
      </c>
      <c r="H13" s="31">
        <v>10</v>
      </c>
      <c r="I13" s="31">
        <v>8</v>
      </c>
      <c r="J13" s="31" t="s">
        <v>27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7.5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620</v>
      </c>
      <c r="D14" s="28" t="s">
        <v>621</v>
      </c>
      <c r="E14" s="29" t="s">
        <v>63</v>
      </c>
      <c r="F14" s="30" t="s">
        <v>80</v>
      </c>
      <c r="G14" s="27" t="s">
        <v>236</v>
      </c>
      <c r="H14" s="31">
        <v>10</v>
      </c>
      <c r="I14" s="31">
        <v>8</v>
      </c>
      <c r="J14" s="31" t="s">
        <v>27</v>
      </c>
      <c r="K14" s="31">
        <v>8</v>
      </c>
      <c r="L14" s="38"/>
      <c r="M14" s="38"/>
      <c r="N14" s="38"/>
      <c r="O14" s="38"/>
      <c r="P14" s="33">
        <v>6</v>
      </c>
      <c r="Q14" s="34">
        <f t="shared" si="0"/>
        <v>7.2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622</v>
      </c>
      <c r="D15" s="28" t="s">
        <v>123</v>
      </c>
      <c r="E15" s="29" t="s">
        <v>63</v>
      </c>
      <c r="F15" s="30" t="s">
        <v>623</v>
      </c>
      <c r="G15" s="27" t="s">
        <v>217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6</v>
      </c>
      <c r="Q15" s="34">
        <f t="shared" si="0"/>
        <v>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624</v>
      </c>
      <c r="D16" s="28" t="s">
        <v>625</v>
      </c>
      <c r="E16" s="29" t="s">
        <v>458</v>
      </c>
      <c r="F16" s="30" t="s">
        <v>626</v>
      </c>
      <c r="G16" s="27" t="s">
        <v>217</v>
      </c>
      <c r="H16" s="31">
        <v>7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627</v>
      </c>
      <c r="D17" s="28" t="s">
        <v>628</v>
      </c>
      <c r="E17" s="29" t="s">
        <v>629</v>
      </c>
      <c r="F17" s="30" t="s">
        <v>271</v>
      </c>
      <c r="G17" s="27" t="s">
        <v>167</v>
      </c>
      <c r="H17" s="31">
        <v>10</v>
      </c>
      <c r="I17" s="31">
        <v>9</v>
      </c>
      <c r="J17" s="31" t="s">
        <v>27</v>
      </c>
      <c r="K17" s="31">
        <v>10</v>
      </c>
      <c r="L17" s="38"/>
      <c r="M17" s="38"/>
      <c r="N17" s="38"/>
      <c r="O17" s="38"/>
      <c r="P17" s="33">
        <v>7</v>
      </c>
      <c r="Q17" s="34">
        <f t="shared" si="0"/>
        <v>8.3000000000000007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630</v>
      </c>
      <c r="D18" s="28" t="s">
        <v>245</v>
      </c>
      <c r="E18" s="29" t="s">
        <v>631</v>
      </c>
      <c r="F18" s="30" t="s">
        <v>632</v>
      </c>
      <c r="G18" s="27" t="s">
        <v>298</v>
      </c>
      <c r="H18" s="31">
        <v>10</v>
      </c>
      <c r="I18" s="31">
        <v>8</v>
      </c>
      <c r="J18" s="31" t="s">
        <v>27</v>
      </c>
      <c r="K18" s="31">
        <v>9</v>
      </c>
      <c r="L18" s="38"/>
      <c r="M18" s="38"/>
      <c r="N18" s="38"/>
      <c r="O18" s="38"/>
      <c r="P18" s="33">
        <v>6</v>
      </c>
      <c r="Q18" s="34">
        <f t="shared" si="0"/>
        <v>7.4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633</v>
      </c>
      <c r="D19" s="28" t="s">
        <v>525</v>
      </c>
      <c r="E19" s="29" t="s">
        <v>634</v>
      </c>
      <c r="F19" s="30" t="s">
        <v>526</v>
      </c>
      <c r="G19" s="27" t="s">
        <v>236</v>
      </c>
      <c r="H19" s="31">
        <v>10</v>
      </c>
      <c r="I19" s="31">
        <v>8</v>
      </c>
      <c r="J19" s="31" t="s">
        <v>27</v>
      </c>
      <c r="K19" s="31">
        <v>7</v>
      </c>
      <c r="L19" s="38"/>
      <c r="M19" s="38"/>
      <c r="N19" s="38"/>
      <c r="O19" s="38"/>
      <c r="P19" s="33">
        <v>7</v>
      </c>
      <c r="Q19" s="34">
        <f t="shared" si="0"/>
        <v>7.5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635</v>
      </c>
      <c r="D20" s="28" t="s">
        <v>636</v>
      </c>
      <c r="E20" s="29" t="s">
        <v>467</v>
      </c>
      <c r="F20" s="30" t="s">
        <v>107</v>
      </c>
      <c r="G20" s="27" t="s">
        <v>167</v>
      </c>
      <c r="H20" s="31">
        <v>10</v>
      </c>
      <c r="I20" s="31">
        <v>9</v>
      </c>
      <c r="J20" s="31" t="s">
        <v>27</v>
      </c>
      <c r="K20" s="31">
        <v>9</v>
      </c>
      <c r="L20" s="38"/>
      <c r="M20" s="38"/>
      <c r="N20" s="38"/>
      <c r="O20" s="38"/>
      <c r="P20" s="33">
        <v>8</v>
      </c>
      <c r="Q20" s="34">
        <f t="shared" si="0"/>
        <v>8.6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637</v>
      </c>
      <c r="D21" s="28" t="s">
        <v>638</v>
      </c>
      <c r="E21" s="29" t="s">
        <v>473</v>
      </c>
      <c r="F21" s="30" t="s">
        <v>607</v>
      </c>
      <c r="G21" s="27" t="s">
        <v>167</v>
      </c>
      <c r="H21" s="31">
        <v>7</v>
      </c>
      <c r="I21" s="31">
        <v>8</v>
      </c>
      <c r="J21" s="31" t="s">
        <v>27</v>
      </c>
      <c r="K21" s="31">
        <v>9</v>
      </c>
      <c r="L21" s="38"/>
      <c r="M21" s="38"/>
      <c r="N21" s="38"/>
      <c r="O21" s="38"/>
      <c r="P21" s="33">
        <v>7</v>
      </c>
      <c r="Q21" s="34">
        <f t="shared" si="0"/>
        <v>7.6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639</v>
      </c>
      <c r="D22" s="28" t="s">
        <v>245</v>
      </c>
      <c r="E22" s="29" t="s">
        <v>258</v>
      </c>
      <c r="F22" s="30" t="s">
        <v>626</v>
      </c>
      <c r="G22" s="27" t="s">
        <v>121</v>
      </c>
      <c r="H22" s="31">
        <v>10</v>
      </c>
      <c r="I22" s="31">
        <v>8</v>
      </c>
      <c r="J22" s="31" t="s">
        <v>27</v>
      </c>
      <c r="K22" s="31">
        <v>7</v>
      </c>
      <c r="L22" s="38"/>
      <c r="M22" s="38"/>
      <c r="N22" s="38"/>
      <c r="O22" s="38"/>
      <c r="P22" s="33">
        <v>6</v>
      </c>
      <c r="Q22" s="34">
        <f t="shared" si="0"/>
        <v>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640</v>
      </c>
      <c r="D23" s="28" t="s">
        <v>186</v>
      </c>
      <c r="E23" s="29" t="s">
        <v>641</v>
      </c>
      <c r="F23" s="30" t="s">
        <v>642</v>
      </c>
      <c r="G23" s="27" t="s">
        <v>104</v>
      </c>
      <c r="H23" s="31">
        <v>7</v>
      </c>
      <c r="I23" s="31">
        <v>7</v>
      </c>
      <c r="J23" s="31" t="s">
        <v>27</v>
      </c>
      <c r="K23" s="31">
        <v>8</v>
      </c>
      <c r="L23" s="38"/>
      <c r="M23" s="38"/>
      <c r="N23" s="38"/>
      <c r="O23" s="38"/>
      <c r="P23" s="33">
        <v>7</v>
      </c>
      <c r="Q23" s="34">
        <f t="shared" si="0"/>
        <v>7.2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643</v>
      </c>
      <c r="D24" s="28" t="s">
        <v>644</v>
      </c>
      <c r="E24" s="29" t="s">
        <v>263</v>
      </c>
      <c r="F24" s="30" t="s">
        <v>645</v>
      </c>
      <c r="G24" s="27" t="s">
        <v>298</v>
      </c>
      <c r="H24" s="31">
        <v>10</v>
      </c>
      <c r="I24" s="31">
        <v>8</v>
      </c>
      <c r="J24" s="31" t="s">
        <v>27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646</v>
      </c>
      <c r="D25" s="28" t="s">
        <v>391</v>
      </c>
      <c r="E25" s="29" t="s">
        <v>647</v>
      </c>
      <c r="F25" s="30" t="s">
        <v>648</v>
      </c>
      <c r="G25" s="27" t="s">
        <v>90</v>
      </c>
      <c r="H25" s="31">
        <v>10</v>
      </c>
      <c r="I25" s="31">
        <v>8</v>
      </c>
      <c r="J25" s="31" t="s">
        <v>27</v>
      </c>
      <c r="K25" s="31">
        <v>9</v>
      </c>
      <c r="L25" s="38"/>
      <c r="M25" s="38"/>
      <c r="N25" s="38"/>
      <c r="O25" s="38"/>
      <c r="P25" s="33">
        <v>7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649</v>
      </c>
      <c r="D26" s="28" t="s">
        <v>650</v>
      </c>
      <c r="E26" s="29" t="s">
        <v>494</v>
      </c>
      <c r="F26" s="30" t="s">
        <v>651</v>
      </c>
      <c r="G26" s="27" t="s">
        <v>134</v>
      </c>
      <c r="H26" s="31">
        <v>10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8</v>
      </c>
      <c r="Q26" s="34">
        <f t="shared" si="0"/>
        <v>8.1999999999999993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652</v>
      </c>
      <c r="D27" s="28" t="s">
        <v>653</v>
      </c>
      <c r="E27" s="29" t="s">
        <v>494</v>
      </c>
      <c r="F27" s="30" t="s">
        <v>568</v>
      </c>
      <c r="G27" s="27" t="s">
        <v>217</v>
      </c>
      <c r="H27" s="31">
        <v>10</v>
      </c>
      <c r="I27" s="31">
        <v>8</v>
      </c>
      <c r="J27" s="31" t="s">
        <v>27</v>
      </c>
      <c r="K27" s="31">
        <v>7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654</v>
      </c>
      <c r="D28" s="28" t="s">
        <v>655</v>
      </c>
      <c r="E28" s="29" t="s">
        <v>494</v>
      </c>
      <c r="F28" s="30" t="s">
        <v>656</v>
      </c>
      <c r="G28" s="27" t="s">
        <v>121</v>
      </c>
      <c r="H28" s="31">
        <v>10</v>
      </c>
      <c r="I28" s="31">
        <v>8</v>
      </c>
      <c r="J28" s="31" t="s">
        <v>27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657</v>
      </c>
      <c r="D29" s="28" t="s">
        <v>127</v>
      </c>
      <c r="E29" s="29" t="s">
        <v>494</v>
      </c>
      <c r="F29" s="30" t="s">
        <v>658</v>
      </c>
      <c r="G29" s="27" t="s">
        <v>69</v>
      </c>
      <c r="H29" s="31">
        <v>10</v>
      </c>
      <c r="I29" s="31">
        <v>8</v>
      </c>
      <c r="J29" s="31" t="s">
        <v>27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659</v>
      </c>
      <c r="D30" s="28" t="s">
        <v>660</v>
      </c>
      <c r="E30" s="29" t="s">
        <v>494</v>
      </c>
      <c r="F30" s="30" t="s">
        <v>225</v>
      </c>
      <c r="G30" s="27" t="s">
        <v>167</v>
      </c>
      <c r="H30" s="31">
        <v>7</v>
      </c>
      <c r="I30" s="31">
        <v>7</v>
      </c>
      <c r="J30" s="31" t="s">
        <v>27</v>
      </c>
      <c r="K30" s="31">
        <v>9</v>
      </c>
      <c r="L30" s="38"/>
      <c r="M30" s="38"/>
      <c r="N30" s="38"/>
      <c r="O30" s="38"/>
      <c r="P30" s="33">
        <v>6</v>
      </c>
      <c r="Q30" s="34">
        <f t="shared" si="0"/>
        <v>6.9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661</v>
      </c>
      <c r="D31" s="28" t="s">
        <v>219</v>
      </c>
      <c r="E31" s="29" t="s">
        <v>662</v>
      </c>
      <c r="F31" s="30" t="s">
        <v>335</v>
      </c>
      <c r="G31" s="27" t="s">
        <v>167</v>
      </c>
      <c r="H31" s="31">
        <v>9</v>
      </c>
      <c r="I31" s="31">
        <v>8</v>
      </c>
      <c r="J31" s="31" t="s">
        <v>27</v>
      </c>
      <c r="K31" s="31">
        <v>9</v>
      </c>
      <c r="L31" s="38"/>
      <c r="M31" s="38"/>
      <c r="N31" s="38"/>
      <c r="O31" s="38"/>
      <c r="P31" s="33">
        <v>6</v>
      </c>
      <c r="Q31" s="34">
        <f t="shared" si="0"/>
        <v>7.3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663</v>
      </c>
      <c r="D32" s="28" t="s">
        <v>147</v>
      </c>
      <c r="E32" s="29" t="s">
        <v>664</v>
      </c>
      <c r="F32" s="30" t="s">
        <v>665</v>
      </c>
      <c r="G32" s="27" t="s">
        <v>217</v>
      </c>
      <c r="H32" s="31">
        <v>10</v>
      </c>
      <c r="I32" s="31">
        <v>8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7.5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666</v>
      </c>
      <c r="D33" s="28" t="s">
        <v>123</v>
      </c>
      <c r="E33" s="29" t="s">
        <v>280</v>
      </c>
      <c r="F33" s="30" t="s">
        <v>381</v>
      </c>
      <c r="G33" s="27" t="s">
        <v>85</v>
      </c>
      <c r="H33" s="31">
        <v>10</v>
      </c>
      <c r="I33" s="31">
        <v>8</v>
      </c>
      <c r="J33" s="31" t="s">
        <v>27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667</v>
      </c>
      <c r="D34" s="28" t="s">
        <v>668</v>
      </c>
      <c r="E34" s="29" t="s">
        <v>669</v>
      </c>
      <c r="F34" s="30" t="s">
        <v>670</v>
      </c>
      <c r="G34" s="27" t="s">
        <v>167</v>
      </c>
      <c r="H34" s="31">
        <v>10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6</v>
      </c>
      <c r="Q34" s="34">
        <f t="shared" si="0"/>
        <v>7.4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671</v>
      </c>
      <c r="D35" s="28" t="s">
        <v>672</v>
      </c>
      <c r="E35" s="29" t="s">
        <v>114</v>
      </c>
      <c r="F35" s="30" t="s">
        <v>673</v>
      </c>
      <c r="G35" s="27" t="s">
        <v>167</v>
      </c>
      <c r="H35" s="31">
        <v>10</v>
      </c>
      <c r="I35" s="31">
        <v>8</v>
      </c>
      <c r="J35" s="31" t="s">
        <v>27</v>
      </c>
      <c r="K35" s="31">
        <v>9</v>
      </c>
      <c r="L35" s="38"/>
      <c r="M35" s="38"/>
      <c r="N35" s="38"/>
      <c r="O35" s="38"/>
      <c r="P35" s="33">
        <v>6</v>
      </c>
      <c r="Q35" s="34">
        <f t="shared" si="0"/>
        <v>7.4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674</v>
      </c>
      <c r="D36" s="28" t="s">
        <v>675</v>
      </c>
      <c r="E36" s="29" t="s">
        <v>119</v>
      </c>
      <c r="F36" s="30" t="s">
        <v>676</v>
      </c>
      <c r="G36" s="27" t="s">
        <v>104</v>
      </c>
      <c r="H36" s="31">
        <v>7</v>
      </c>
      <c r="I36" s="31">
        <v>6</v>
      </c>
      <c r="J36" s="31" t="s">
        <v>27</v>
      </c>
      <c r="K36" s="31">
        <v>7</v>
      </c>
      <c r="L36" s="38"/>
      <c r="M36" s="38"/>
      <c r="N36" s="38"/>
      <c r="O36" s="38"/>
      <c r="P36" s="33">
        <v>6</v>
      </c>
      <c r="Q36" s="34">
        <f t="shared" si="0"/>
        <v>6.3</v>
      </c>
      <c r="R36" s="35" t="str">
        <f t="shared" si="3"/>
        <v>C</v>
      </c>
      <c r="S36" s="36" t="str">
        <f t="shared" si="1"/>
        <v>Trung bình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677</v>
      </c>
      <c r="D37" s="28" t="s">
        <v>245</v>
      </c>
      <c r="E37" s="29" t="s">
        <v>296</v>
      </c>
      <c r="F37" s="30" t="s">
        <v>678</v>
      </c>
      <c r="G37" s="27" t="s">
        <v>134</v>
      </c>
      <c r="H37" s="31">
        <v>10</v>
      </c>
      <c r="I37" s="31">
        <v>8</v>
      </c>
      <c r="J37" s="31" t="s">
        <v>27</v>
      </c>
      <c r="K37" s="31">
        <v>8</v>
      </c>
      <c r="L37" s="38"/>
      <c r="M37" s="38"/>
      <c r="N37" s="38"/>
      <c r="O37" s="38"/>
      <c r="P37" s="33">
        <v>6</v>
      </c>
      <c r="Q37" s="34">
        <f t="shared" si="0"/>
        <v>7.2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679</v>
      </c>
      <c r="D38" s="28" t="s">
        <v>680</v>
      </c>
      <c r="E38" s="29" t="s">
        <v>124</v>
      </c>
      <c r="F38" s="30" t="s">
        <v>681</v>
      </c>
      <c r="G38" s="27" t="s">
        <v>298</v>
      </c>
      <c r="H38" s="31">
        <v>10</v>
      </c>
      <c r="I38" s="31">
        <v>9</v>
      </c>
      <c r="J38" s="31" t="s">
        <v>27</v>
      </c>
      <c r="K38" s="31">
        <v>9</v>
      </c>
      <c r="L38" s="38"/>
      <c r="M38" s="38"/>
      <c r="N38" s="38"/>
      <c r="O38" s="38"/>
      <c r="P38" s="33">
        <v>8</v>
      </c>
      <c r="Q38" s="34">
        <f t="shared" si="0"/>
        <v>8.6</v>
      </c>
      <c r="R38" s="35" t="str">
        <f t="shared" si="3"/>
        <v>A</v>
      </c>
      <c r="S38" s="36" t="str">
        <f t="shared" si="1"/>
        <v>Giỏi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682</v>
      </c>
      <c r="D39" s="28" t="s">
        <v>109</v>
      </c>
      <c r="E39" s="29" t="s">
        <v>124</v>
      </c>
      <c r="F39" s="30" t="s">
        <v>683</v>
      </c>
      <c r="G39" s="27" t="s">
        <v>142</v>
      </c>
      <c r="H39" s="31">
        <v>10</v>
      </c>
      <c r="I39" s="31">
        <v>8</v>
      </c>
      <c r="J39" s="31" t="s">
        <v>27</v>
      </c>
      <c r="K39" s="31">
        <v>7</v>
      </c>
      <c r="L39" s="38"/>
      <c r="M39" s="38"/>
      <c r="N39" s="38"/>
      <c r="O39" s="38"/>
      <c r="P39" s="33">
        <v>9</v>
      </c>
      <c r="Q39" s="34">
        <f t="shared" si="0"/>
        <v>8.5</v>
      </c>
      <c r="R39" s="35" t="str">
        <f t="shared" si="3"/>
        <v>A</v>
      </c>
      <c r="S39" s="36" t="str">
        <f t="shared" si="1"/>
        <v>Giỏi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684</v>
      </c>
      <c r="D40" s="28" t="s">
        <v>245</v>
      </c>
      <c r="E40" s="29" t="s">
        <v>124</v>
      </c>
      <c r="F40" s="30" t="s">
        <v>685</v>
      </c>
      <c r="G40" s="27" t="s">
        <v>85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686</v>
      </c>
      <c r="D41" s="28" t="s">
        <v>123</v>
      </c>
      <c r="E41" s="29" t="s">
        <v>304</v>
      </c>
      <c r="F41" s="30" t="s">
        <v>676</v>
      </c>
      <c r="G41" s="27" t="s">
        <v>167</v>
      </c>
      <c r="H41" s="31">
        <v>7</v>
      </c>
      <c r="I41" s="31">
        <v>7</v>
      </c>
      <c r="J41" s="31" t="s">
        <v>27</v>
      </c>
      <c r="K41" s="31">
        <v>9</v>
      </c>
      <c r="L41" s="38"/>
      <c r="M41" s="38"/>
      <c r="N41" s="38"/>
      <c r="O41" s="38"/>
      <c r="P41" s="33">
        <v>7</v>
      </c>
      <c r="Q41" s="34">
        <f t="shared" si="0"/>
        <v>7.4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687</v>
      </c>
      <c r="D42" s="28" t="s">
        <v>688</v>
      </c>
      <c r="E42" s="29" t="s">
        <v>137</v>
      </c>
      <c r="F42" s="30" t="s">
        <v>509</v>
      </c>
      <c r="G42" s="27" t="s">
        <v>154</v>
      </c>
      <c r="H42" s="31">
        <v>10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6</v>
      </c>
      <c r="Q42" s="34">
        <f t="shared" si="0"/>
        <v>6.8</v>
      </c>
      <c r="R42" s="35" t="str">
        <f t="shared" si="3"/>
        <v>C+</v>
      </c>
      <c r="S42" s="36" t="str">
        <f t="shared" si="1"/>
        <v>Trung bình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689</v>
      </c>
      <c r="D43" s="28" t="s">
        <v>109</v>
      </c>
      <c r="E43" s="29" t="s">
        <v>137</v>
      </c>
      <c r="F43" s="30" t="s">
        <v>690</v>
      </c>
      <c r="G43" s="27" t="s">
        <v>90</v>
      </c>
      <c r="H43" s="31">
        <v>10</v>
      </c>
      <c r="I43" s="31">
        <v>9</v>
      </c>
      <c r="J43" s="31" t="s">
        <v>27</v>
      </c>
      <c r="K43" s="31">
        <v>9</v>
      </c>
      <c r="L43" s="38"/>
      <c r="M43" s="38"/>
      <c r="N43" s="38"/>
      <c r="O43" s="38"/>
      <c r="P43" s="33">
        <v>9</v>
      </c>
      <c r="Q43" s="34">
        <f t="shared" si="0"/>
        <v>9.1</v>
      </c>
      <c r="R43" s="35" t="str">
        <f t="shared" si="3"/>
        <v>A+</v>
      </c>
      <c r="S43" s="36" t="str">
        <f t="shared" si="1"/>
        <v>Giỏi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691</v>
      </c>
      <c r="D44" s="28" t="s">
        <v>692</v>
      </c>
      <c r="E44" s="29" t="s">
        <v>137</v>
      </c>
      <c r="F44" s="30" t="s">
        <v>693</v>
      </c>
      <c r="G44" s="27" t="s">
        <v>298</v>
      </c>
      <c r="H44" s="31">
        <v>10</v>
      </c>
      <c r="I44" s="31">
        <v>9</v>
      </c>
      <c r="J44" s="31" t="s">
        <v>27</v>
      </c>
      <c r="K44" s="31">
        <v>9</v>
      </c>
      <c r="L44" s="38"/>
      <c r="M44" s="38"/>
      <c r="N44" s="38"/>
      <c r="O44" s="38"/>
      <c r="P44" s="33">
        <v>8</v>
      </c>
      <c r="Q44" s="34">
        <f t="shared" si="0"/>
        <v>8.6</v>
      </c>
      <c r="R44" s="35" t="str">
        <f t="shared" si="3"/>
        <v>A</v>
      </c>
      <c r="S44" s="36" t="str">
        <f t="shared" si="1"/>
        <v>Giỏi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694</v>
      </c>
      <c r="D45" s="28" t="s">
        <v>695</v>
      </c>
      <c r="E45" s="29" t="s">
        <v>137</v>
      </c>
      <c r="F45" s="30" t="s">
        <v>696</v>
      </c>
      <c r="G45" s="27" t="s">
        <v>134</v>
      </c>
      <c r="H45" s="31">
        <v>7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8</v>
      </c>
      <c r="Q45" s="34">
        <f t="shared" si="0"/>
        <v>7.9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697</v>
      </c>
      <c r="D46" s="28" t="s">
        <v>511</v>
      </c>
      <c r="E46" s="29" t="s">
        <v>137</v>
      </c>
      <c r="F46" s="30" t="s">
        <v>506</v>
      </c>
      <c r="G46" s="27" t="s">
        <v>217</v>
      </c>
      <c r="H46" s="31">
        <v>10</v>
      </c>
      <c r="I46" s="31">
        <v>8</v>
      </c>
      <c r="J46" s="31" t="s">
        <v>27</v>
      </c>
      <c r="K46" s="31">
        <v>7</v>
      </c>
      <c r="L46" s="38"/>
      <c r="M46" s="38"/>
      <c r="N46" s="38"/>
      <c r="O46" s="38"/>
      <c r="P46" s="33">
        <v>7</v>
      </c>
      <c r="Q46" s="34">
        <f t="shared" si="0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698</v>
      </c>
      <c r="D47" s="28" t="s">
        <v>699</v>
      </c>
      <c r="E47" s="29" t="s">
        <v>700</v>
      </c>
      <c r="F47" s="30" t="s">
        <v>701</v>
      </c>
      <c r="G47" s="27" t="s">
        <v>298</v>
      </c>
      <c r="H47" s="31">
        <v>7</v>
      </c>
      <c r="I47" s="31">
        <v>7</v>
      </c>
      <c r="J47" s="31" t="s">
        <v>27</v>
      </c>
      <c r="K47" s="31">
        <v>9</v>
      </c>
      <c r="L47" s="38"/>
      <c r="M47" s="38"/>
      <c r="N47" s="38"/>
      <c r="O47" s="38"/>
      <c r="P47" s="33">
        <v>6</v>
      </c>
      <c r="Q47" s="34">
        <f t="shared" si="0"/>
        <v>6.9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702</v>
      </c>
      <c r="D48" s="28" t="s">
        <v>703</v>
      </c>
      <c r="E48" s="29" t="s">
        <v>157</v>
      </c>
      <c r="F48" s="30" t="s">
        <v>704</v>
      </c>
      <c r="G48" s="27" t="s">
        <v>134</v>
      </c>
      <c r="H48" s="31">
        <v>10</v>
      </c>
      <c r="I48" s="31">
        <v>8</v>
      </c>
      <c r="J48" s="31" t="s">
        <v>27</v>
      </c>
      <c r="K48" s="31">
        <v>7</v>
      </c>
      <c r="L48" s="38"/>
      <c r="M48" s="38"/>
      <c r="N48" s="38"/>
      <c r="O48" s="38"/>
      <c r="P48" s="33">
        <v>7</v>
      </c>
      <c r="Q48" s="34">
        <f t="shared" si="0"/>
        <v>7.5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705</v>
      </c>
      <c r="D49" s="28" t="s">
        <v>127</v>
      </c>
      <c r="E49" s="29" t="s">
        <v>706</v>
      </c>
      <c r="F49" s="30" t="s">
        <v>707</v>
      </c>
      <c r="G49" s="27" t="s">
        <v>236</v>
      </c>
      <c r="H49" s="31">
        <v>10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7</v>
      </c>
      <c r="Q49" s="34">
        <f t="shared" si="0"/>
        <v>7.7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708</v>
      </c>
      <c r="D50" s="28" t="s">
        <v>709</v>
      </c>
      <c r="E50" s="29" t="s">
        <v>173</v>
      </c>
      <c r="F50" s="30" t="s">
        <v>103</v>
      </c>
      <c r="G50" s="27" t="s">
        <v>65</v>
      </c>
      <c r="H50" s="31">
        <v>10</v>
      </c>
      <c r="I50" s="31">
        <v>8</v>
      </c>
      <c r="J50" s="31" t="s">
        <v>27</v>
      </c>
      <c r="K50" s="31">
        <v>7</v>
      </c>
      <c r="L50" s="38"/>
      <c r="M50" s="38"/>
      <c r="N50" s="38"/>
      <c r="O50" s="38"/>
      <c r="P50" s="33">
        <v>7</v>
      </c>
      <c r="Q50" s="34">
        <f t="shared" si="0"/>
        <v>7.5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710</v>
      </c>
      <c r="D51" s="28" t="s">
        <v>711</v>
      </c>
      <c r="E51" s="29" t="s">
        <v>712</v>
      </c>
      <c r="F51" s="30" t="s">
        <v>713</v>
      </c>
      <c r="G51" s="27" t="s">
        <v>167</v>
      </c>
      <c r="H51" s="31">
        <v>7</v>
      </c>
      <c r="I51" s="31">
        <v>7</v>
      </c>
      <c r="J51" s="31" t="s">
        <v>27</v>
      </c>
      <c r="K51" s="31">
        <v>9</v>
      </c>
      <c r="L51" s="38"/>
      <c r="M51" s="38"/>
      <c r="N51" s="38"/>
      <c r="O51" s="38"/>
      <c r="P51" s="33">
        <v>6</v>
      </c>
      <c r="Q51" s="34">
        <f t="shared" si="0"/>
        <v>6.9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714</v>
      </c>
      <c r="D52" s="28" t="s">
        <v>715</v>
      </c>
      <c r="E52" s="29" t="s">
        <v>716</v>
      </c>
      <c r="F52" s="30" t="s">
        <v>274</v>
      </c>
      <c r="G52" s="27" t="s">
        <v>104</v>
      </c>
      <c r="H52" s="31">
        <v>10</v>
      </c>
      <c r="I52" s="31">
        <v>8</v>
      </c>
      <c r="J52" s="31" t="s">
        <v>27</v>
      </c>
      <c r="K52" s="31">
        <v>9</v>
      </c>
      <c r="L52" s="38"/>
      <c r="M52" s="38"/>
      <c r="N52" s="38"/>
      <c r="O52" s="38"/>
      <c r="P52" s="33">
        <v>7</v>
      </c>
      <c r="Q52" s="34">
        <f t="shared" si="0"/>
        <v>7.9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717</v>
      </c>
      <c r="D53" s="28" t="s">
        <v>127</v>
      </c>
      <c r="E53" s="29" t="s">
        <v>365</v>
      </c>
      <c r="F53" s="30" t="s">
        <v>690</v>
      </c>
      <c r="G53" s="27" t="s">
        <v>154</v>
      </c>
      <c r="H53" s="31">
        <v>10</v>
      </c>
      <c r="I53" s="31">
        <v>7</v>
      </c>
      <c r="J53" s="31" t="s">
        <v>27</v>
      </c>
      <c r="K53" s="31">
        <v>7</v>
      </c>
      <c r="L53" s="38"/>
      <c r="M53" s="38"/>
      <c r="N53" s="38"/>
      <c r="O53" s="38"/>
      <c r="P53" s="33">
        <v>6</v>
      </c>
      <c r="Q53" s="34">
        <f t="shared" si="0"/>
        <v>6.8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718</v>
      </c>
      <c r="D54" s="28" t="s">
        <v>719</v>
      </c>
      <c r="E54" s="29" t="s">
        <v>182</v>
      </c>
      <c r="F54" s="30" t="s">
        <v>658</v>
      </c>
      <c r="G54" s="27" t="s">
        <v>154</v>
      </c>
      <c r="H54" s="31">
        <v>7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8</v>
      </c>
      <c r="Q54" s="34">
        <f t="shared" si="0"/>
        <v>7.5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720</v>
      </c>
      <c r="D55" s="28" t="s">
        <v>721</v>
      </c>
      <c r="E55" s="29" t="s">
        <v>182</v>
      </c>
      <c r="F55" s="30" t="s">
        <v>722</v>
      </c>
      <c r="G55" s="27" t="s">
        <v>69</v>
      </c>
      <c r="H55" s="31">
        <v>7</v>
      </c>
      <c r="I55" s="31">
        <v>7</v>
      </c>
      <c r="J55" s="31" t="s">
        <v>27</v>
      </c>
      <c r="K55" s="31">
        <v>7</v>
      </c>
      <c r="L55" s="38"/>
      <c r="M55" s="38"/>
      <c r="N55" s="38"/>
      <c r="O55" s="38"/>
      <c r="P55" s="33">
        <v>7</v>
      </c>
      <c r="Q55" s="34">
        <f t="shared" si="0"/>
        <v>7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723</v>
      </c>
      <c r="D56" s="28" t="s">
        <v>724</v>
      </c>
      <c r="E56" s="29" t="s">
        <v>369</v>
      </c>
      <c r="F56" s="30" t="s">
        <v>581</v>
      </c>
      <c r="G56" s="27" t="s">
        <v>167</v>
      </c>
      <c r="H56" s="31">
        <v>10</v>
      </c>
      <c r="I56" s="31">
        <v>9</v>
      </c>
      <c r="J56" s="31" t="s">
        <v>27</v>
      </c>
      <c r="K56" s="31">
        <v>8</v>
      </c>
      <c r="L56" s="38"/>
      <c r="M56" s="38"/>
      <c r="N56" s="38"/>
      <c r="O56" s="38"/>
      <c r="P56" s="33">
        <v>9</v>
      </c>
      <c r="Q56" s="34">
        <f t="shared" si="0"/>
        <v>8.9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725</v>
      </c>
      <c r="D57" s="28" t="s">
        <v>219</v>
      </c>
      <c r="E57" s="29" t="s">
        <v>195</v>
      </c>
      <c r="F57" s="30" t="s">
        <v>726</v>
      </c>
      <c r="G57" s="27" t="s">
        <v>69</v>
      </c>
      <c r="H57" s="31">
        <v>7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727</v>
      </c>
      <c r="D58" s="28" t="s">
        <v>728</v>
      </c>
      <c r="E58" s="29" t="s">
        <v>729</v>
      </c>
      <c r="F58" s="30" t="s">
        <v>730</v>
      </c>
      <c r="G58" s="27" t="s">
        <v>208</v>
      </c>
      <c r="H58" s="31">
        <v>7</v>
      </c>
      <c r="I58" s="31">
        <v>7</v>
      </c>
      <c r="J58" s="31" t="s">
        <v>27</v>
      </c>
      <c r="K58" s="31">
        <v>7</v>
      </c>
      <c r="L58" s="38"/>
      <c r="M58" s="38"/>
      <c r="N58" s="38"/>
      <c r="O58" s="38"/>
      <c r="P58" s="33">
        <v>8</v>
      </c>
      <c r="Q58" s="34">
        <f t="shared" si="0"/>
        <v>7.5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731</v>
      </c>
      <c r="D59" s="28" t="s">
        <v>732</v>
      </c>
      <c r="E59" s="29" t="s">
        <v>376</v>
      </c>
      <c r="F59" s="30" t="s">
        <v>733</v>
      </c>
      <c r="G59" s="27" t="s">
        <v>154</v>
      </c>
      <c r="H59" s="31">
        <v>10</v>
      </c>
      <c r="I59" s="31">
        <v>8</v>
      </c>
      <c r="J59" s="31" t="s">
        <v>27</v>
      </c>
      <c r="K59" s="31">
        <v>7</v>
      </c>
      <c r="L59" s="38"/>
      <c r="M59" s="38"/>
      <c r="N59" s="38"/>
      <c r="O59" s="38"/>
      <c r="P59" s="33">
        <v>8</v>
      </c>
      <c r="Q59" s="34">
        <f t="shared" si="0"/>
        <v>8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734</v>
      </c>
      <c r="D60" s="28" t="s">
        <v>273</v>
      </c>
      <c r="E60" s="29" t="s">
        <v>380</v>
      </c>
      <c r="F60" s="30" t="s">
        <v>240</v>
      </c>
      <c r="G60" s="27" t="s">
        <v>167</v>
      </c>
      <c r="H60" s="31">
        <v>0</v>
      </c>
      <c r="I60" s="31">
        <v>0</v>
      </c>
      <c r="J60" s="31" t="s">
        <v>27</v>
      </c>
      <c r="K60" s="31">
        <v>0</v>
      </c>
      <c r="L60" s="38"/>
      <c r="M60" s="38"/>
      <c r="N60" s="38"/>
      <c r="O60" s="38"/>
      <c r="P60" s="33" t="s">
        <v>229</v>
      </c>
      <c r="Q60" s="34">
        <f t="shared" si="0"/>
        <v>0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3"/>
      <c r="V60" s="103" t="str">
        <f t="shared" si="2"/>
        <v>Học lại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735</v>
      </c>
      <c r="D61" s="28" t="s">
        <v>245</v>
      </c>
      <c r="E61" s="29" t="s">
        <v>736</v>
      </c>
      <c r="F61" s="30" t="s">
        <v>737</v>
      </c>
      <c r="G61" s="27" t="s">
        <v>85</v>
      </c>
      <c r="H61" s="31">
        <v>10</v>
      </c>
      <c r="I61" s="31">
        <v>7</v>
      </c>
      <c r="J61" s="31" t="s">
        <v>27</v>
      </c>
      <c r="K61" s="31">
        <v>7</v>
      </c>
      <c r="L61" s="38"/>
      <c r="M61" s="38"/>
      <c r="N61" s="38"/>
      <c r="O61" s="38"/>
      <c r="P61" s="33">
        <v>6</v>
      </c>
      <c r="Q61" s="34">
        <f t="shared" si="0"/>
        <v>6.8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738</v>
      </c>
      <c r="D62" s="28" t="s">
        <v>739</v>
      </c>
      <c r="E62" s="29" t="s">
        <v>740</v>
      </c>
      <c r="F62" s="30" t="s">
        <v>741</v>
      </c>
      <c r="G62" s="27" t="s">
        <v>154</v>
      </c>
      <c r="H62" s="31">
        <v>10</v>
      </c>
      <c r="I62" s="31">
        <v>8</v>
      </c>
      <c r="J62" s="31" t="s">
        <v>27</v>
      </c>
      <c r="K62" s="31">
        <v>9</v>
      </c>
      <c r="L62" s="38"/>
      <c r="M62" s="38"/>
      <c r="N62" s="38"/>
      <c r="O62" s="38"/>
      <c r="P62" s="33">
        <v>8</v>
      </c>
      <c r="Q62" s="34">
        <f t="shared" si="0"/>
        <v>8.4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742</v>
      </c>
      <c r="D63" s="28" t="s">
        <v>300</v>
      </c>
      <c r="E63" s="29" t="s">
        <v>740</v>
      </c>
      <c r="F63" s="30" t="s">
        <v>743</v>
      </c>
      <c r="G63" s="27" t="s">
        <v>298</v>
      </c>
      <c r="H63" s="31">
        <v>10</v>
      </c>
      <c r="I63" s="31">
        <v>8</v>
      </c>
      <c r="J63" s="31" t="s">
        <v>27</v>
      </c>
      <c r="K63" s="31">
        <v>7</v>
      </c>
      <c r="L63" s="38"/>
      <c r="M63" s="38"/>
      <c r="N63" s="38"/>
      <c r="O63" s="38"/>
      <c r="P63" s="33">
        <v>7</v>
      </c>
      <c r="Q63" s="34">
        <f t="shared" si="0"/>
        <v>7.5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744</v>
      </c>
      <c r="D64" s="28" t="s">
        <v>745</v>
      </c>
      <c r="E64" s="29" t="s">
        <v>387</v>
      </c>
      <c r="F64" s="30" t="s">
        <v>648</v>
      </c>
      <c r="G64" s="27" t="s">
        <v>208</v>
      </c>
      <c r="H64" s="31">
        <v>6</v>
      </c>
      <c r="I64" s="31">
        <v>7</v>
      </c>
      <c r="J64" s="31" t="s">
        <v>27</v>
      </c>
      <c r="K64" s="31">
        <v>7</v>
      </c>
      <c r="L64" s="38"/>
      <c r="M64" s="38"/>
      <c r="N64" s="38"/>
      <c r="O64" s="38"/>
      <c r="P64" s="33">
        <v>7</v>
      </c>
      <c r="Q64" s="34">
        <f t="shared" si="0"/>
        <v>6.9</v>
      </c>
      <c r="R64" s="35" t="str">
        <f t="shared" si="3"/>
        <v>C+</v>
      </c>
      <c r="S64" s="36" t="str">
        <f t="shared" si="1"/>
        <v>Trung bình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746</v>
      </c>
      <c r="D65" s="28" t="s">
        <v>127</v>
      </c>
      <c r="E65" s="29" t="s">
        <v>392</v>
      </c>
      <c r="F65" s="30" t="s">
        <v>747</v>
      </c>
      <c r="G65" s="27" t="s">
        <v>134</v>
      </c>
      <c r="H65" s="31">
        <v>10</v>
      </c>
      <c r="I65" s="31">
        <v>8</v>
      </c>
      <c r="J65" s="31" t="s">
        <v>27</v>
      </c>
      <c r="K65" s="31">
        <v>9</v>
      </c>
      <c r="L65" s="38"/>
      <c r="M65" s="38"/>
      <c r="N65" s="38"/>
      <c r="O65" s="38"/>
      <c r="P65" s="33">
        <v>7</v>
      </c>
      <c r="Q65" s="34">
        <f t="shared" si="0"/>
        <v>7.9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748</v>
      </c>
      <c r="D66" s="28" t="s">
        <v>391</v>
      </c>
      <c r="E66" s="29" t="s">
        <v>392</v>
      </c>
      <c r="F66" s="30" t="s">
        <v>749</v>
      </c>
      <c r="G66" s="27" t="s">
        <v>121</v>
      </c>
      <c r="H66" s="31">
        <v>10</v>
      </c>
      <c r="I66" s="31">
        <v>8</v>
      </c>
      <c r="J66" s="31" t="s">
        <v>27</v>
      </c>
      <c r="K66" s="31">
        <v>7</v>
      </c>
      <c r="L66" s="38"/>
      <c r="M66" s="38"/>
      <c r="N66" s="38"/>
      <c r="O66" s="38"/>
      <c r="P66" s="33">
        <v>7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750</v>
      </c>
      <c r="D67" s="28" t="s">
        <v>525</v>
      </c>
      <c r="E67" s="29" t="s">
        <v>392</v>
      </c>
      <c r="F67" s="30" t="s">
        <v>665</v>
      </c>
      <c r="G67" s="27" t="s">
        <v>217</v>
      </c>
      <c r="H67" s="31">
        <v>7</v>
      </c>
      <c r="I67" s="31">
        <v>7</v>
      </c>
      <c r="J67" s="31" t="s">
        <v>27</v>
      </c>
      <c r="K67" s="31">
        <v>7</v>
      </c>
      <c r="L67" s="38"/>
      <c r="M67" s="38"/>
      <c r="N67" s="38"/>
      <c r="O67" s="38"/>
      <c r="P67" s="33">
        <v>6</v>
      </c>
      <c r="Q67" s="34">
        <f t="shared" si="0"/>
        <v>6.5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751</v>
      </c>
      <c r="D68" s="28" t="s">
        <v>552</v>
      </c>
      <c r="E68" s="29" t="s">
        <v>752</v>
      </c>
      <c r="F68" s="30" t="s">
        <v>556</v>
      </c>
      <c r="G68" s="27" t="s">
        <v>142</v>
      </c>
      <c r="H68" s="31">
        <v>7</v>
      </c>
      <c r="I68" s="31">
        <v>7</v>
      </c>
      <c r="J68" s="31" t="s">
        <v>27</v>
      </c>
      <c r="K68" s="31">
        <v>7</v>
      </c>
      <c r="L68" s="38"/>
      <c r="M68" s="38"/>
      <c r="N68" s="38"/>
      <c r="O68" s="38"/>
      <c r="P68" s="33">
        <v>7</v>
      </c>
      <c r="Q68" s="34">
        <f t="shared" si="0"/>
        <v>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753</v>
      </c>
      <c r="D69" s="28" t="s">
        <v>127</v>
      </c>
      <c r="E69" s="29" t="s">
        <v>754</v>
      </c>
      <c r="F69" s="30" t="s">
        <v>495</v>
      </c>
      <c r="G69" s="27" t="s">
        <v>69</v>
      </c>
      <c r="H69" s="31">
        <v>10</v>
      </c>
      <c r="I69" s="31">
        <v>8</v>
      </c>
      <c r="J69" s="31" t="s">
        <v>27</v>
      </c>
      <c r="K69" s="31">
        <v>7</v>
      </c>
      <c r="L69" s="38"/>
      <c r="M69" s="38"/>
      <c r="N69" s="38"/>
      <c r="O69" s="38"/>
      <c r="P69" s="33">
        <v>9</v>
      </c>
      <c r="Q69" s="34">
        <f t="shared" si="0"/>
        <v>8.5</v>
      </c>
      <c r="R69" s="35" t="str">
        <f t="shared" si="3"/>
        <v>A</v>
      </c>
      <c r="S69" s="36" t="str">
        <f t="shared" si="1"/>
        <v>Giỏi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755</v>
      </c>
      <c r="D70" s="28" t="s">
        <v>756</v>
      </c>
      <c r="E70" s="29" t="s">
        <v>424</v>
      </c>
      <c r="F70" s="30" t="s">
        <v>757</v>
      </c>
      <c r="G70" s="27" t="s">
        <v>65</v>
      </c>
      <c r="H70" s="31">
        <v>7</v>
      </c>
      <c r="I70" s="31">
        <v>7</v>
      </c>
      <c r="J70" s="31" t="s">
        <v>27</v>
      </c>
      <c r="K70" s="31">
        <v>8</v>
      </c>
      <c r="L70" s="38"/>
      <c r="M70" s="38"/>
      <c r="N70" s="38"/>
      <c r="O70" s="38"/>
      <c r="P70" s="33">
        <v>7</v>
      </c>
      <c r="Q70" s="34">
        <f t="shared" si="0"/>
        <v>7.2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758</v>
      </c>
      <c r="D71" s="28" t="s">
        <v>123</v>
      </c>
      <c r="E71" s="29" t="s">
        <v>424</v>
      </c>
      <c r="F71" s="30" t="s">
        <v>759</v>
      </c>
      <c r="G71" s="27" t="s">
        <v>90</v>
      </c>
      <c r="H71" s="31">
        <v>10</v>
      </c>
      <c r="I71" s="31">
        <v>9</v>
      </c>
      <c r="J71" s="31" t="s">
        <v>27</v>
      </c>
      <c r="K71" s="31">
        <v>10</v>
      </c>
      <c r="L71" s="38"/>
      <c r="M71" s="38"/>
      <c r="N71" s="38"/>
      <c r="O71" s="38"/>
      <c r="P71" s="33">
        <v>7</v>
      </c>
      <c r="Q71" s="34">
        <f t="shared" si="0"/>
        <v>8.3000000000000007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760</v>
      </c>
      <c r="D72" s="28" t="s">
        <v>761</v>
      </c>
      <c r="E72" s="29" t="s">
        <v>762</v>
      </c>
      <c r="F72" s="30" t="s">
        <v>763</v>
      </c>
      <c r="G72" s="27" t="s">
        <v>121</v>
      </c>
      <c r="H72" s="31">
        <v>10</v>
      </c>
      <c r="I72" s="31">
        <v>7</v>
      </c>
      <c r="J72" s="31" t="s">
        <v>27</v>
      </c>
      <c r="K72" s="31">
        <v>7</v>
      </c>
      <c r="L72" s="38"/>
      <c r="M72" s="38"/>
      <c r="N72" s="38"/>
      <c r="O72" s="38"/>
      <c r="P72" s="33">
        <v>6</v>
      </c>
      <c r="Q72" s="34">
        <f t="shared" si="0"/>
        <v>6.8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" customHeight="1">
      <c r="B73" s="26">
        <v>63</v>
      </c>
      <c r="C73" s="27" t="s">
        <v>764</v>
      </c>
      <c r="D73" s="28" t="s">
        <v>765</v>
      </c>
      <c r="E73" s="29" t="s">
        <v>762</v>
      </c>
      <c r="F73" s="30" t="s">
        <v>626</v>
      </c>
      <c r="G73" s="27" t="s">
        <v>154</v>
      </c>
      <c r="H73" s="31">
        <v>7</v>
      </c>
      <c r="I73" s="31">
        <v>7</v>
      </c>
      <c r="J73" s="31" t="s">
        <v>27</v>
      </c>
      <c r="K73" s="31">
        <v>7</v>
      </c>
      <c r="L73" s="38"/>
      <c r="M73" s="38"/>
      <c r="N73" s="38"/>
      <c r="O73" s="38"/>
      <c r="P73" s="33">
        <v>7</v>
      </c>
      <c r="Q73" s="34">
        <f t="shared" si="0"/>
        <v>7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62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62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0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1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766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0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t="13.95" customHeigh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20.399999999999999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13.9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3.9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3.95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15" priority="4" operator="greaterThan">
      <formula>10</formula>
    </cfRule>
  </conditionalFormatting>
  <conditionalFormatting sqref="C1:C1048576">
    <cfRule type="duplicateValues" dxfId="14" priority="3"/>
  </conditionalFormatting>
  <conditionalFormatting sqref="O81:O90">
    <cfRule type="duplicateValues" dxfId="13" priority="2"/>
  </conditionalFormatting>
  <conditionalFormatting sqref="C81:C90">
    <cfRule type="duplicateValues" dxfId="12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5" activePane="bottomLeft" state="frozen"/>
      <selection activeCell="A6" sqref="A6:XFD6"/>
      <selection pane="bottomLeft" activeCell="I14" sqref="I14"/>
    </sheetView>
  </sheetViews>
  <sheetFormatPr defaultColWidth="9" defaultRowHeight="15.6"/>
  <cols>
    <col min="1" max="1" width="1.19921875" style="1" customWidth="1"/>
    <col min="2" max="2" width="4" style="1" customWidth="1"/>
    <col min="3" max="3" width="11.09765625" style="1" customWidth="1"/>
    <col min="4" max="4" width="14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4.796875" style="1" customWidth="1"/>
    <col min="10" max="10" width="4.796875" style="1" hidden="1" customWidth="1"/>
    <col min="11" max="11" width="4.7968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39843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2968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434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9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SKR-1101-3</v>
      </c>
      <c r="Y9" s="81">
        <f>+$AH$9+$AJ$9+$AF$9</f>
        <v>61</v>
      </c>
      <c r="Z9" s="75">
        <f>COUNTIF($S$10:$S$131,"Khiển trách")</f>
        <v>0</v>
      </c>
      <c r="AA9" s="75">
        <f>COUNTIF($S$10:$S$131,"Cảnh cáo")</f>
        <v>0</v>
      </c>
      <c r="AB9" s="75">
        <f>COUNTIF($S$10:$S$131,"Đình chỉ thi")</f>
        <v>0</v>
      </c>
      <c r="AC9" s="82">
        <f>+($Z$9+$AA$9+$AB$9)/$Y$9*100%</f>
        <v>0</v>
      </c>
      <c r="AD9" s="75">
        <f>SUM(COUNTIF($S$10:$S$129,"Vắng"),COUNTIF($S$10:$S$129,"Vắng có phép"))</f>
        <v>0</v>
      </c>
      <c r="AE9" s="83">
        <f>+$AD$9/$Y$9</f>
        <v>0</v>
      </c>
      <c r="AF9" s="84">
        <f>COUNTIF($V$10:$V$129,"Thi lại")</f>
        <v>0</v>
      </c>
      <c r="AG9" s="83">
        <f>+$AF$9/$Y$9</f>
        <v>0</v>
      </c>
      <c r="AH9" s="84">
        <f>COUNTIF($V$10:$V$130,"Học lại")</f>
        <v>6</v>
      </c>
      <c r="AI9" s="83">
        <f>+$AH$9/$Y$9</f>
        <v>9.8360655737704916E-2</v>
      </c>
      <c r="AJ9" s="75">
        <f>COUNTIF($V$11:$V$130,"Đạt")</f>
        <v>55</v>
      </c>
      <c r="AK9" s="82">
        <f>+$AJ$9/$Y$9</f>
        <v>0.90163934426229508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435</v>
      </c>
      <c r="D11" s="17" t="s">
        <v>436</v>
      </c>
      <c r="E11" s="18" t="s">
        <v>63</v>
      </c>
      <c r="F11" s="19" t="s">
        <v>437</v>
      </c>
      <c r="G11" s="16" t="s">
        <v>154</v>
      </c>
      <c r="H11" s="20">
        <v>7</v>
      </c>
      <c r="I11" s="20">
        <v>7</v>
      </c>
      <c r="J11" s="20" t="s">
        <v>27</v>
      </c>
      <c r="K11" s="20">
        <v>8</v>
      </c>
      <c r="L11" s="21"/>
      <c r="M11" s="21"/>
      <c r="N11" s="21"/>
      <c r="O11" s="21"/>
      <c r="P11" s="22">
        <v>7</v>
      </c>
      <c r="Q11" s="23">
        <f t="shared" ref="Q11:Q71" si="0">ROUND(SUMPRODUCT(H11:P11,$H$10:$P$10)/100,1)</f>
        <v>7.2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438</v>
      </c>
      <c r="D12" s="28" t="s">
        <v>439</v>
      </c>
      <c r="E12" s="29" t="s">
        <v>63</v>
      </c>
      <c r="F12" s="30" t="s">
        <v>440</v>
      </c>
      <c r="G12" s="27" t="s">
        <v>104</v>
      </c>
      <c r="H12" s="31">
        <v>10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7</v>
      </c>
      <c r="Q12" s="34">
        <f t="shared" si="0"/>
        <v>7.7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441</v>
      </c>
      <c r="D13" s="28" t="s">
        <v>442</v>
      </c>
      <c r="E13" s="29" t="s">
        <v>63</v>
      </c>
      <c r="F13" s="30" t="s">
        <v>443</v>
      </c>
      <c r="G13" s="27" t="s">
        <v>154</v>
      </c>
      <c r="H13" s="31">
        <v>10</v>
      </c>
      <c r="I13" s="31">
        <v>9</v>
      </c>
      <c r="J13" s="31" t="s">
        <v>27</v>
      </c>
      <c r="K13" s="31">
        <v>8</v>
      </c>
      <c r="L13" s="38"/>
      <c r="M13" s="38"/>
      <c r="N13" s="38"/>
      <c r="O13" s="38"/>
      <c r="P13" s="33">
        <v>8</v>
      </c>
      <c r="Q13" s="34">
        <f t="shared" si="0"/>
        <v>8.4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71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444</v>
      </c>
      <c r="D14" s="28" t="s">
        <v>445</v>
      </c>
      <c r="E14" s="29" t="s">
        <v>63</v>
      </c>
      <c r="F14" s="30" t="s">
        <v>446</v>
      </c>
      <c r="G14" s="27" t="s">
        <v>69</v>
      </c>
      <c r="H14" s="31">
        <v>10</v>
      </c>
      <c r="I14" s="31">
        <v>9</v>
      </c>
      <c r="J14" s="31" t="s">
        <v>27</v>
      </c>
      <c r="K14" s="31">
        <v>8</v>
      </c>
      <c r="L14" s="38"/>
      <c r="M14" s="38"/>
      <c r="N14" s="38"/>
      <c r="O14" s="38"/>
      <c r="P14" s="33">
        <v>8</v>
      </c>
      <c r="Q14" s="34">
        <f t="shared" si="0"/>
        <v>8.4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447</v>
      </c>
      <c r="D15" s="28" t="s">
        <v>448</v>
      </c>
      <c r="E15" s="29" t="s">
        <v>63</v>
      </c>
      <c r="F15" s="30" t="s">
        <v>449</v>
      </c>
      <c r="G15" s="27" t="s">
        <v>298</v>
      </c>
      <c r="H15" s="31">
        <v>10</v>
      </c>
      <c r="I15" s="31">
        <v>9</v>
      </c>
      <c r="J15" s="31" t="s">
        <v>27</v>
      </c>
      <c r="K15" s="31">
        <v>8</v>
      </c>
      <c r="L15" s="38"/>
      <c r="M15" s="38"/>
      <c r="N15" s="38"/>
      <c r="O15" s="38"/>
      <c r="P15" s="33">
        <v>8</v>
      </c>
      <c r="Q15" s="34">
        <f t="shared" si="0"/>
        <v>8.4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450</v>
      </c>
      <c r="D16" s="28" t="s">
        <v>451</v>
      </c>
      <c r="E16" s="29" t="s">
        <v>63</v>
      </c>
      <c r="F16" s="30" t="s">
        <v>452</v>
      </c>
      <c r="G16" s="27" t="s">
        <v>192</v>
      </c>
      <c r="H16" s="31">
        <v>10</v>
      </c>
      <c r="I16" s="31">
        <v>8</v>
      </c>
      <c r="J16" s="31" t="s">
        <v>27</v>
      </c>
      <c r="K16" s="31">
        <v>6</v>
      </c>
      <c r="L16" s="38"/>
      <c r="M16" s="38"/>
      <c r="N16" s="38"/>
      <c r="O16" s="38"/>
      <c r="P16" s="33">
        <v>8</v>
      </c>
      <c r="Q16" s="34">
        <f t="shared" si="0"/>
        <v>7.8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453</v>
      </c>
      <c r="D17" s="28" t="s">
        <v>454</v>
      </c>
      <c r="E17" s="29" t="s">
        <v>239</v>
      </c>
      <c r="F17" s="30" t="s">
        <v>455</v>
      </c>
      <c r="G17" s="27" t="s">
        <v>236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456</v>
      </c>
      <c r="D18" s="28" t="s">
        <v>457</v>
      </c>
      <c r="E18" s="29" t="s">
        <v>458</v>
      </c>
      <c r="F18" s="30" t="s">
        <v>281</v>
      </c>
      <c r="G18" s="27" t="s">
        <v>142</v>
      </c>
      <c r="H18" s="31">
        <v>10</v>
      </c>
      <c r="I18" s="31">
        <v>8</v>
      </c>
      <c r="J18" s="31" t="s">
        <v>27</v>
      </c>
      <c r="K18" s="31">
        <v>7</v>
      </c>
      <c r="L18" s="38"/>
      <c r="M18" s="38"/>
      <c r="N18" s="38"/>
      <c r="O18" s="38"/>
      <c r="P18" s="33">
        <v>8</v>
      </c>
      <c r="Q18" s="34">
        <f t="shared" si="0"/>
        <v>8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459</v>
      </c>
      <c r="D19" s="28" t="s">
        <v>460</v>
      </c>
      <c r="E19" s="29" t="s">
        <v>461</v>
      </c>
      <c r="F19" s="30" t="s">
        <v>462</v>
      </c>
      <c r="G19" s="27" t="s">
        <v>104</v>
      </c>
      <c r="H19" s="31">
        <v>7</v>
      </c>
      <c r="I19" s="31">
        <v>7</v>
      </c>
      <c r="J19" s="31" t="s">
        <v>27</v>
      </c>
      <c r="K19" s="31">
        <v>6</v>
      </c>
      <c r="L19" s="38"/>
      <c r="M19" s="38"/>
      <c r="N19" s="38"/>
      <c r="O19" s="38"/>
      <c r="P19" s="33">
        <v>7</v>
      </c>
      <c r="Q19" s="34">
        <f t="shared" si="0"/>
        <v>6.8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463</v>
      </c>
      <c r="D20" s="28" t="s">
        <v>123</v>
      </c>
      <c r="E20" s="29" t="s">
        <v>464</v>
      </c>
      <c r="F20" s="30" t="s">
        <v>111</v>
      </c>
      <c r="G20" s="27" t="s">
        <v>90</v>
      </c>
      <c r="H20" s="31">
        <v>10</v>
      </c>
      <c r="I20" s="31">
        <v>8</v>
      </c>
      <c r="J20" s="31" t="s">
        <v>27</v>
      </c>
      <c r="K20" s="31">
        <v>7</v>
      </c>
      <c r="L20" s="38"/>
      <c r="M20" s="38"/>
      <c r="N20" s="38"/>
      <c r="O20" s="38"/>
      <c r="P20" s="33">
        <v>7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465</v>
      </c>
      <c r="D21" s="28" t="s">
        <v>466</v>
      </c>
      <c r="E21" s="29" t="s">
        <v>467</v>
      </c>
      <c r="F21" s="30" t="s">
        <v>166</v>
      </c>
      <c r="G21" s="27" t="s">
        <v>154</v>
      </c>
      <c r="H21" s="31">
        <v>7</v>
      </c>
      <c r="I21" s="31">
        <v>6</v>
      </c>
      <c r="J21" s="31" t="s">
        <v>27</v>
      </c>
      <c r="K21" s="31">
        <v>8</v>
      </c>
      <c r="L21" s="38"/>
      <c r="M21" s="38"/>
      <c r="N21" s="38"/>
      <c r="O21" s="38"/>
      <c r="P21" s="33">
        <v>5</v>
      </c>
      <c r="Q21" s="34">
        <f t="shared" si="0"/>
        <v>6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468</v>
      </c>
      <c r="D22" s="28" t="s">
        <v>469</v>
      </c>
      <c r="E22" s="29" t="s">
        <v>467</v>
      </c>
      <c r="F22" s="30" t="s">
        <v>470</v>
      </c>
      <c r="G22" s="27" t="s">
        <v>104</v>
      </c>
      <c r="H22" s="31">
        <v>7</v>
      </c>
      <c r="I22" s="31">
        <v>6</v>
      </c>
      <c r="J22" s="31" t="s">
        <v>27</v>
      </c>
      <c r="K22" s="31">
        <v>6</v>
      </c>
      <c r="L22" s="38"/>
      <c r="M22" s="38"/>
      <c r="N22" s="38"/>
      <c r="O22" s="38"/>
      <c r="P22" s="33">
        <v>4</v>
      </c>
      <c r="Q22" s="34">
        <f t="shared" si="0"/>
        <v>5.0999999999999996</v>
      </c>
      <c r="R22" s="35" t="str">
        <f t="shared" si="3"/>
        <v>D+</v>
      </c>
      <c r="S22" s="36" t="str">
        <f t="shared" si="1"/>
        <v>Trung bình yếu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471</v>
      </c>
      <c r="D23" s="28" t="s">
        <v>472</v>
      </c>
      <c r="E23" s="29" t="s">
        <v>473</v>
      </c>
      <c r="F23" s="30" t="s">
        <v>474</v>
      </c>
      <c r="G23" s="27" t="s">
        <v>236</v>
      </c>
      <c r="H23" s="31">
        <v>7</v>
      </c>
      <c r="I23" s="31">
        <v>0</v>
      </c>
      <c r="J23" s="31" t="s">
        <v>27</v>
      </c>
      <c r="K23" s="31">
        <v>8</v>
      </c>
      <c r="L23" s="38"/>
      <c r="M23" s="38"/>
      <c r="N23" s="38"/>
      <c r="O23" s="38"/>
      <c r="P23" s="33" t="s">
        <v>229</v>
      </c>
      <c r="Q23" s="34">
        <f t="shared" si="0"/>
        <v>2.2999999999999998</v>
      </c>
      <c r="R23" s="35" t="str">
        <f t="shared" si="3"/>
        <v>F</v>
      </c>
      <c r="S23" s="36" t="str">
        <f t="shared" si="1"/>
        <v>Kém</v>
      </c>
      <c r="T23" s="37" t="str">
        <f t="shared" si="4"/>
        <v>Không đủ ĐKDT</v>
      </c>
      <c r="U23" s="3"/>
      <c r="V23" s="103" t="str">
        <f t="shared" si="2"/>
        <v>Học lại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475</v>
      </c>
      <c r="D24" s="28" t="s">
        <v>476</v>
      </c>
      <c r="E24" s="29" t="s">
        <v>477</v>
      </c>
      <c r="F24" s="30" t="s">
        <v>478</v>
      </c>
      <c r="G24" s="27" t="s">
        <v>134</v>
      </c>
      <c r="H24" s="31">
        <v>7</v>
      </c>
      <c r="I24" s="31">
        <v>6</v>
      </c>
      <c r="J24" s="31" t="s">
        <v>27</v>
      </c>
      <c r="K24" s="31">
        <v>7</v>
      </c>
      <c r="L24" s="38"/>
      <c r="M24" s="38"/>
      <c r="N24" s="38"/>
      <c r="O24" s="38"/>
      <c r="P24" s="33">
        <v>5</v>
      </c>
      <c r="Q24" s="34">
        <f t="shared" si="0"/>
        <v>5.8</v>
      </c>
      <c r="R24" s="35" t="str">
        <f t="shared" si="3"/>
        <v>C</v>
      </c>
      <c r="S24" s="36" t="str">
        <f t="shared" si="1"/>
        <v>Trung bình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479</v>
      </c>
      <c r="D25" s="28" t="s">
        <v>480</v>
      </c>
      <c r="E25" s="29" t="s">
        <v>481</v>
      </c>
      <c r="F25" s="30" t="s">
        <v>482</v>
      </c>
      <c r="G25" s="27" t="s">
        <v>208</v>
      </c>
      <c r="H25" s="31">
        <v>7</v>
      </c>
      <c r="I25" s="31">
        <v>7</v>
      </c>
      <c r="J25" s="31" t="s">
        <v>27</v>
      </c>
      <c r="K25" s="31">
        <v>8</v>
      </c>
      <c r="L25" s="38"/>
      <c r="M25" s="38"/>
      <c r="N25" s="38"/>
      <c r="O25" s="38"/>
      <c r="P25" s="33">
        <v>7</v>
      </c>
      <c r="Q25" s="34">
        <f t="shared" si="0"/>
        <v>7.2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483</v>
      </c>
      <c r="D26" s="28" t="s">
        <v>391</v>
      </c>
      <c r="E26" s="29" t="s">
        <v>481</v>
      </c>
      <c r="F26" s="30" t="s">
        <v>484</v>
      </c>
      <c r="G26" s="27" t="s">
        <v>217</v>
      </c>
      <c r="H26" s="31">
        <v>10</v>
      </c>
      <c r="I26" s="31">
        <v>8</v>
      </c>
      <c r="J26" s="31" t="s">
        <v>27</v>
      </c>
      <c r="K26" s="31">
        <v>6</v>
      </c>
      <c r="L26" s="38"/>
      <c r="M26" s="38"/>
      <c r="N26" s="38"/>
      <c r="O26" s="38"/>
      <c r="P26" s="33">
        <v>7</v>
      </c>
      <c r="Q26" s="34">
        <f t="shared" si="0"/>
        <v>7.3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485</v>
      </c>
      <c r="D27" s="28" t="s">
        <v>486</v>
      </c>
      <c r="E27" s="29" t="s">
        <v>481</v>
      </c>
      <c r="F27" s="30" t="s">
        <v>487</v>
      </c>
      <c r="G27" s="27" t="s">
        <v>154</v>
      </c>
      <c r="H27" s="31">
        <v>10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8</v>
      </c>
      <c r="Q27" s="34">
        <f t="shared" si="0"/>
        <v>8.1999999999999993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488</v>
      </c>
      <c r="D28" s="28" t="s">
        <v>489</v>
      </c>
      <c r="E28" s="29" t="s">
        <v>263</v>
      </c>
      <c r="F28" s="30" t="s">
        <v>111</v>
      </c>
      <c r="G28" s="27" t="s">
        <v>217</v>
      </c>
      <c r="H28" s="31">
        <v>10</v>
      </c>
      <c r="I28" s="31">
        <v>8</v>
      </c>
      <c r="J28" s="31" t="s">
        <v>27</v>
      </c>
      <c r="K28" s="31">
        <v>6</v>
      </c>
      <c r="L28" s="38"/>
      <c r="M28" s="38"/>
      <c r="N28" s="38"/>
      <c r="O28" s="38"/>
      <c r="P28" s="33">
        <v>7</v>
      </c>
      <c r="Q28" s="34">
        <f t="shared" si="0"/>
        <v>7.3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490</v>
      </c>
      <c r="D29" s="28" t="s">
        <v>127</v>
      </c>
      <c r="E29" s="29" t="s">
        <v>491</v>
      </c>
      <c r="F29" s="30" t="s">
        <v>232</v>
      </c>
      <c r="G29" s="27" t="s">
        <v>154</v>
      </c>
      <c r="H29" s="31">
        <v>10</v>
      </c>
      <c r="I29" s="31">
        <v>8</v>
      </c>
      <c r="J29" s="31" t="s">
        <v>27</v>
      </c>
      <c r="K29" s="31">
        <v>8</v>
      </c>
      <c r="L29" s="38"/>
      <c r="M29" s="38"/>
      <c r="N29" s="38"/>
      <c r="O29" s="38"/>
      <c r="P29" s="33">
        <v>8</v>
      </c>
      <c r="Q29" s="34">
        <f t="shared" si="0"/>
        <v>8.1999999999999993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492</v>
      </c>
      <c r="D30" s="28" t="s">
        <v>493</v>
      </c>
      <c r="E30" s="29" t="s">
        <v>494</v>
      </c>
      <c r="F30" s="30" t="s">
        <v>495</v>
      </c>
      <c r="G30" s="27" t="s">
        <v>192</v>
      </c>
      <c r="H30" s="31">
        <v>10</v>
      </c>
      <c r="I30" s="31">
        <v>8</v>
      </c>
      <c r="J30" s="31" t="s">
        <v>27</v>
      </c>
      <c r="K30" s="31">
        <v>6</v>
      </c>
      <c r="L30" s="38"/>
      <c r="M30" s="38"/>
      <c r="N30" s="38"/>
      <c r="O30" s="38"/>
      <c r="P30" s="33">
        <v>7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496</v>
      </c>
      <c r="D31" s="28" t="s">
        <v>391</v>
      </c>
      <c r="E31" s="29" t="s">
        <v>494</v>
      </c>
      <c r="F31" s="30" t="s">
        <v>495</v>
      </c>
      <c r="G31" s="27" t="s">
        <v>90</v>
      </c>
      <c r="H31" s="31">
        <v>10</v>
      </c>
      <c r="I31" s="31">
        <v>8</v>
      </c>
      <c r="J31" s="31" t="s">
        <v>27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497</v>
      </c>
      <c r="D32" s="28" t="s">
        <v>300</v>
      </c>
      <c r="E32" s="29" t="s">
        <v>266</v>
      </c>
      <c r="F32" s="30" t="s">
        <v>498</v>
      </c>
      <c r="G32" s="27" t="s">
        <v>298</v>
      </c>
      <c r="H32" s="31">
        <v>10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7</v>
      </c>
      <c r="Q32" s="34">
        <f t="shared" si="0"/>
        <v>7.7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499</v>
      </c>
      <c r="D33" s="28" t="s">
        <v>500</v>
      </c>
      <c r="E33" s="29" t="s">
        <v>102</v>
      </c>
      <c r="F33" s="30" t="s">
        <v>103</v>
      </c>
      <c r="G33" s="27" t="s">
        <v>142</v>
      </c>
      <c r="H33" s="31">
        <v>10</v>
      </c>
      <c r="I33" s="31">
        <v>8</v>
      </c>
      <c r="J33" s="31" t="s">
        <v>27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501</v>
      </c>
      <c r="D34" s="28" t="s">
        <v>502</v>
      </c>
      <c r="E34" s="29" t="s">
        <v>296</v>
      </c>
      <c r="F34" s="30" t="s">
        <v>338</v>
      </c>
      <c r="G34" s="27" t="s">
        <v>69</v>
      </c>
      <c r="H34" s="31">
        <v>10</v>
      </c>
      <c r="I34" s="31">
        <v>9</v>
      </c>
      <c r="J34" s="31" t="s">
        <v>27</v>
      </c>
      <c r="K34" s="31">
        <v>8</v>
      </c>
      <c r="L34" s="38"/>
      <c r="M34" s="38"/>
      <c r="N34" s="38"/>
      <c r="O34" s="38"/>
      <c r="P34" s="33">
        <v>8</v>
      </c>
      <c r="Q34" s="34">
        <f t="shared" si="0"/>
        <v>8.4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503</v>
      </c>
      <c r="D35" s="28" t="s">
        <v>391</v>
      </c>
      <c r="E35" s="29" t="s">
        <v>296</v>
      </c>
      <c r="F35" s="30" t="s">
        <v>504</v>
      </c>
      <c r="G35" s="27" t="s">
        <v>217</v>
      </c>
      <c r="H35" s="31">
        <v>7</v>
      </c>
      <c r="I35" s="31">
        <v>7</v>
      </c>
      <c r="J35" s="31" t="s">
        <v>27</v>
      </c>
      <c r="K35" s="31">
        <v>6</v>
      </c>
      <c r="L35" s="38"/>
      <c r="M35" s="38"/>
      <c r="N35" s="38"/>
      <c r="O35" s="38"/>
      <c r="P35" s="33">
        <v>7</v>
      </c>
      <c r="Q35" s="34">
        <f t="shared" si="0"/>
        <v>6.8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505</v>
      </c>
      <c r="D36" s="28" t="s">
        <v>315</v>
      </c>
      <c r="E36" s="29" t="s">
        <v>124</v>
      </c>
      <c r="F36" s="30" t="s">
        <v>506</v>
      </c>
      <c r="G36" s="27" t="s">
        <v>236</v>
      </c>
      <c r="H36" s="31">
        <v>10</v>
      </c>
      <c r="I36" s="31">
        <v>8</v>
      </c>
      <c r="J36" s="31" t="s">
        <v>27</v>
      </c>
      <c r="K36" s="31">
        <v>8</v>
      </c>
      <c r="L36" s="38"/>
      <c r="M36" s="38"/>
      <c r="N36" s="38"/>
      <c r="O36" s="38"/>
      <c r="P36" s="33">
        <v>8</v>
      </c>
      <c r="Q36" s="34">
        <f t="shared" si="0"/>
        <v>8.1999999999999993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507</v>
      </c>
      <c r="D37" s="28" t="s">
        <v>508</v>
      </c>
      <c r="E37" s="29" t="s">
        <v>304</v>
      </c>
      <c r="F37" s="30" t="s">
        <v>509</v>
      </c>
      <c r="G37" s="27" t="s">
        <v>298</v>
      </c>
      <c r="H37" s="31">
        <v>7</v>
      </c>
      <c r="I37" s="31">
        <v>0</v>
      </c>
      <c r="J37" s="31" t="s">
        <v>27</v>
      </c>
      <c r="K37" s="31">
        <v>8</v>
      </c>
      <c r="L37" s="38"/>
      <c r="M37" s="38"/>
      <c r="N37" s="38"/>
      <c r="O37" s="38"/>
      <c r="P37" s="33" t="s">
        <v>229</v>
      </c>
      <c r="Q37" s="34">
        <f t="shared" si="0"/>
        <v>2.2999999999999998</v>
      </c>
      <c r="R37" s="35" t="str">
        <f t="shared" si="3"/>
        <v>F</v>
      </c>
      <c r="S37" s="36" t="str">
        <f t="shared" si="1"/>
        <v>Kém</v>
      </c>
      <c r="T37" s="37" t="str">
        <f t="shared" si="4"/>
        <v>Không đủ ĐKDT</v>
      </c>
      <c r="U37" s="3"/>
      <c r="V37" s="103" t="str">
        <f t="shared" si="2"/>
        <v>Học lại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510</v>
      </c>
      <c r="D38" s="28" t="s">
        <v>511</v>
      </c>
      <c r="E38" s="29" t="s">
        <v>512</v>
      </c>
      <c r="F38" s="30" t="s">
        <v>513</v>
      </c>
      <c r="G38" s="27" t="s">
        <v>217</v>
      </c>
      <c r="H38" s="31">
        <v>7</v>
      </c>
      <c r="I38" s="31">
        <v>7</v>
      </c>
      <c r="J38" s="31" t="s">
        <v>27</v>
      </c>
      <c r="K38" s="31">
        <v>6</v>
      </c>
      <c r="L38" s="38"/>
      <c r="M38" s="38"/>
      <c r="N38" s="38"/>
      <c r="O38" s="38"/>
      <c r="P38" s="33">
        <v>7</v>
      </c>
      <c r="Q38" s="34">
        <f t="shared" si="0"/>
        <v>6.8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514</v>
      </c>
      <c r="D39" s="28" t="s">
        <v>515</v>
      </c>
      <c r="E39" s="29" t="s">
        <v>137</v>
      </c>
      <c r="F39" s="30" t="s">
        <v>516</v>
      </c>
      <c r="G39" s="27" t="s">
        <v>134</v>
      </c>
      <c r="H39" s="31">
        <v>10</v>
      </c>
      <c r="I39" s="31">
        <v>8</v>
      </c>
      <c r="J39" s="31" t="s">
        <v>27</v>
      </c>
      <c r="K39" s="31">
        <v>7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517</v>
      </c>
      <c r="D40" s="28" t="s">
        <v>518</v>
      </c>
      <c r="E40" s="29" t="s">
        <v>137</v>
      </c>
      <c r="F40" s="30" t="s">
        <v>519</v>
      </c>
      <c r="G40" s="27" t="s">
        <v>217</v>
      </c>
      <c r="H40" s="31">
        <v>10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520</v>
      </c>
      <c r="D41" s="28" t="s">
        <v>109</v>
      </c>
      <c r="E41" s="29" t="s">
        <v>137</v>
      </c>
      <c r="F41" s="30" t="s">
        <v>425</v>
      </c>
      <c r="G41" s="27" t="s">
        <v>134</v>
      </c>
      <c r="H41" s="31">
        <v>10</v>
      </c>
      <c r="I41" s="31">
        <v>7</v>
      </c>
      <c r="J41" s="31" t="s">
        <v>27</v>
      </c>
      <c r="K41" s="31">
        <v>7</v>
      </c>
      <c r="L41" s="38"/>
      <c r="M41" s="38"/>
      <c r="N41" s="38"/>
      <c r="O41" s="38"/>
      <c r="P41" s="33">
        <v>5</v>
      </c>
      <c r="Q41" s="34">
        <f t="shared" si="0"/>
        <v>6.3</v>
      </c>
      <c r="R41" s="35" t="str">
        <f t="shared" si="3"/>
        <v>C</v>
      </c>
      <c r="S41" s="36" t="str">
        <f t="shared" si="1"/>
        <v>Trung bình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521</v>
      </c>
      <c r="D42" s="28" t="s">
        <v>522</v>
      </c>
      <c r="E42" s="29" t="s">
        <v>137</v>
      </c>
      <c r="F42" s="30" t="s">
        <v>523</v>
      </c>
      <c r="G42" s="27" t="s">
        <v>236</v>
      </c>
      <c r="H42" s="31">
        <v>10</v>
      </c>
      <c r="I42" s="31">
        <v>8</v>
      </c>
      <c r="J42" s="31" t="s">
        <v>27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524</v>
      </c>
      <c r="D43" s="28" t="s">
        <v>525</v>
      </c>
      <c r="E43" s="29" t="s">
        <v>137</v>
      </c>
      <c r="F43" s="30" t="s">
        <v>526</v>
      </c>
      <c r="G43" s="27" t="s">
        <v>142</v>
      </c>
      <c r="H43" s="31">
        <v>0</v>
      </c>
      <c r="I43" s="31">
        <v>0</v>
      </c>
      <c r="J43" s="31" t="s">
        <v>27</v>
      </c>
      <c r="K43" s="31">
        <v>0</v>
      </c>
      <c r="L43" s="38"/>
      <c r="M43" s="38"/>
      <c r="N43" s="38"/>
      <c r="O43" s="38"/>
      <c r="P43" s="33" t="s">
        <v>229</v>
      </c>
      <c r="Q43" s="34">
        <f t="shared" si="0"/>
        <v>0</v>
      </c>
      <c r="R43" s="35" t="str">
        <f t="shared" si="3"/>
        <v>F</v>
      </c>
      <c r="S43" s="36" t="str">
        <f t="shared" si="1"/>
        <v>Kém</v>
      </c>
      <c r="T43" s="37" t="str">
        <f t="shared" si="4"/>
        <v>Không đủ ĐKDT</v>
      </c>
      <c r="U43" s="3"/>
      <c r="V43" s="103" t="str">
        <f t="shared" si="2"/>
        <v>Học lại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527</v>
      </c>
      <c r="D44" s="28" t="s">
        <v>528</v>
      </c>
      <c r="E44" s="29" t="s">
        <v>137</v>
      </c>
      <c r="F44" s="30" t="s">
        <v>377</v>
      </c>
      <c r="G44" s="27" t="s">
        <v>236</v>
      </c>
      <c r="H44" s="31">
        <v>10</v>
      </c>
      <c r="I44" s="31">
        <v>8</v>
      </c>
      <c r="J44" s="31" t="s">
        <v>27</v>
      </c>
      <c r="K44" s="31">
        <v>8</v>
      </c>
      <c r="L44" s="38"/>
      <c r="M44" s="38"/>
      <c r="N44" s="38"/>
      <c r="O44" s="38"/>
      <c r="P44" s="33">
        <v>7</v>
      </c>
      <c r="Q44" s="34">
        <f t="shared" si="0"/>
        <v>7.7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529</v>
      </c>
      <c r="D45" s="28" t="s">
        <v>530</v>
      </c>
      <c r="E45" s="29" t="s">
        <v>137</v>
      </c>
      <c r="F45" s="30" t="s">
        <v>531</v>
      </c>
      <c r="G45" s="27" t="s">
        <v>90</v>
      </c>
      <c r="H45" s="31">
        <v>10</v>
      </c>
      <c r="I45" s="31">
        <v>8</v>
      </c>
      <c r="J45" s="31" t="s">
        <v>27</v>
      </c>
      <c r="K45" s="31">
        <v>7</v>
      </c>
      <c r="L45" s="38"/>
      <c r="M45" s="38"/>
      <c r="N45" s="38"/>
      <c r="O45" s="38"/>
      <c r="P45" s="33">
        <v>8</v>
      </c>
      <c r="Q45" s="34">
        <f t="shared" si="0"/>
        <v>8</v>
      </c>
      <c r="R45" s="35" t="str">
        <f t="shared" si="3"/>
        <v>B+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532</v>
      </c>
      <c r="D46" s="28" t="s">
        <v>533</v>
      </c>
      <c r="E46" s="29" t="s">
        <v>152</v>
      </c>
      <c r="F46" s="30" t="s">
        <v>534</v>
      </c>
      <c r="G46" s="27" t="s">
        <v>134</v>
      </c>
      <c r="H46" s="31">
        <v>10</v>
      </c>
      <c r="I46" s="31">
        <v>8</v>
      </c>
      <c r="J46" s="31" t="s">
        <v>27</v>
      </c>
      <c r="K46" s="31">
        <v>7</v>
      </c>
      <c r="L46" s="38"/>
      <c r="M46" s="38"/>
      <c r="N46" s="38"/>
      <c r="O46" s="38"/>
      <c r="P46" s="33">
        <v>6</v>
      </c>
      <c r="Q46" s="34">
        <f t="shared" si="0"/>
        <v>7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535</v>
      </c>
      <c r="D47" s="28" t="s">
        <v>536</v>
      </c>
      <c r="E47" s="29" t="s">
        <v>321</v>
      </c>
      <c r="F47" s="30" t="s">
        <v>537</v>
      </c>
      <c r="G47" s="27" t="s">
        <v>192</v>
      </c>
      <c r="H47" s="31">
        <v>7</v>
      </c>
      <c r="I47" s="31">
        <v>7</v>
      </c>
      <c r="J47" s="31" t="s">
        <v>27</v>
      </c>
      <c r="K47" s="31">
        <v>6</v>
      </c>
      <c r="L47" s="38"/>
      <c r="M47" s="38"/>
      <c r="N47" s="38"/>
      <c r="O47" s="38"/>
      <c r="P47" s="33">
        <v>7</v>
      </c>
      <c r="Q47" s="34">
        <f t="shared" si="0"/>
        <v>6.8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538</v>
      </c>
      <c r="D48" s="28" t="s">
        <v>539</v>
      </c>
      <c r="E48" s="29" t="s">
        <v>540</v>
      </c>
      <c r="F48" s="30" t="s">
        <v>541</v>
      </c>
      <c r="G48" s="27" t="s">
        <v>192</v>
      </c>
      <c r="H48" s="31">
        <v>10</v>
      </c>
      <c r="I48" s="31">
        <v>6</v>
      </c>
      <c r="J48" s="31" t="s">
        <v>27</v>
      </c>
      <c r="K48" s="31">
        <v>6</v>
      </c>
      <c r="L48" s="38"/>
      <c r="M48" s="38"/>
      <c r="N48" s="38"/>
      <c r="O48" s="38"/>
      <c r="P48" s="33">
        <v>8</v>
      </c>
      <c r="Q48" s="34">
        <f t="shared" si="0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542</v>
      </c>
      <c r="D49" s="28" t="s">
        <v>543</v>
      </c>
      <c r="E49" s="29" t="s">
        <v>165</v>
      </c>
      <c r="F49" s="30" t="s">
        <v>544</v>
      </c>
      <c r="G49" s="27" t="s">
        <v>104</v>
      </c>
      <c r="H49" s="31">
        <v>7</v>
      </c>
      <c r="I49" s="31">
        <v>7</v>
      </c>
      <c r="J49" s="31" t="s">
        <v>27</v>
      </c>
      <c r="K49" s="31">
        <v>6</v>
      </c>
      <c r="L49" s="38"/>
      <c r="M49" s="38"/>
      <c r="N49" s="38"/>
      <c r="O49" s="38"/>
      <c r="P49" s="33">
        <v>8</v>
      </c>
      <c r="Q49" s="34">
        <f t="shared" si="0"/>
        <v>7.3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545</v>
      </c>
      <c r="D50" s="28" t="s">
        <v>205</v>
      </c>
      <c r="E50" s="29" t="s">
        <v>165</v>
      </c>
      <c r="F50" s="30" t="s">
        <v>546</v>
      </c>
      <c r="G50" s="27" t="s">
        <v>547</v>
      </c>
      <c r="H50" s="31">
        <v>0</v>
      </c>
      <c r="I50" s="31">
        <v>0</v>
      </c>
      <c r="J50" s="31" t="s">
        <v>27</v>
      </c>
      <c r="K50" s="31">
        <v>0</v>
      </c>
      <c r="L50" s="38"/>
      <c r="M50" s="38"/>
      <c r="N50" s="38"/>
      <c r="O50" s="38"/>
      <c r="P50" s="33" t="s">
        <v>229</v>
      </c>
      <c r="Q50" s="34">
        <f t="shared" si="0"/>
        <v>0</v>
      </c>
      <c r="R50" s="35" t="str">
        <f t="shared" si="3"/>
        <v>F</v>
      </c>
      <c r="S50" s="36" t="str">
        <f t="shared" si="1"/>
        <v>Kém</v>
      </c>
      <c r="T50" s="37" t="str">
        <f t="shared" si="4"/>
        <v>Không đủ ĐKDT</v>
      </c>
      <c r="U50" s="3"/>
      <c r="V50" s="103" t="str">
        <f t="shared" si="2"/>
        <v>Học lại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548</v>
      </c>
      <c r="D51" s="28" t="s">
        <v>549</v>
      </c>
      <c r="E51" s="29" t="s">
        <v>165</v>
      </c>
      <c r="F51" s="30" t="s">
        <v>550</v>
      </c>
      <c r="G51" s="27" t="s">
        <v>104</v>
      </c>
      <c r="H51" s="31">
        <v>9</v>
      </c>
      <c r="I51" s="31">
        <v>7</v>
      </c>
      <c r="J51" s="31" t="s">
        <v>27</v>
      </c>
      <c r="K51" s="31">
        <v>6</v>
      </c>
      <c r="L51" s="38"/>
      <c r="M51" s="38"/>
      <c r="N51" s="38"/>
      <c r="O51" s="38"/>
      <c r="P51" s="33">
        <v>8</v>
      </c>
      <c r="Q51" s="34">
        <f t="shared" si="0"/>
        <v>7.5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551</v>
      </c>
      <c r="D52" s="28" t="s">
        <v>552</v>
      </c>
      <c r="E52" s="29" t="s">
        <v>173</v>
      </c>
      <c r="F52" s="30" t="s">
        <v>553</v>
      </c>
      <c r="G52" s="27" t="s">
        <v>236</v>
      </c>
      <c r="H52" s="31">
        <v>10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554</v>
      </c>
      <c r="D53" s="28" t="s">
        <v>555</v>
      </c>
      <c r="E53" s="29" t="s">
        <v>358</v>
      </c>
      <c r="F53" s="30" t="s">
        <v>556</v>
      </c>
      <c r="G53" s="27" t="s">
        <v>142</v>
      </c>
      <c r="H53" s="31">
        <v>10</v>
      </c>
      <c r="I53" s="31">
        <v>8</v>
      </c>
      <c r="J53" s="31" t="s">
        <v>27</v>
      </c>
      <c r="K53" s="31">
        <v>7</v>
      </c>
      <c r="L53" s="38"/>
      <c r="M53" s="38"/>
      <c r="N53" s="38"/>
      <c r="O53" s="38"/>
      <c r="P53" s="33">
        <v>8</v>
      </c>
      <c r="Q53" s="34">
        <f t="shared" si="0"/>
        <v>8</v>
      </c>
      <c r="R53" s="35" t="str">
        <f t="shared" si="3"/>
        <v>B+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557</v>
      </c>
      <c r="D54" s="28" t="s">
        <v>558</v>
      </c>
      <c r="E54" s="29" t="s">
        <v>358</v>
      </c>
      <c r="F54" s="30" t="s">
        <v>559</v>
      </c>
      <c r="G54" s="27" t="s">
        <v>90</v>
      </c>
      <c r="H54" s="31">
        <v>7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560</v>
      </c>
      <c r="D55" s="28" t="s">
        <v>561</v>
      </c>
      <c r="E55" s="29" t="s">
        <v>365</v>
      </c>
      <c r="F55" s="30" t="s">
        <v>99</v>
      </c>
      <c r="G55" s="27" t="s">
        <v>217</v>
      </c>
      <c r="H55" s="31">
        <v>10</v>
      </c>
      <c r="I55" s="31">
        <v>7</v>
      </c>
      <c r="J55" s="31" t="s">
        <v>27</v>
      </c>
      <c r="K55" s="31">
        <v>6</v>
      </c>
      <c r="L55" s="38"/>
      <c r="M55" s="38"/>
      <c r="N55" s="38"/>
      <c r="O55" s="38"/>
      <c r="P55" s="33">
        <v>6</v>
      </c>
      <c r="Q55" s="34">
        <f t="shared" si="0"/>
        <v>6.6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562</v>
      </c>
      <c r="D56" s="28" t="s">
        <v>127</v>
      </c>
      <c r="E56" s="29" t="s">
        <v>563</v>
      </c>
      <c r="F56" s="30" t="s">
        <v>564</v>
      </c>
      <c r="G56" s="27" t="s">
        <v>121</v>
      </c>
      <c r="H56" s="31">
        <v>10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6</v>
      </c>
      <c r="Q56" s="34">
        <f t="shared" si="0"/>
        <v>7.2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565</v>
      </c>
      <c r="D57" s="28" t="s">
        <v>566</v>
      </c>
      <c r="E57" s="29" t="s">
        <v>567</v>
      </c>
      <c r="F57" s="30" t="s">
        <v>568</v>
      </c>
      <c r="G57" s="27" t="s">
        <v>134</v>
      </c>
      <c r="H57" s="31">
        <v>10</v>
      </c>
      <c r="I57" s="31">
        <v>8</v>
      </c>
      <c r="J57" s="31" t="s">
        <v>27</v>
      </c>
      <c r="K57" s="31">
        <v>7</v>
      </c>
      <c r="L57" s="38"/>
      <c r="M57" s="38"/>
      <c r="N57" s="38"/>
      <c r="O57" s="38"/>
      <c r="P57" s="33">
        <v>7</v>
      </c>
      <c r="Q57" s="34">
        <f t="shared" si="0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569</v>
      </c>
      <c r="D58" s="28" t="s">
        <v>127</v>
      </c>
      <c r="E58" s="29" t="s">
        <v>570</v>
      </c>
      <c r="F58" s="30" t="s">
        <v>571</v>
      </c>
      <c r="G58" s="27" t="s">
        <v>121</v>
      </c>
      <c r="H58" s="31">
        <v>7</v>
      </c>
      <c r="I58" s="31">
        <v>7</v>
      </c>
      <c r="J58" s="31" t="s">
        <v>27</v>
      </c>
      <c r="K58" s="31">
        <v>7</v>
      </c>
      <c r="L58" s="38"/>
      <c r="M58" s="38"/>
      <c r="N58" s="38"/>
      <c r="O58" s="38"/>
      <c r="P58" s="33">
        <v>8</v>
      </c>
      <c r="Q58" s="34">
        <f t="shared" si="0"/>
        <v>7.5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572</v>
      </c>
      <c r="D59" s="28" t="s">
        <v>573</v>
      </c>
      <c r="E59" s="29" t="s">
        <v>195</v>
      </c>
      <c r="F59" s="30" t="s">
        <v>574</v>
      </c>
      <c r="G59" s="27" t="s">
        <v>104</v>
      </c>
      <c r="H59" s="31">
        <v>10</v>
      </c>
      <c r="I59" s="31">
        <v>8</v>
      </c>
      <c r="J59" s="31" t="s">
        <v>27</v>
      </c>
      <c r="K59" s="31">
        <v>6</v>
      </c>
      <c r="L59" s="38"/>
      <c r="M59" s="38"/>
      <c r="N59" s="38"/>
      <c r="O59" s="38"/>
      <c r="P59" s="33">
        <v>8</v>
      </c>
      <c r="Q59" s="34">
        <f t="shared" si="0"/>
        <v>7.8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575</v>
      </c>
      <c r="D60" s="28" t="s">
        <v>576</v>
      </c>
      <c r="E60" s="29" t="s">
        <v>195</v>
      </c>
      <c r="F60" s="30" t="s">
        <v>577</v>
      </c>
      <c r="G60" s="27" t="s">
        <v>236</v>
      </c>
      <c r="H60" s="31">
        <v>0</v>
      </c>
      <c r="I60" s="31">
        <v>0</v>
      </c>
      <c r="J60" s="31" t="s">
        <v>27</v>
      </c>
      <c r="K60" s="31">
        <v>8</v>
      </c>
      <c r="L60" s="38"/>
      <c r="M60" s="38"/>
      <c r="N60" s="38"/>
      <c r="O60" s="38"/>
      <c r="P60" s="33" t="s">
        <v>229</v>
      </c>
      <c r="Q60" s="34">
        <f t="shared" si="0"/>
        <v>1.6</v>
      </c>
      <c r="R60" s="35" t="str">
        <f t="shared" si="3"/>
        <v>F</v>
      </c>
      <c r="S60" s="36" t="str">
        <f t="shared" si="1"/>
        <v>Kém</v>
      </c>
      <c r="T60" s="37" t="str">
        <f t="shared" si="4"/>
        <v>Không đủ ĐKDT</v>
      </c>
      <c r="U60" s="3"/>
      <c r="V60" s="103" t="str">
        <f t="shared" si="2"/>
        <v>Học lại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578</v>
      </c>
      <c r="D61" s="28" t="s">
        <v>579</v>
      </c>
      <c r="E61" s="29" t="s">
        <v>580</v>
      </c>
      <c r="F61" s="30" t="s">
        <v>581</v>
      </c>
      <c r="G61" s="27" t="s">
        <v>134</v>
      </c>
      <c r="H61" s="31">
        <v>10</v>
      </c>
      <c r="I61" s="31">
        <v>8</v>
      </c>
      <c r="J61" s="31" t="s">
        <v>27</v>
      </c>
      <c r="K61" s="31">
        <v>7</v>
      </c>
      <c r="L61" s="38"/>
      <c r="M61" s="38"/>
      <c r="N61" s="38"/>
      <c r="O61" s="38"/>
      <c r="P61" s="33">
        <v>6</v>
      </c>
      <c r="Q61" s="34">
        <f t="shared" si="0"/>
        <v>7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582</v>
      </c>
      <c r="D62" s="28" t="s">
        <v>123</v>
      </c>
      <c r="E62" s="29" t="s">
        <v>583</v>
      </c>
      <c r="F62" s="30" t="s">
        <v>516</v>
      </c>
      <c r="G62" s="27" t="s">
        <v>142</v>
      </c>
      <c r="H62" s="31">
        <v>7</v>
      </c>
      <c r="I62" s="31">
        <v>7</v>
      </c>
      <c r="J62" s="31" t="s">
        <v>27</v>
      </c>
      <c r="K62" s="31">
        <v>7</v>
      </c>
      <c r="L62" s="38"/>
      <c r="M62" s="38"/>
      <c r="N62" s="38"/>
      <c r="O62" s="38"/>
      <c r="P62" s="33">
        <v>7</v>
      </c>
      <c r="Q62" s="34">
        <f t="shared" si="0"/>
        <v>7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584</v>
      </c>
      <c r="D63" s="28" t="s">
        <v>585</v>
      </c>
      <c r="E63" s="29" t="s">
        <v>586</v>
      </c>
      <c r="F63" s="30" t="s">
        <v>587</v>
      </c>
      <c r="G63" s="27" t="s">
        <v>104</v>
      </c>
      <c r="H63" s="31">
        <v>10</v>
      </c>
      <c r="I63" s="31">
        <v>8</v>
      </c>
      <c r="J63" s="31" t="s">
        <v>27</v>
      </c>
      <c r="K63" s="31">
        <v>6</v>
      </c>
      <c r="L63" s="38"/>
      <c r="M63" s="38"/>
      <c r="N63" s="38"/>
      <c r="O63" s="38"/>
      <c r="P63" s="33">
        <v>7</v>
      </c>
      <c r="Q63" s="34">
        <f t="shared" si="0"/>
        <v>7.3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588</v>
      </c>
      <c r="D64" s="28" t="s">
        <v>589</v>
      </c>
      <c r="E64" s="29" t="s">
        <v>392</v>
      </c>
      <c r="F64" s="30" t="s">
        <v>590</v>
      </c>
      <c r="G64" s="27" t="s">
        <v>142</v>
      </c>
      <c r="H64" s="31">
        <v>7</v>
      </c>
      <c r="I64" s="31">
        <v>7</v>
      </c>
      <c r="J64" s="31" t="s">
        <v>27</v>
      </c>
      <c r="K64" s="31">
        <v>7</v>
      </c>
      <c r="L64" s="38"/>
      <c r="M64" s="38"/>
      <c r="N64" s="38"/>
      <c r="O64" s="38"/>
      <c r="P64" s="33">
        <v>7</v>
      </c>
      <c r="Q64" s="34">
        <f t="shared" si="0"/>
        <v>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591</v>
      </c>
      <c r="D65" s="28" t="s">
        <v>592</v>
      </c>
      <c r="E65" s="29" t="s">
        <v>401</v>
      </c>
      <c r="F65" s="30" t="s">
        <v>593</v>
      </c>
      <c r="G65" s="27" t="s">
        <v>121</v>
      </c>
      <c r="H65" s="31">
        <v>0</v>
      </c>
      <c r="I65" s="31">
        <v>0</v>
      </c>
      <c r="J65" s="31" t="s">
        <v>27</v>
      </c>
      <c r="K65" s="31">
        <v>0</v>
      </c>
      <c r="L65" s="38"/>
      <c r="M65" s="38"/>
      <c r="N65" s="38"/>
      <c r="O65" s="38"/>
      <c r="P65" s="33" t="s">
        <v>229</v>
      </c>
      <c r="Q65" s="34">
        <f t="shared" si="0"/>
        <v>0</v>
      </c>
      <c r="R65" s="35" t="str">
        <f t="shared" si="3"/>
        <v>F</v>
      </c>
      <c r="S65" s="36" t="str">
        <f t="shared" si="1"/>
        <v>Kém</v>
      </c>
      <c r="T65" s="37" t="str">
        <f t="shared" si="4"/>
        <v>Không đủ ĐKDT</v>
      </c>
      <c r="U65" s="3"/>
      <c r="V65" s="103" t="str">
        <f t="shared" si="2"/>
        <v>Học lại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594</v>
      </c>
      <c r="D66" s="28" t="s">
        <v>219</v>
      </c>
      <c r="E66" s="29" t="s">
        <v>211</v>
      </c>
      <c r="F66" s="30" t="s">
        <v>595</v>
      </c>
      <c r="G66" s="27" t="s">
        <v>208</v>
      </c>
      <c r="H66" s="31">
        <v>10</v>
      </c>
      <c r="I66" s="31">
        <v>8</v>
      </c>
      <c r="J66" s="31" t="s">
        <v>27</v>
      </c>
      <c r="K66" s="31">
        <v>6</v>
      </c>
      <c r="L66" s="38"/>
      <c r="M66" s="38"/>
      <c r="N66" s="38"/>
      <c r="O66" s="38"/>
      <c r="P66" s="33">
        <v>7</v>
      </c>
      <c r="Q66" s="34">
        <f t="shared" si="0"/>
        <v>7.3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596</v>
      </c>
      <c r="D67" s="28" t="s">
        <v>597</v>
      </c>
      <c r="E67" s="29" t="s">
        <v>215</v>
      </c>
      <c r="F67" s="30" t="s">
        <v>598</v>
      </c>
      <c r="G67" s="27" t="s">
        <v>104</v>
      </c>
      <c r="H67" s="31">
        <v>7</v>
      </c>
      <c r="I67" s="31">
        <v>7</v>
      </c>
      <c r="J67" s="31" t="s">
        <v>27</v>
      </c>
      <c r="K67" s="31">
        <v>6</v>
      </c>
      <c r="L67" s="38"/>
      <c r="M67" s="38"/>
      <c r="N67" s="38"/>
      <c r="O67" s="38"/>
      <c r="P67" s="33">
        <v>9</v>
      </c>
      <c r="Q67" s="34">
        <f t="shared" si="0"/>
        <v>7.8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599</v>
      </c>
      <c r="D68" s="28" t="s">
        <v>600</v>
      </c>
      <c r="E68" s="29" t="s">
        <v>601</v>
      </c>
      <c r="F68" s="30" t="s">
        <v>602</v>
      </c>
      <c r="G68" s="27" t="s">
        <v>208</v>
      </c>
      <c r="H68" s="31">
        <v>7</v>
      </c>
      <c r="I68" s="31">
        <v>7</v>
      </c>
      <c r="J68" s="31" t="s">
        <v>27</v>
      </c>
      <c r="K68" s="31">
        <v>8</v>
      </c>
      <c r="L68" s="38"/>
      <c r="M68" s="38"/>
      <c r="N68" s="38"/>
      <c r="O68" s="38"/>
      <c r="P68" s="33">
        <v>6</v>
      </c>
      <c r="Q68" s="34">
        <f t="shared" si="0"/>
        <v>6.7</v>
      </c>
      <c r="R68" s="35" t="str">
        <f t="shared" si="3"/>
        <v>C+</v>
      </c>
      <c r="S68" s="36" t="str">
        <f t="shared" si="1"/>
        <v>Trung bình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603</v>
      </c>
      <c r="D69" s="28" t="s">
        <v>391</v>
      </c>
      <c r="E69" s="29" t="s">
        <v>415</v>
      </c>
      <c r="F69" s="30" t="s">
        <v>604</v>
      </c>
      <c r="G69" s="27" t="s">
        <v>298</v>
      </c>
      <c r="H69" s="31">
        <v>7</v>
      </c>
      <c r="I69" s="31">
        <v>6</v>
      </c>
      <c r="J69" s="31" t="s">
        <v>27</v>
      </c>
      <c r="K69" s="31">
        <v>6</v>
      </c>
      <c r="L69" s="38"/>
      <c r="M69" s="38"/>
      <c r="N69" s="38"/>
      <c r="O69" s="38"/>
      <c r="P69" s="33">
        <v>7</v>
      </c>
      <c r="Q69" s="34">
        <f t="shared" si="0"/>
        <v>6.6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605</v>
      </c>
      <c r="D70" s="28" t="s">
        <v>476</v>
      </c>
      <c r="E70" s="29" t="s">
        <v>606</v>
      </c>
      <c r="F70" s="30" t="s">
        <v>607</v>
      </c>
      <c r="G70" s="27" t="s">
        <v>236</v>
      </c>
      <c r="H70" s="31">
        <v>10</v>
      </c>
      <c r="I70" s="31">
        <v>8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0"/>
        <v>8.1999999999999993</v>
      </c>
      <c r="R70" s="35" t="str">
        <f t="shared" si="3"/>
        <v>B+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608</v>
      </c>
      <c r="D71" s="28" t="s">
        <v>147</v>
      </c>
      <c r="E71" s="29" t="s">
        <v>224</v>
      </c>
      <c r="F71" s="30" t="s">
        <v>607</v>
      </c>
      <c r="G71" s="27" t="s">
        <v>192</v>
      </c>
      <c r="H71" s="31">
        <v>7</v>
      </c>
      <c r="I71" s="31">
        <v>7</v>
      </c>
      <c r="J71" s="31" t="s">
        <v>27</v>
      </c>
      <c r="K71" s="31">
        <v>6</v>
      </c>
      <c r="L71" s="38"/>
      <c r="M71" s="38"/>
      <c r="N71" s="38"/>
      <c r="O71" s="38"/>
      <c r="P71" s="33">
        <v>8</v>
      </c>
      <c r="Q71" s="34">
        <f t="shared" si="0"/>
        <v>7.3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7.5" hidden="1" customHeight="1">
      <c r="A72" s="2"/>
      <c r="B72" s="51"/>
      <c r="C72" s="52"/>
      <c r="D72" s="52"/>
      <c r="E72" s="53"/>
      <c r="F72" s="53"/>
      <c r="G72" s="53"/>
      <c r="H72" s="54"/>
      <c r="I72" s="55"/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3"/>
    </row>
    <row r="73" spans="1:38" ht="16.8">
      <c r="A73" s="2"/>
      <c r="B73" s="125" t="s">
        <v>28</v>
      </c>
      <c r="C73" s="125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5" customHeight="1">
      <c r="A74" s="2"/>
      <c r="B74" s="57" t="s">
        <v>29</v>
      </c>
      <c r="C74" s="57"/>
      <c r="D74" s="58">
        <f>+$Y$9</f>
        <v>61</v>
      </c>
      <c r="E74" s="59" t="s">
        <v>30</v>
      </c>
      <c r="F74" s="59"/>
      <c r="G74" s="116" t="s">
        <v>31</v>
      </c>
      <c r="H74" s="116"/>
      <c r="I74" s="116"/>
      <c r="J74" s="116"/>
      <c r="K74" s="116"/>
      <c r="L74" s="116"/>
      <c r="M74" s="116"/>
      <c r="N74" s="116"/>
      <c r="O74" s="116"/>
      <c r="P74" s="60">
        <f>$Y$9 -COUNTIF($T$10:$T$261,"Vắng") -COUNTIF($T$10:$T$261,"Vắng có phép") - COUNTIF($T$10:$T$261,"Đình chỉ thi") - COUNTIF($T$10:$T$261,"Không đủ ĐKDT")</f>
        <v>55</v>
      </c>
      <c r="Q74" s="60"/>
      <c r="R74" s="61"/>
      <c r="S74" s="62"/>
      <c r="T74" s="62" t="s">
        <v>30</v>
      </c>
      <c r="U74" s="3"/>
    </row>
    <row r="75" spans="1:38" ht="16.5" customHeight="1">
      <c r="A75" s="2"/>
      <c r="B75" s="57" t="s">
        <v>32</v>
      </c>
      <c r="C75" s="57"/>
      <c r="D75" s="58">
        <f>+$AJ$9</f>
        <v>55</v>
      </c>
      <c r="E75" s="59" t="s">
        <v>30</v>
      </c>
      <c r="F75" s="59"/>
      <c r="G75" s="116" t="s">
        <v>33</v>
      </c>
      <c r="H75" s="116"/>
      <c r="I75" s="116"/>
      <c r="J75" s="116"/>
      <c r="K75" s="116"/>
      <c r="L75" s="116"/>
      <c r="M75" s="116"/>
      <c r="N75" s="116"/>
      <c r="O75" s="116"/>
      <c r="P75" s="63">
        <f>COUNTIF($T$10:$T$137,"Vắng")</f>
        <v>0</v>
      </c>
      <c r="Q75" s="63"/>
      <c r="R75" s="64"/>
      <c r="S75" s="62"/>
      <c r="T75" s="62" t="s">
        <v>30</v>
      </c>
      <c r="U75" s="3"/>
    </row>
    <row r="76" spans="1:38" ht="16.5" customHeight="1">
      <c r="A76" s="2"/>
      <c r="B76" s="57" t="s">
        <v>49</v>
      </c>
      <c r="C76" s="57"/>
      <c r="D76" s="97">
        <f>COUNTIF(V11:V71,"Học lại")</f>
        <v>6</v>
      </c>
      <c r="E76" s="59" t="s">
        <v>30</v>
      </c>
      <c r="F76" s="59"/>
      <c r="G76" s="116" t="s">
        <v>50</v>
      </c>
      <c r="H76" s="116"/>
      <c r="I76" s="116"/>
      <c r="J76" s="116"/>
      <c r="K76" s="116"/>
      <c r="L76" s="116"/>
      <c r="M76" s="116"/>
      <c r="N76" s="116"/>
      <c r="O76" s="116"/>
      <c r="P76" s="60">
        <f>COUNTIF($T$10:$T$137,"Vắng có phép")</f>
        <v>0</v>
      </c>
      <c r="Q76" s="60"/>
      <c r="R76" s="61"/>
      <c r="S76" s="62"/>
      <c r="T76" s="62" t="s">
        <v>30</v>
      </c>
      <c r="U76" s="3"/>
    </row>
    <row r="77" spans="1:38" ht="3" customHeight="1">
      <c r="A77" s="2"/>
      <c r="B77" s="51"/>
      <c r="C77" s="52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>
      <c r="B78" s="98" t="s">
        <v>34</v>
      </c>
      <c r="C78" s="98"/>
      <c r="D78" s="99">
        <f>COUNTIF(V11:V71,"Thi lại")</f>
        <v>0</v>
      </c>
      <c r="E78" s="100" t="s">
        <v>30</v>
      </c>
      <c r="F78" s="3"/>
      <c r="G78" s="3"/>
      <c r="H78" s="3"/>
      <c r="I78" s="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>
      <c r="B79" s="98"/>
      <c r="C79" s="98"/>
      <c r="D79" s="99"/>
      <c r="E79" s="100"/>
      <c r="F79" s="3"/>
      <c r="G79" s="3"/>
      <c r="H79" s="3"/>
      <c r="I79" s="3"/>
      <c r="J79" s="145" t="s">
        <v>609</v>
      </c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</row>
    <row r="80" spans="1:38" ht="28.05" customHeight="1">
      <c r="A80" s="65"/>
      <c r="B80" s="110" t="s">
        <v>35</v>
      </c>
      <c r="C80" s="110"/>
      <c r="D80" s="110"/>
      <c r="E80" s="110"/>
      <c r="F80" s="110"/>
      <c r="G80" s="110"/>
      <c r="H80" s="110"/>
      <c r="I80" s="66"/>
      <c r="J80" s="114" t="s">
        <v>57</v>
      </c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38" ht="4.5" customHeight="1">
      <c r="A81" s="2"/>
      <c r="B81" s="51"/>
      <c r="C81" s="67"/>
      <c r="D81" s="67"/>
      <c r="E81" s="68"/>
      <c r="F81" s="68"/>
      <c r="G81" s="68"/>
      <c r="H81" s="69"/>
      <c r="I81" s="70"/>
      <c r="J81" s="7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0" t="s">
        <v>36</v>
      </c>
      <c r="C82" s="110"/>
      <c r="D82" s="112" t="s">
        <v>37</v>
      </c>
      <c r="E82" s="112"/>
      <c r="F82" s="112"/>
      <c r="G82" s="112"/>
      <c r="H82" s="112"/>
      <c r="I82" s="70"/>
      <c r="J82" s="70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74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8" customHeight="1">
      <c r="A88" s="1"/>
      <c r="B88" s="108" t="s">
        <v>58</v>
      </c>
      <c r="C88" s="108"/>
      <c r="D88" s="108" t="s">
        <v>59</v>
      </c>
      <c r="E88" s="108"/>
      <c r="F88" s="108"/>
      <c r="G88" s="108"/>
      <c r="H88" s="108"/>
      <c r="I88" s="108"/>
      <c r="J88" s="108" t="s">
        <v>60</v>
      </c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ht="38.25" customHeight="1">
      <c r="B91" s="109"/>
      <c r="C91" s="110"/>
      <c r="D91" s="110"/>
      <c r="E91" s="110"/>
      <c r="F91" s="110"/>
      <c r="G91" s="110"/>
      <c r="H91" s="109"/>
      <c r="I91" s="109"/>
      <c r="J91" s="109"/>
      <c r="K91" s="109"/>
      <c r="L91" s="109"/>
      <c r="M91" s="109"/>
      <c r="N91" s="111"/>
      <c r="O91" s="111"/>
      <c r="P91" s="111"/>
      <c r="Q91" s="111"/>
      <c r="R91" s="111"/>
      <c r="S91" s="111"/>
      <c r="T91" s="111"/>
    </row>
    <row r="92" spans="1:38">
      <c r="B92" s="51"/>
      <c r="C92" s="67"/>
      <c r="D92" s="67"/>
      <c r="E92" s="68"/>
      <c r="F92" s="68"/>
      <c r="G92" s="68"/>
      <c r="H92" s="69"/>
      <c r="I92" s="70"/>
      <c r="J92" s="7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110"/>
      <c r="C93" s="110"/>
      <c r="D93" s="112"/>
      <c r="E93" s="112"/>
      <c r="F93" s="112"/>
      <c r="G93" s="112"/>
      <c r="H93" s="112"/>
      <c r="I93" s="70"/>
      <c r="J93" s="70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0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J78:T78"/>
    <mergeCell ref="J79:U79"/>
    <mergeCell ref="B80:H80"/>
    <mergeCell ref="J80:U80"/>
    <mergeCell ref="B82:C82"/>
    <mergeCell ref="D82:H82"/>
    <mergeCell ref="N99:T99"/>
    <mergeCell ref="B88:C88"/>
    <mergeCell ref="D88:I88"/>
    <mergeCell ref="J88:U88"/>
    <mergeCell ref="B91:G91"/>
    <mergeCell ref="H91:M91"/>
    <mergeCell ref="N91:T91"/>
    <mergeCell ref="B93:C93"/>
    <mergeCell ref="D93:H93"/>
    <mergeCell ref="B99:D99"/>
    <mergeCell ref="E99:G99"/>
    <mergeCell ref="H99:M99"/>
  </mergeCells>
  <conditionalFormatting sqref="H11:P71">
    <cfRule type="cellIs" dxfId="11" priority="4" operator="greaterThan">
      <formula>10</formula>
    </cfRule>
  </conditionalFormatting>
  <conditionalFormatting sqref="C1:C1048576">
    <cfRule type="duplicateValues" dxfId="10" priority="3"/>
  </conditionalFormatting>
  <conditionalFormatting sqref="O79:O88">
    <cfRule type="duplicateValues" dxfId="9" priority="2"/>
  </conditionalFormatting>
  <conditionalFormatting sqref="C79:C88">
    <cfRule type="duplicateValues" dxfId="8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5" activePane="bottomLeft" state="frozen"/>
      <selection activeCell="A6" sqref="A6:XFD6"/>
      <selection pane="bottomLeft" activeCell="T16" sqref="T16"/>
    </sheetView>
  </sheetViews>
  <sheetFormatPr defaultColWidth="9" defaultRowHeight="15.6"/>
  <cols>
    <col min="1" max="1" width="1.19921875" style="1" customWidth="1"/>
    <col min="2" max="2" width="4" style="1" customWidth="1"/>
    <col min="3" max="3" width="10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5" style="1" customWidth="1"/>
    <col min="10" max="10" width="5" style="1" hidden="1" customWidth="1"/>
    <col min="11" max="11" width="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6.796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5976562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8.600000000000001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433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7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SKR-1101-2</v>
      </c>
      <c r="Y9" s="81">
        <f>+$AH$9+$AJ$9+$AF$9</f>
        <v>61</v>
      </c>
      <c r="Z9" s="75">
        <f>COUNTIF($S$10:$S$131,"Khiển trách")</f>
        <v>0</v>
      </c>
      <c r="AA9" s="75">
        <f>COUNTIF($S$10:$S$131,"Cảnh cáo")</f>
        <v>0</v>
      </c>
      <c r="AB9" s="75">
        <f>COUNTIF($S$10:$S$131,"Đình chỉ thi")</f>
        <v>0</v>
      </c>
      <c r="AC9" s="82">
        <f>+($Z$9+$AA$9+$AB$9)/$Y$9*100%</f>
        <v>0</v>
      </c>
      <c r="AD9" s="75">
        <f>SUM(COUNTIF($S$10:$S$129,"Vắng"),COUNTIF($S$10:$S$129,"Vắng có phép"))</f>
        <v>0</v>
      </c>
      <c r="AE9" s="83">
        <f>+$AD$9/$Y$9</f>
        <v>0</v>
      </c>
      <c r="AF9" s="84">
        <f>COUNTIF($V$10:$V$129,"Thi lại")</f>
        <v>0</v>
      </c>
      <c r="AG9" s="83">
        <f>+$AF$9/$Y$9</f>
        <v>0</v>
      </c>
      <c r="AH9" s="84">
        <f>COUNTIF($V$10:$V$130,"Học lại")</f>
        <v>2</v>
      </c>
      <c r="AI9" s="83">
        <f>+$AH$9/$Y$9</f>
        <v>3.2786885245901641E-2</v>
      </c>
      <c r="AJ9" s="75">
        <f>COUNTIF($V$11:$V$130,"Đạt")</f>
        <v>59</v>
      </c>
      <c r="AK9" s="82">
        <f>+$AJ$9/$Y$9</f>
        <v>0.96721311475409832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230</v>
      </c>
      <c r="D11" s="17" t="s">
        <v>231</v>
      </c>
      <c r="E11" s="18" t="s">
        <v>63</v>
      </c>
      <c r="F11" s="19" t="s">
        <v>232</v>
      </c>
      <c r="G11" s="16" t="s">
        <v>90</v>
      </c>
      <c r="H11" s="20">
        <v>10</v>
      </c>
      <c r="I11" s="20">
        <v>8</v>
      </c>
      <c r="J11" s="20" t="s">
        <v>27</v>
      </c>
      <c r="K11" s="20">
        <v>6</v>
      </c>
      <c r="L11" s="21"/>
      <c r="M11" s="21"/>
      <c r="N11" s="21"/>
      <c r="O11" s="21"/>
      <c r="P11" s="22">
        <v>7</v>
      </c>
      <c r="Q11" s="23">
        <f t="shared" ref="Q11:Q71" si="0">ROUND(SUMPRODUCT(H11:P11,$H$10:$P$10)/100,1)</f>
        <v>7.3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233</v>
      </c>
      <c r="D12" s="28" t="s">
        <v>234</v>
      </c>
      <c r="E12" s="29" t="s">
        <v>63</v>
      </c>
      <c r="F12" s="30" t="s">
        <v>235</v>
      </c>
      <c r="G12" s="27" t="s">
        <v>236</v>
      </c>
      <c r="H12" s="31">
        <v>10</v>
      </c>
      <c r="I12" s="31">
        <v>7</v>
      </c>
      <c r="J12" s="31" t="s">
        <v>27</v>
      </c>
      <c r="K12" s="31">
        <v>6</v>
      </c>
      <c r="L12" s="32"/>
      <c r="M12" s="32"/>
      <c r="N12" s="32"/>
      <c r="O12" s="32"/>
      <c r="P12" s="33">
        <v>6</v>
      </c>
      <c r="Q12" s="34">
        <f t="shared" si="0"/>
        <v>6.6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103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237</v>
      </c>
      <c r="D13" s="28" t="s">
        <v>238</v>
      </c>
      <c r="E13" s="29" t="s">
        <v>239</v>
      </c>
      <c r="F13" s="30" t="s">
        <v>240</v>
      </c>
      <c r="G13" s="27" t="s">
        <v>65</v>
      </c>
      <c r="H13" s="31">
        <v>10</v>
      </c>
      <c r="I13" s="31">
        <v>9</v>
      </c>
      <c r="J13" s="31" t="s">
        <v>27</v>
      </c>
      <c r="K13" s="31">
        <v>8</v>
      </c>
      <c r="L13" s="38"/>
      <c r="M13" s="38"/>
      <c r="N13" s="38"/>
      <c r="O13" s="38"/>
      <c r="P13" s="33">
        <v>9</v>
      </c>
      <c r="Q13" s="34">
        <f t="shared" si="0"/>
        <v>8.9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A</v>
      </c>
      <c r="S13" s="36" t="str">
        <f t="shared" si="1"/>
        <v>Giỏi</v>
      </c>
      <c r="T13" s="37" t="str">
        <f t="shared" ref="T13:T71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241</v>
      </c>
      <c r="D14" s="28" t="s">
        <v>242</v>
      </c>
      <c r="E14" s="29" t="s">
        <v>239</v>
      </c>
      <c r="F14" s="30" t="s">
        <v>243</v>
      </c>
      <c r="G14" s="27" t="s">
        <v>90</v>
      </c>
      <c r="H14" s="31">
        <v>10</v>
      </c>
      <c r="I14" s="31">
        <v>8</v>
      </c>
      <c r="J14" s="31" t="s">
        <v>27</v>
      </c>
      <c r="K14" s="31">
        <v>6</v>
      </c>
      <c r="L14" s="38"/>
      <c r="M14" s="38"/>
      <c r="N14" s="38"/>
      <c r="O14" s="38"/>
      <c r="P14" s="33">
        <v>8</v>
      </c>
      <c r="Q14" s="34">
        <f t="shared" si="0"/>
        <v>7.8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244</v>
      </c>
      <c r="D15" s="28" t="s">
        <v>245</v>
      </c>
      <c r="E15" s="29" t="s">
        <v>239</v>
      </c>
      <c r="F15" s="30" t="s">
        <v>246</v>
      </c>
      <c r="G15" s="27" t="s">
        <v>65</v>
      </c>
      <c r="H15" s="31">
        <v>10</v>
      </c>
      <c r="I15" s="31">
        <v>8</v>
      </c>
      <c r="J15" s="31" t="s">
        <v>27</v>
      </c>
      <c r="K15" s="31">
        <v>8</v>
      </c>
      <c r="L15" s="38"/>
      <c r="M15" s="38"/>
      <c r="N15" s="38"/>
      <c r="O15" s="38"/>
      <c r="P15" s="33">
        <v>7</v>
      </c>
      <c r="Q15" s="34">
        <f t="shared" si="0"/>
        <v>7.7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247</v>
      </c>
      <c r="D16" s="28" t="s">
        <v>248</v>
      </c>
      <c r="E16" s="29" t="s">
        <v>249</v>
      </c>
      <c r="F16" s="30" t="s">
        <v>250</v>
      </c>
      <c r="G16" s="27" t="s">
        <v>69</v>
      </c>
      <c r="H16" s="31">
        <v>8</v>
      </c>
      <c r="I16" s="31">
        <v>7</v>
      </c>
      <c r="J16" s="31" t="s">
        <v>27</v>
      </c>
      <c r="K16" s="31">
        <v>5</v>
      </c>
      <c r="L16" s="38"/>
      <c r="M16" s="38"/>
      <c r="N16" s="38"/>
      <c r="O16" s="38"/>
      <c r="P16" s="33">
        <v>8</v>
      </c>
      <c r="Q16" s="34">
        <f t="shared" si="0"/>
        <v>7.2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251</v>
      </c>
      <c r="D17" s="28" t="s">
        <v>252</v>
      </c>
      <c r="E17" s="29" t="s">
        <v>83</v>
      </c>
      <c r="F17" s="30" t="s">
        <v>253</v>
      </c>
      <c r="G17" s="27" t="s">
        <v>134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7</v>
      </c>
      <c r="Q17" s="34">
        <f t="shared" si="0"/>
        <v>7.7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254</v>
      </c>
      <c r="D18" s="28" t="s">
        <v>219</v>
      </c>
      <c r="E18" s="29" t="s">
        <v>83</v>
      </c>
      <c r="F18" s="30" t="s">
        <v>255</v>
      </c>
      <c r="G18" s="27" t="s">
        <v>154</v>
      </c>
      <c r="H18" s="31">
        <v>10</v>
      </c>
      <c r="I18" s="31">
        <v>7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6.6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256</v>
      </c>
      <c r="D19" s="28" t="s">
        <v>257</v>
      </c>
      <c r="E19" s="29" t="s">
        <v>258</v>
      </c>
      <c r="F19" s="30" t="s">
        <v>259</v>
      </c>
      <c r="G19" s="27" t="s">
        <v>260</v>
      </c>
      <c r="H19" s="31">
        <v>10</v>
      </c>
      <c r="I19" s="31">
        <v>8</v>
      </c>
      <c r="J19" s="31" t="s">
        <v>27</v>
      </c>
      <c r="K19" s="31">
        <v>8</v>
      </c>
      <c r="L19" s="38"/>
      <c r="M19" s="38"/>
      <c r="N19" s="38"/>
      <c r="O19" s="38"/>
      <c r="P19" s="33">
        <v>7</v>
      </c>
      <c r="Q19" s="34">
        <f t="shared" si="0"/>
        <v>7.7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261</v>
      </c>
      <c r="D20" s="28" t="s">
        <v>262</v>
      </c>
      <c r="E20" s="29" t="s">
        <v>263</v>
      </c>
      <c r="F20" s="30" t="s">
        <v>191</v>
      </c>
      <c r="G20" s="27" t="s">
        <v>85</v>
      </c>
      <c r="H20" s="31">
        <v>10</v>
      </c>
      <c r="I20" s="31">
        <v>8</v>
      </c>
      <c r="J20" s="31" t="s">
        <v>27</v>
      </c>
      <c r="K20" s="31">
        <v>5</v>
      </c>
      <c r="L20" s="38"/>
      <c r="M20" s="38"/>
      <c r="N20" s="38"/>
      <c r="O20" s="38"/>
      <c r="P20" s="33">
        <v>9</v>
      </c>
      <c r="Q20" s="34">
        <f t="shared" si="0"/>
        <v>8.1</v>
      </c>
      <c r="R20" s="35" t="str">
        <f t="shared" si="3"/>
        <v>B+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264</v>
      </c>
      <c r="D21" s="28" t="s">
        <v>265</v>
      </c>
      <c r="E21" s="29" t="s">
        <v>266</v>
      </c>
      <c r="F21" s="30" t="s">
        <v>267</v>
      </c>
      <c r="G21" s="27" t="s">
        <v>65</v>
      </c>
      <c r="H21" s="31">
        <v>10</v>
      </c>
      <c r="I21" s="31">
        <v>9</v>
      </c>
      <c r="J21" s="31" t="s">
        <v>27</v>
      </c>
      <c r="K21" s="31">
        <v>8</v>
      </c>
      <c r="L21" s="38"/>
      <c r="M21" s="38"/>
      <c r="N21" s="38"/>
      <c r="O21" s="38"/>
      <c r="P21" s="33">
        <v>8</v>
      </c>
      <c r="Q21" s="34">
        <f t="shared" si="0"/>
        <v>8.4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268</v>
      </c>
      <c r="D22" s="28" t="s">
        <v>269</v>
      </c>
      <c r="E22" s="29" t="s">
        <v>270</v>
      </c>
      <c r="F22" s="30" t="s">
        <v>271</v>
      </c>
      <c r="G22" s="27" t="s">
        <v>104</v>
      </c>
      <c r="H22" s="31">
        <v>10</v>
      </c>
      <c r="I22" s="31">
        <v>7</v>
      </c>
      <c r="J22" s="31" t="s">
        <v>27</v>
      </c>
      <c r="K22" s="31">
        <v>6</v>
      </c>
      <c r="L22" s="38"/>
      <c r="M22" s="38"/>
      <c r="N22" s="38"/>
      <c r="O22" s="38"/>
      <c r="P22" s="33">
        <v>6</v>
      </c>
      <c r="Q22" s="34">
        <f t="shared" si="0"/>
        <v>6.6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272</v>
      </c>
      <c r="D23" s="28" t="s">
        <v>273</v>
      </c>
      <c r="E23" s="29" t="s">
        <v>98</v>
      </c>
      <c r="F23" s="30" t="s">
        <v>274</v>
      </c>
      <c r="G23" s="27" t="s">
        <v>104</v>
      </c>
      <c r="H23" s="31">
        <v>10</v>
      </c>
      <c r="I23" s="31">
        <v>7</v>
      </c>
      <c r="J23" s="31" t="s">
        <v>27</v>
      </c>
      <c r="K23" s="31">
        <v>6</v>
      </c>
      <c r="L23" s="38"/>
      <c r="M23" s="38"/>
      <c r="N23" s="38"/>
      <c r="O23" s="38"/>
      <c r="P23" s="33">
        <v>6</v>
      </c>
      <c r="Q23" s="34">
        <f t="shared" si="0"/>
        <v>6.6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275</v>
      </c>
      <c r="D24" s="28" t="s">
        <v>276</v>
      </c>
      <c r="E24" s="29" t="s">
        <v>98</v>
      </c>
      <c r="F24" s="30" t="s">
        <v>277</v>
      </c>
      <c r="G24" s="27" t="s">
        <v>116</v>
      </c>
      <c r="H24" s="31">
        <v>0</v>
      </c>
      <c r="I24" s="31">
        <v>0</v>
      </c>
      <c r="J24" s="31" t="s">
        <v>27</v>
      </c>
      <c r="K24" s="31">
        <v>0</v>
      </c>
      <c r="L24" s="38"/>
      <c r="M24" s="38"/>
      <c r="N24" s="38"/>
      <c r="O24" s="38"/>
      <c r="P24" s="33" t="s">
        <v>229</v>
      </c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103" t="str">
        <f t="shared" si="2"/>
        <v>Học lại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278</v>
      </c>
      <c r="D25" s="28" t="s">
        <v>279</v>
      </c>
      <c r="E25" s="29" t="s">
        <v>280</v>
      </c>
      <c r="F25" s="30" t="s">
        <v>281</v>
      </c>
      <c r="G25" s="27" t="s">
        <v>154</v>
      </c>
      <c r="H25" s="31">
        <v>10</v>
      </c>
      <c r="I25" s="31">
        <v>7</v>
      </c>
      <c r="J25" s="31" t="s">
        <v>27</v>
      </c>
      <c r="K25" s="31">
        <v>6</v>
      </c>
      <c r="L25" s="38"/>
      <c r="M25" s="38"/>
      <c r="N25" s="38"/>
      <c r="O25" s="38"/>
      <c r="P25" s="33">
        <v>5</v>
      </c>
      <c r="Q25" s="34">
        <f t="shared" si="0"/>
        <v>6.1</v>
      </c>
      <c r="R25" s="35" t="str">
        <f t="shared" si="3"/>
        <v>C</v>
      </c>
      <c r="S25" s="36" t="str">
        <f t="shared" si="1"/>
        <v>Trung bình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282</v>
      </c>
      <c r="D26" s="28" t="s">
        <v>283</v>
      </c>
      <c r="E26" s="29" t="s">
        <v>102</v>
      </c>
      <c r="F26" s="30" t="s">
        <v>284</v>
      </c>
      <c r="G26" s="27" t="s">
        <v>65</v>
      </c>
      <c r="H26" s="31">
        <v>8</v>
      </c>
      <c r="I26" s="31">
        <v>7</v>
      </c>
      <c r="J26" s="31" t="s">
        <v>27</v>
      </c>
      <c r="K26" s="31">
        <v>6</v>
      </c>
      <c r="L26" s="38"/>
      <c r="M26" s="38"/>
      <c r="N26" s="38"/>
      <c r="O26" s="38"/>
      <c r="P26" s="33">
        <v>6</v>
      </c>
      <c r="Q26" s="34">
        <f t="shared" si="0"/>
        <v>6.4</v>
      </c>
      <c r="R26" s="35" t="str">
        <f t="shared" si="3"/>
        <v>C</v>
      </c>
      <c r="S26" s="36" t="str">
        <f t="shared" si="1"/>
        <v>Trung bình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285</v>
      </c>
      <c r="D27" s="28" t="s">
        <v>286</v>
      </c>
      <c r="E27" s="29" t="s">
        <v>287</v>
      </c>
      <c r="F27" s="30" t="s">
        <v>288</v>
      </c>
      <c r="G27" s="27" t="s">
        <v>69</v>
      </c>
      <c r="H27" s="31">
        <v>10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7</v>
      </c>
      <c r="Q27" s="34">
        <f t="shared" si="0"/>
        <v>7.7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289</v>
      </c>
      <c r="D28" s="28" t="s">
        <v>245</v>
      </c>
      <c r="E28" s="29" t="s">
        <v>287</v>
      </c>
      <c r="F28" s="30" t="s">
        <v>290</v>
      </c>
      <c r="G28" s="27" t="s">
        <v>65</v>
      </c>
      <c r="H28" s="31">
        <v>8</v>
      </c>
      <c r="I28" s="31">
        <v>7</v>
      </c>
      <c r="J28" s="31" t="s">
        <v>27</v>
      </c>
      <c r="K28" s="31">
        <v>8</v>
      </c>
      <c r="L28" s="38"/>
      <c r="M28" s="38"/>
      <c r="N28" s="38"/>
      <c r="O28" s="38"/>
      <c r="P28" s="33">
        <v>5</v>
      </c>
      <c r="Q28" s="34">
        <f t="shared" si="0"/>
        <v>6.3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291</v>
      </c>
      <c r="D29" s="28" t="s">
        <v>127</v>
      </c>
      <c r="E29" s="29" t="s">
        <v>292</v>
      </c>
      <c r="F29" s="30" t="s">
        <v>293</v>
      </c>
      <c r="G29" s="27" t="s">
        <v>85</v>
      </c>
      <c r="H29" s="31">
        <v>10</v>
      </c>
      <c r="I29" s="31">
        <v>8</v>
      </c>
      <c r="J29" s="31" t="s">
        <v>27</v>
      </c>
      <c r="K29" s="31">
        <v>6</v>
      </c>
      <c r="L29" s="38"/>
      <c r="M29" s="38"/>
      <c r="N29" s="38"/>
      <c r="O29" s="38"/>
      <c r="P29" s="33">
        <v>7</v>
      </c>
      <c r="Q29" s="34">
        <f t="shared" si="0"/>
        <v>7.3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294</v>
      </c>
      <c r="D30" s="28" t="s">
        <v>295</v>
      </c>
      <c r="E30" s="29" t="s">
        <v>296</v>
      </c>
      <c r="F30" s="30" t="s">
        <v>297</v>
      </c>
      <c r="G30" s="27" t="s">
        <v>298</v>
      </c>
      <c r="H30" s="31">
        <v>10</v>
      </c>
      <c r="I30" s="31">
        <v>8</v>
      </c>
      <c r="J30" s="31" t="s">
        <v>27</v>
      </c>
      <c r="K30" s="31">
        <v>7</v>
      </c>
      <c r="L30" s="38"/>
      <c r="M30" s="38"/>
      <c r="N30" s="38"/>
      <c r="O30" s="38"/>
      <c r="P30" s="33">
        <v>7</v>
      </c>
      <c r="Q30" s="34">
        <f t="shared" si="0"/>
        <v>7.5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299</v>
      </c>
      <c r="D31" s="28" t="s">
        <v>300</v>
      </c>
      <c r="E31" s="29" t="s">
        <v>124</v>
      </c>
      <c r="F31" s="30" t="s">
        <v>301</v>
      </c>
      <c r="G31" s="27" t="s">
        <v>85</v>
      </c>
      <c r="H31" s="31">
        <v>10</v>
      </c>
      <c r="I31" s="31">
        <v>8</v>
      </c>
      <c r="J31" s="31" t="s">
        <v>27</v>
      </c>
      <c r="K31" s="31">
        <v>5</v>
      </c>
      <c r="L31" s="38"/>
      <c r="M31" s="38"/>
      <c r="N31" s="38"/>
      <c r="O31" s="38"/>
      <c r="P31" s="33">
        <v>8</v>
      </c>
      <c r="Q31" s="34">
        <f t="shared" si="0"/>
        <v>7.6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302</v>
      </c>
      <c r="D32" s="28" t="s">
        <v>303</v>
      </c>
      <c r="E32" s="29" t="s">
        <v>304</v>
      </c>
      <c r="F32" s="30" t="s">
        <v>305</v>
      </c>
      <c r="G32" s="27" t="s">
        <v>65</v>
      </c>
      <c r="H32" s="31">
        <v>10</v>
      </c>
      <c r="I32" s="31">
        <v>7</v>
      </c>
      <c r="J32" s="31" t="s">
        <v>27</v>
      </c>
      <c r="K32" s="31">
        <v>6</v>
      </c>
      <c r="L32" s="38"/>
      <c r="M32" s="38"/>
      <c r="N32" s="38"/>
      <c r="O32" s="38"/>
      <c r="P32" s="33">
        <v>6</v>
      </c>
      <c r="Q32" s="34">
        <f t="shared" si="0"/>
        <v>6.6</v>
      </c>
      <c r="R32" s="35" t="str">
        <f t="shared" si="3"/>
        <v>C+</v>
      </c>
      <c r="S32" s="36" t="str">
        <f t="shared" si="1"/>
        <v>Trung bình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306</v>
      </c>
      <c r="D33" s="28" t="s">
        <v>307</v>
      </c>
      <c r="E33" s="29" t="s">
        <v>308</v>
      </c>
      <c r="F33" s="30" t="s">
        <v>309</v>
      </c>
      <c r="G33" s="27" t="s">
        <v>310</v>
      </c>
      <c r="H33" s="31">
        <v>7</v>
      </c>
      <c r="I33" s="31">
        <v>6</v>
      </c>
      <c r="J33" s="31" t="s">
        <v>27</v>
      </c>
      <c r="K33" s="31">
        <v>6</v>
      </c>
      <c r="L33" s="38"/>
      <c r="M33" s="38"/>
      <c r="N33" s="38"/>
      <c r="O33" s="38"/>
      <c r="P33" s="33">
        <v>5</v>
      </c>
      <c r="Q33" s="34">
        <f t="shared" si="0"/>
        <v>5.6</v>
      </c>
      <c r="R33" s="35" t="str">
        <f t="shared" si="3"/>
        <v>C</v>
      </c>
      <c r="S33" s="36" t="str">
        <f t="shared" si="1"/>
        <v>Trung bình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311</v>
      </c>
      <c r="D34" s="28" t="s">
        <v>312</v>
      </c>
      <c r="E34" s="29" t="s">
        <v>137</v>
      </c>
      <c r="F34" s="30" t="s">
        <v>313</v>
      </c>
      <c r="G34" s="27" t="s">
        <v>142</v>
      </c>
      <c r="H34" s="31">
        <v>8</v>
      </c>
      <c r="I34" s="31">
        <v>6</v>
      </c>
      <c r="J34" s="31" t="s">
        <v>27</v>
      </c>
      <c r="K34" s="31">
        <v>5</v>
      </c>
      <c r="L34" s="38"/>
      <c r="M34" s="38"/>
      <c r="N34" s="38"/>
      <c r="O34" s="38"/>
      <c r="P34" s="33">
        <v>6</v>
      </c>
      <c r="Q34" s="34">
        <f t="shared" si="0"/>
        <v>6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314</v>
      </c>
      <c r="D35" s="28" t="s">
        <v>315</v>
      </c>
      <c r="E35" s="29" t="s">
        <v>137</v>
      </c>
      <c r="F35" s="30" t="s">
        <v>316</v>
      </c>
      <c r="G35" s="27" t="s">
        <v>65</v>
      </c>
      <c r="H35" s="31">
        <v>10</v>
      </c>
      <c r="I35" s="31">
        <v>9</v>
      </c>
      <c r="J35" s="31" t="s">
        <v>27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317</v>
      </c>
      <c r="D36" s="28" t="s">
        <v>318</v>
      </c>
      <c r="E36" s="29" t="s">
        <v>137</v>
      </c>
      <c r="F36" s="30" t="s">
        <v>99</v>
      </c>
      <c r="G36" s="27" t="s">
        <v>298</v>
      </c>
      <c r="H36" s="31">
        <v>8</v>
      </c>
      <c r="I36" s="31">
        <v>8</v>
      </c>
      <c r="J36" s="31" t="s">
        <v>27</v>
      </c>
      <c r="K36" s="31">
        <v>7</v>
      </c>
      <c r="L36" s="38"/>
      <c r="M36" s="38"/>
      <c r="N36" s="38"/>
      <c r="O36" s="38"/>
      <c r="P36" s="33">
        <v>8</v>
      </c>
      <c r="Q36" s="34">
        <f t="shared" si="0"/>
        <v>7.8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319</v>
      </c>
      <c r="D37" s="28" t="s">
        <v>320</v>
      </c>
      <c r="E37" s="29" t="s">
        <v>321</v>
      </c>
      <c r="F37" s="30" t="s">
        <v>322</v>
      </c>
      <c r="G37" s="27" t="s">
        <v>90</v>
      </c>
      <c r="H37" s="31">
        <v>10</v>
      </c>
      <c r="I37" s="31">
        <v>8</v>
      </c>
      <c r="J37" s="31" t="s">
        <v>27</v>
      </c>
      <c r="K37" s="31">
        <v>6</v>
      </c>
      <c r="L37" s="38"/>
      <c r="M37" s="38"/>
      <c r="N37" s="38"/>
      <c r="O37" s="38"/>
      <c r="P37" s="33">
        <v>7</v>
      </c>
      <c r="Q37" s="34">
        <f t="shared" si="0"/>
        <v>7.3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323</v>
      </c>
      <c r="D38" s="28" t="s">
        <v>324</v>
      </c>
      <c r="E38" s="29" t="s">
        <v>325</v>
      </c>
      <c r="F38" s="30" t="s">
        <v>246</v>
      </c>
      <c r="G38" s="27" t="s">
        <v>260</v>
      </c>
      <c r="H38" s="31">
        <v>10</v>
      </c>
      <c r="I38" s="31">
        <v>8</v>
      </c>
      <c r="J38" s="31" t="s">
        <v>27</v>
      </c>
      <c r="K38" s="31">
        <v>8</v>
      </c>
      <c r="L38" s="38"/>
      <c r="M38" s="38"/>
      <c r="N38" s="38"/>
      <c r="O38" s="38"/>
      <c r="P38" s="33">
        <v>6</v>
      </c>
      <c r="Q38" s="34">
        <f t="shared" si="0"/>
        <v>7.2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326</v>
      </c>
      <c r="D39" s="28" t="s">
        <v>327</v>
      </c>
      <c r="E39" s="29" t="s">
        <v>325</v>
      </c>
      <c r="F39" s="30" t="s">
        <v>322</v>
      </c>
      <c r="G39" s="27" t="s">
        <v>142</v>
      </c>
      <c r="H39" s="31">
        <v>8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8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328</v>
      </c>
      <c r="D40" s="28" t="s">
        <v>329</v>
      </c>
      <c r="E40" s="29" t="s">
        <v>325</v>
      </c>
      <c r="F40" s="30" t="s">
        <v>301</v>
      </c>
      <c r="G40" s="27" t="s">
        <v>236</v>
      </c>
      <c r="H40" s="31">
        <v>10</v>
      </c>
      <c r="I40" s="31">
        <v>8</v>
      </c>
      <c r="J40" s="31" t="s">
        <v>27</v>
      </c>
      <c r="K40" s="31">
        <v>6</v>
      </c>
      <c r="L40" s="38"/>
      <c r="M40" s="38"/>
      <c r="N40" s="38"/>
      <c r="O40" s="38"/>
      <c r="P40" s="33">
        <v>8</v>
      </c>
      <c r="Q40" s="34">
        <f t="shared" si="0"/>
        <v>7.8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330</v>
      </c>
      <c r="D41" s="28" t="s">
        <v>331</v>
      </c>
      <c r="E41" s="29" t="s">
        <v>325</v>
      </c>
      <c r="F41" s="30" t="s">
        <v>332</v>
      </c>
      <c r="G41" s="27" t="s">
        <v>65</v>
      </c>
      <c r="H41" s="31">
        <v>10</v>
      </c>
      <c r="I41" s="31">
        <v>9</v>
      </c>
      <c r="J41" s="31" t="s">
        <v>27</v>
      </c>
      <c r="K41" s="31">
        <v>8</v>
      </c>
      <c r="L41" s="38"/>
      <c r="M41" s="38"/>
      <c r="N41" s="38"/>
      <c r="O41" s="38"/>
      <c r="P41" s="33">
        <v>8</v>
      </c>
      <c r="Q41" s="34">
        <f t="shared" si="0"/>
        <v>8.4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333</v>
      </c>
      <c r="D42" s="28" t="s">
        <v>334</v>
      </c>
      <c r="E42" s="29" t="s">
        <v>325</v>
      </c>
      <c r="F42" s="30" t="s">
        <v>335</v>
      </c>
      <c r="G42" s="27" t="s">
        <v>69</v>
      </c>
      <c r="H42" s="31">
        <v>8</v>
      </c>
      <c r="I42" s="31">
        <v>7</v>
      </c>
      <c r="J42" s="31" t="s">
        <v>27</v>
      </c>
      <c r="K42" s="31">
        <v>5</v>
      </c>
      <c r="L42" s="38"/>
      <c r="M42" s="38"/>
      <c r="N42" s="38"/>
      <c r="O42" s="38"/>
      <c r="P42" s="33">
        <v>8</v>
      </c>
      <c r="Q42" s="34">
        <f t="shared" si="0"/>
        <v>7.2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336</v>
      </c>
      <c r="D43" s="28" t="s">
        <v>337</v>
      </c>
      <c r="E43" s="29" t="s">
        <v>157</v>
      </c>
      <c r="F43" s="30" t="s">
        <v>338</v>
      </c>
      <c r="G43" s="27" t="s">
        <v>217</v>
      </c>
      <c r="H43" s="31">
        <v>10</v>
      </c>
      <c r="I43" s="31">
        <v>8</v>
      </c>
      <c r="J43" s="31" t="s">
        <v>27</v>
      </c>
      <c r="K43" s="31">
        <v>5</v>
      </c>
      <c r="L43" s="38"/>
      <c r="M43" s="38"/>
      <c r="N43" s="38"/>
      <c r="O43" s="38"/>
      <c r="P43" s="33">
        <v>8</v>
      </c>
      <c r="Q43" s="34">
        <f t="shared" si="0"/>
        <v>7.6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339</v>
      </c>
      <c r="D44" s="28" t="s">
        <v>340</v>
      </c>
      <c r="E44" s="29" t="s">
        <v>157</v>
      </c>
      <c r="F44" s="30" t="s">
        <v>341</v>
      </c>
      <c r="G44" s="27" t="s">
        <v>142</v>
      </c>
      <c r="H44" s="31">
        <v>9</v>
      </c>
      <c r="I44" s="31">
        <v>8</v>
      </c>
      <c r="J44" s="31" t="s">
        <v>27</v>
      </c>
      <c r="K44" s="31">
        <v>6</v>
      </c>
      <c r="L44" s="38"/>
      <c r="M44" s="38"/>
      <c r="N44" s="38"/>
      <c r="O44" s="38"/>
      <c r="P44" s="33">
        <v>8</v>
      </c>
      <c r="Q44" s="34">
        <f t="shared" si="0"/>
        <v>7.7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342</v>
      </c>
      <c r="D45" s="28" t="s">
        <v>343</v>
      </c>
      <c r="E45" s="29" t="s">
        <v>344</v>
      </c>
      <c r="F45" s="30" t="s">
        <v>345</v>
      </c>
      <c r="G45" s="27" t="s">
        <v>69</v>
      </c>
      <c r="H45" s="31">
        <v>10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6</v>
      </c>
      <c r="Q45" s="34">
        <f t="shared" si="0"/>
        <v>7.2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346</v>
      </c>
      <c r="D46" s="28" t="s">
        <v>347</v>
      </c>
      <c r="E46" s="29" t="s">
        <v>165</v>
      </c>
      <c r="F46" s="30" t="s">
        <v>200</v>
      </c>
      <c r="G46" s="27" t="s">
        <v>192</v>
      </c>
      <c r="H46" s="31">
        <v>8</v>
      </c>
      <c r="I46" s="31">
        <v>7</v>
      </c>
      <c r="J46" s="31" t="s">
        <v>27</v>
      </c>
      <c r="K46" s="31">
        <v>8</v>
      </c>
      <c r="L46" s="38"/>
      <c r="M46" s="38"/>
      <c r="N46" s="38"/>
      <c r="O46" s="38"/>
      <c r="P46" s="33">
        <v>6</v>
      </c>
      <c r="Q46" s="34">
        <f t="shared" si="0"/>
        <v>6.8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348</v>
      </c>
      <c r="D47" s="28" t="s">
        <v>349</v>
      </c>
      <c r="E47" s="29" t="s">
        <v>165</v>
      </c>
      <c r="F47" s="30" t="s">
        <v>350</v>
      </c>
      <c r="G47" s="27" t="s">
        <v>154</v>
      </c>
      <c r="H47" s="31">
        <v>10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7</v>
      </c>
      <c r="Q47" s="34">
        <f t="shared" si="0"/>
        <v>7.7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351</v>
      </c>
      <c r="D48" s="28" t="s">
        <v>238</v>
      </c>
      <c r="E48" s="29" t="s">
        <v>352</v>
      </c>
      <c r="F48" s="30" t="s">
        <v>284</v>
      </c>
      <c r="G48" s="27" t="s">
        <v>142</v>
      </c>
      <c r="H48" s="31">
        <v>10</v>
      </c>
      <c r="I48" s="31">
        <v>9</v>
      </c>
      <c r="J48" s="31" t="s">
        <v>27</v>
      </c>
      <c r="K48" s="31">
        <v>7</v>
      </c>
      <c r="L48" s="38"/>
      <c r="M48" s="38"/>
      <c r="N48" s="38"/>
      <c r="O48" s="38"/>
      <c r="P48" s="33">
        <v>9</v>
      </c>
      <c r="Q48" s="34">
        <f t="shared" si="0"/>
        <v>8.6999999999999993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353</v>
      </c>
      <c r="D49" s="28" t="s">
        <v>354</v>
      </c>
      <c r="E49" s="29" t="s">
        <v>173</v>
      </c>
      <c r="F49" s="30" t="s">
        <v>355</v>
      </c>
      <c r="G49" s="27" t="s">
        <v>298</v>
      </c>
      <c r="H49" s="31">
        <v>8</v>
      </c>
      <c r="I49" s="31">
        <v>8</v>
      </c>
      <c r="J49" s="31" t="s">
        <v>27</v>
      </c>
      <c r="K49" s="31">
        <v>7</v>
      </c>
      <c r="L49" s="38"/>
      <c r="M49" s="38"/>
      <c r="N49" s="38"/>
      <c r="O49" s="38"/>
      <c r="P49" s="33">
        <v>8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356</v>
      </c>
      <c r="D50" s="28" t="s">
        <v>357</v>
      </c>
      <c r="E50" s="29" t="s">
        <v>358</v>
      </c>
      <c r="F50" s="30" t="s">
        <v>359</v>
      </c>
      <c r="G50" s="27" t="s">
        <v>121</v>
      </c>
      <c r="H50" s="31">
        <v>8</v>
      </c>
      <c r="I50" s="31">
        <v>8</v>
      </c>
      <c r="J50" s="31" t="s">
        <v>27</v>
      </c>
      <c r="K50" s="31">
        <v>8</v>
      </c>
      <c r="L50" s="38"/>
      <c r="M50" s="38"/>
      <c r="N50" s="38"/>
      <c r="O50" s="38"/>
      <c r="P50" s="33">
        <v>7</v>
      </c>
      <c r="Q50" s="34">
        <f t="shared" si="0"/>
        <v>7.5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360</v>
      </c>
      <c r="D51" s="28" t="s">
        <v>109</v>
      </c>
      <c r="E51" s="29" t="s">
        <v>361</v>
      </c>
      <c r="F51" s="30" t="s">
        <v>362</v>
      </c>
      <c r="G51" s="27" t="s">
        <v>236</v>
      </c>
      <c r="H51" s="31">
        <v>10</v>
      </c>
      <c r="I51" s="31">
        <v>8</v>
      </c>
      <c r="J51" s="31" t="s">
        <v>27</v>
      </c>
      <c r="K51" s="31">
        <v>6</v>
      </c>
      <c r="L51" s="38"/>
      <c r="M51" s="38"/>
      <c r="N51" s="38"/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363</v>
      </c>
      <c r="D52" s="28" t="s">
        <v>364</v>
      </c>
      <c r="E52" s="29" t="s">
        <v>365</v>
      </c>
      <c r="F52" s="30" t="s">
        <v>366</v>
      </c>
      <c r="G52" s="27" t="s">
        <v>217</v>
      </c>
      <c r="H52" s="31">
        <v>10</v>
      </c>
      <c r="I52" s="31">
        <v>7</v>
      </c>
      <c r="J52" s="31" t="s">
        <v>27</v>
      </c>
      <c r="K52" s="31">
        <v>5</v>
      </c>
      <c r="L52" s="38"/>
      <c r="M52" s="38"/>
      <c r="N52" s="38"/>
      <c r="O52" s="38"/>
      <c r="P52" s="33">
        <v>7</v>
      </c>
      <c r="Q52" s="34">
        <f t="shared" si="0"/>
        <v>6.9</v>
      </c>
      <c r="R52" s="35" t="str">
        <f t="shared" si="3"/>
        <v>C+</v>
      </c>
      <c r="S52" s="36" t="str">
        <f t="shared" si="1"/>
        <v>Trung bình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367</v>
      </c>
      <c r="D53" s="28" t="s">
        <v>368</v>
      </c>
      <c r="E53" s="29" t="s">
        <v>369</v>
      </c>
      <c r="F53" s="30" t="s">
        <v>370</v>
      </c>
      <c r="G53" s="27" t="s">
        <v>142</v>
      </c>
      <c r="H53" s="31">
        <v>8</v>
      </c>
      <c r="I53" s="31">
        <v>7</v>
      </c>
      <c r="J53" s="31" t="s">
        <v>27</v>
      </c>
      <c r="K53" s="31">
        <v>6</v>
      </c>
      <c r="L53" s="38"/>
      <c r="M53" s="38"/>
      <c r="N53" s="38"/>
      <c r="O53" s="38"/>
      <c r="P53" s="33">
        <v>8</v>
      </c>
      <c r="Q53" s="34">
        <f t="shared" si="0"/>
        <v>7.4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371</v>
      </c>
      <c r="D54" s="28" t="s">
        <v>372</v>
      </c>
      <c r="E54" s="29" t="s">
        <v>369</v>
      </c>
      <c r="F54" s="30" t="s">
        <v>373</v>
      </c>
      <c r="G54" s="27" t="s">
        <v>69</v>
      </c>
      <c r="H54" s="31">
        <v>8</v>
      </c>
      <c r="I54" s="31">
        <v>7</v>
      </c>
      <c r="J54" s="31" t="s">
        <v>27</v>
      </c>
      <c r="K54" s="31">
        <v>5</v>
      </c>
      <c r="L54" s="38"/>
      <c r="M54" s="38"/>
      <c r="N54" s="38"/>
      <c r="O54" s="38"/>
      <c r="P54" s="33">
        <v>7</v>
      </c>
      <c r="Q54" s="34">
        <f t="shared" si="0"/>
        <v>6.7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374</v>
      </c>
      <c r="D55" s="28" t="s">
        <v>375</v>
      </c>
      <c r="E55" s="29" t="s">
        <v>376</v>
      </c>
      <c r="F55" s="30" t="s">
        <v>377</v>
      </c>
      <c r="G55" s="27" t="s">
        <v>236</v>
      </c>
      <c r="H55" s="31">
        <v>10</v>
      </c>
      <c r="I55" s="31">
        <v>7</v>
      </c>
      <c r="J55" s="31" t="s">
        <v>27</v>
      </c>
      <c r="K55" s="31">
        <v>6</v>
      </c>
      <c r="L55" s="38"/>
      <c r="M55" s="38"/>
      <c r="N55" s="38"/>
      <c r="O55" s="38"/>
      <c r="P55" s="33">
        <v>5</v>
      </c>
      <c r="Q55" s="34">
        <f t="shared" si="0"/>
        <v>6.1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378</v>
      </c>
      <c r="D56" s="28" t="s">
        <v>379</v>
      </c>
      <c r="E56" s="29" t="s">
        <v>380</v>
      </c>
      <c r="F56" s="30" t="s">
        <v>381</v>
      </c>
      <c r="G56" s="27" t="s">
        <v>134</v>
      </c>
      <c r="H56" s="31">
        <v>8</v>
      </c>
      <c r="I56" s="31">
        <v>4</v>
      </c>
      <c r="J56" s="31" t="s">
        <v>27</v>
      </c>
      <c r="K56" s="31">
        <v>6</v>
      </c>
      <c r="L56" s="38"/>
      <c r="M56" s="38"/>
      <c r="N56" s="38"/>
      <c r="O56" s="38"/>
      <c r="P56" s="33" t="s">
        <v>430</v>
      </c>
      <c r="Q56" s="34">
        <f t="shared" si="0"/>
        <v>2.8</v>
      </c>
      <c r="R56" s="35" t="str">
        <f t="shared" si="3"/>
        <v>F</v>
      </c>
      <c r="S56" s="36" t="str">
        <f t="shared" si="1"/>
        <v>Kém</v>
      </c>
      <c r="T56" s="37" t="s">
        <v>431</v>
      </c>
      <c r="U56" s="3"/>
      <c r="V56" s="103" t="str">
        <f t="shared" si="2"/>
        <v>Học lại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382</v>
      </c>
      <c r="D57" s="28" t="s">
        <v>383</v>
      </c>
      <c r="E57" s="29" t="s">
        <v>202</v>
      </c>
      <c r="F57" s="30" t="s">
        <v>384</v>
      </c>
      <c r="G57" s="27" t="s">
        <v>65</v>
      </c>
      <c r="H57" s="31">
        <v>10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6</v>
      </c>
      <c r="Q57" s="34">
        <f t="shared" si="0"/>
        <v>7.2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385</v>
      </c>
      <c r="D58" s="28" t="s">
        <v>386</v>
      </c>
      <c r="E58" s="29" t="s">
        <v>387</v>
      </c>
      <c r="F58" s="30" t="s">
        <v>388</v>
      </c>
      <c r="G58" s="27" t="s">
        <v>389</v>
      </c>
      <c r="H58" s="31">
        <v>7</v>
      </c>
      <c r="I58" s="31">
        <v>5</v>
      </c>
      <c r="J58" s="31" t="s">
        <v>27</v>
      </c>
      <c r="K58" s="31">
        <v>6</v>
      </c>
      <c r="L58" s="38"/>
      <c r="M58" s="38"/>
      <c r="N58" s="38"/>
      <c r="O58" s="38"/>
      <c r="P58" s="33">
        <v>7</v>
      </c>
      <c r="Q58" s="34">
        <f t="shared" si="0"/>
        <v>6.4</v>
      </c>
      <c r="R58" s="35" t="str">
        <f t="shared" si="3"/>
        <v>C</v>
      </c>
      <c r="S58" s="36" t="str">
        <f t="shared" si="1"/>
        <v>Trung bình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390</v>
      </c>
      <c r="D59" s="28" t="s">
        <v>391</v>
      </c>
      <c r="E59" s="29" t="s">
        <v>392</v>
      </c>
      <c r="F59" s="30" t="s">
        <v>393</v>
      </c>
      <c r="G59" s="27" t="s">
        <v>298</v>
      </c>
      <c r="H59" s="31">
        <v>10</v>
      </c>
      <c r="I59" s="31">
        <v>8</v>
      </c>
      <c r="J59" s="31" t="s">
        <v>27</v>
      </c>
      <c r="K59" s="31">
        <v>6</v>
      </c>
      <c r="L59" s="38"/>
      <c r="M59" s="38"/>
      <c r="N59" s="38"/>
      <c r="O59" s="38"/>
      <c r="P59" s="33">
        <v>8</v>
      </c>
      <c r="Q59" s="34">
        <f t="shared" si="0"/>
        <v>7.8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394</v>
      </c>
      <c r="D60" s="28" t="s">
        <v>395</v>
      </c>
      <c r="E60" s="29" t="s">
        <v>392</v>
      </c>
      <c r="F60" s="30" t="s">
        <v>393</v>
      </c>
      <c r="G60" s="27" t="s">
        <v>236</v>
      </c>
      <c r="H60" s="31">
        <v>10</v>
      </c>
      <c r="I60" s="31">
        <v>8</v>
      </c>
      <c r="J60" s="31" t="s">
        <v>27</v>
      </c>
      <c r="K60" s="31">
        <v>6</v>
      </c>
      <c r="L60" s="38"/>
      <c r="M60" s="38"/>
      <c r="N60" s="38"/>
      <c r="O60" s="38"/>
      <c r="P60" s="33">
        <v>7</v>
      </c>
      <c r="Q60" s="34">
        <f t="shared" si="0"/>
        <v>7.3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396</v>
      </c>
      <c r="D61" s="28" t="s">
        <v>397</v>
      </c>
      <c r="E61" s="29" t="s">
        <v>392</v>
      </c>
      <c r="F61" s="30" t="s">
        <v>398</v>
      </c>
      <c r="G61" s="27" t="s">
        <v>85</v>
      </c>
      <c r="H61" s="31">
        <v>10</v>
      </c>
      <c r="I61" s="31">
        <v>9</v>
      </c>
      <c r="J61" s="31" t="s">
        <v>27</v>
      </c>
      <c r="K61" s="31">
        <v>8</v>
      </c>
      <c r="L61" s="38"/>
      <c r="M61" s="38"/>
      <c r="N61" s="38"/>
      <c r="O61" s="38"/>
      <c r="P61" s="33">
        <v>8</v>
      </c>
      <c r="Q61" s="34">
        <f t="shared" si="0"/>
        <v>8.4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399</v>
      </c>
      <c r="D62" s="28" t="s">
        <v>400</v>
      </c>
      <c r="E62" s="29" t="s">
        <v>401</v>
      </c>
      <c r="F62" s="30" t="s">
        <v>402</v>
      </c>
      <c r="G62" s="27" t="s">
        <v>154</v>
      </c>
      <c r="H62" s="31">
        <v>8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0"/>
        <v>7.5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403</v>
      </c>
      <c r="D63" s="28" t="s">
        <v>404</v>
      </c>
      <c r="E63" s="29" t="s">
        <v>211</v>
      </c>
      <c r="F63" s="30" t="s">
        <v>246</v>
      </c>
      <c r="G63" s="27" t="s">
        <v>236</v>
      </c>
      <c r="H63" s="31">
        <v>10</v>
      </c>
      <c r="I63" s="31">
        <v>8</v>
      </c>
      <c r="J63" s="31" t="s">
        <v>27</v>
      </c>
      <c r="K63" s="31">
        <v>6</v>
      </c>
      <c r="L63" s="38"/>
      <c r="M63" s="38"/>
      <c r="N63" s="38"/>
      <c r="O63" s="38"/>
      <c r="P63" s="33">
        <v>7</v>
      </c>
      <c r="Q63" s="34">
        <f t="shared" si="0"/>
        <v>7.3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405</v>
      </c>
      <c r="D64" s="28" t="s">
        <v>406</v>
      </c>
      <c r="E64" s="29" t="s">
        <v>211</v>
      </c>
      <c r="F64" s="30" t="s">
        <v>407</v>
      </c>
      <c r="G64" s="27" t="s">
        <v>298</v>
      </c>
      <c r="H64" s="31">
        <v>8</v>
      </c>
      <c r="I64" s="31">
        <v>7</v>
      </c>
      <c r="J64" s="31" t="s">
        <v>27</v>
      </c>
      <c r="K64" s="31">
        <v>6</v>
      </c>
      <c r="L64" s="38"/>
      <c r="M64" s="38"/>
      <c r="N64" s="38"/>
      <c r="O64" s="38"/>
      <c r="P64" s="33">
        <v>8</v>
      </c>
      <c r="Q64" s="34">
        <f t="shared" si="0"/>
        <v>7.4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408</v>
      </c>
      <c r="D65" s="28" t="s">
        <v>219</v>
      </c>
      <c r="E65" s="29" t="s">
        <v>215</v>
      </c>
      <c r="F65" s="30" t="s">
        <v>409</v>
      </c>
      <c r="G65" s="27" t="s">
        <v>104</v>
      </c>
      <c r="H65" s="31">
        <v>10</v>
      </c>
      <c r="I65" s="31">
        <v>7</v>
      </c>
      <c r="J65" s="31" t="s">
        <v>27</v>
      </c>
      <c r="K65" s="31">
        <v>6</v>
      </c>
      <c r="L65" s="38"/>
      <c r="M65" s="38"/>
      <c r="N65" s="38"/>
      <c r="O65" s="38"/>
      <c r="P65" s="33">
        <v>6</v>
      </c>
      <c r="Q65" s="34">
        <f t="shared" si="0"/>
        <v>6.6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410</v>
      </c>
      <c r="D66" s="28" t="s">
        <v>411</v>
      </c>
      <c r="E66" s="29" t="s">
        <v>412</v>
      </c>
      <c r="F66" s="30" t="s">
        <v>281</v>
      </c>
      <c r="G66" s="27" t="s">
        <v>236</v>
      </c>
      <c r="H66" s="31">
        <v>8</v>
      </c>
      <c r="I66" s="31">
        <v>7</v>
      </c>
      <c r="J66" s="31" t="s">
        <v>27</v>
      </c>
      <c r="K66" s="31">
        <v>6</v>
      </c>
      <c r="L66" s="38"/>
      <c r="M66" s="38"/>
      <c r="N66" s="38"/>
      <c r="O66" s="38"/>
      <c r="P66" s="33">
        <v>7</v>
      </c>
      <c r="Q66" s="34">
        <f t="shared" si="0"/>
        <v>6.9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413</v>
      </c>
      <c r="D67" s="28" t="s">
        <v>414</v>
      </c>
      <c r="E67" s="29" t="s">
        <v>415</v>
      </c>
      <c r="F67" s="30" t="s">
        <v>103</v>
      </c>
      <c r="G67" s="27" t="s">
        <v>142</v>
      </c>
      <c r="H67" s="31">
        <v>10</v>
      </c>
      <c r="I67" s="31">
        <v>7</v>
      </c>
      <c r="J67" s="31" t="s">
        <v>27</v>
      </c>
      <c r="K67" s="31">
        <v>5</v>
      </c>
      <c r="L67" s="38"/>
      <c r="M67" s="38"/>
      <c r="N67" s="38"/>
      <c r="O67" s="38"/>
      <c r="P67" s="33">
        <v>7</v>
      </c>
      <c r="Q67" s="34">
        <f t="shared" si="0"/>
        <v>6.9</v>
      </c>
      <c r="R67" s="35" t="str">
        <f t="shared" si="3"/>
        <v>C+</v>
      </c>
      <c r="S67" s="36" t="str">
        <f t="shared" si="1"/>
        <v>Trung bình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416</v>
      </c>
      <c r="D68" s="28" t="s">
        <v>417</v>
      </c>
      <c r="E68" s="29" t="s">
        <v>415</v>
      </c>
      <c r="F68" s="30" t="s">
        <v>418</v>
      </c>
      <c r="G68" s="27" t="s">
        <v>65</v>
      </c>
      <c r="H68" s="31">
        <v>10</v>
      </c>
      <c r="I68" s="31">
        <v>8</v>
      </c>
      <c r="J68" s="31" t="s">
        <v>27</v>
      </c>
      <c r="K68" s="31">
        <v>8</v>
      </c>
      <c r="L68" s="38"/>
      <c r="M68" s="38"/>
      <c r="N68" s="38"/>
      <c r="O68" s="38"/>
      <c r="P68" s="33">
        <v>7</v>
      </c>
      <c r="Q68" s="34">
        <f t="shared" si="0"/>
        <v>7.7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419</v>
      </c>
      <c r="D69" s="28" t="s">
        <v>420</v>
      </c>
      <c r="E69" s="29" t="s">
        <v>415</v>
      </c>
      <c r="F69" s="30" t="s">
        <v>421</v>
      </c>
      <c r="G69" s="27" t="s">
        <v>85</v>
      </c>
      <c r="H69" s="31">
        <v>8</v>
      </c>
      <c r="I69" s="31">
        <v>8</v>
      </c>
      <c r="J69" s="31" t="s">
        <v>27</v>
      </c>
      <c r="K69" s="31">
        <v>8</v>
      </c>
      <c r="L69" s="38"/>
      <c r="M69" s="38"/>
      <c r="N69" s="38"/>
      <c r="O69" s="38"/>
      <c r="P69" s="33">
        <v>7</v>
      </c>
      <c r="Q69" s="34">
        <f t="shared" si="0"/>
        <v>7.5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422</v>
      </c>
      <c r="D70" s="28" t="s">
        <v>423</v>
      </c>
      <c r="E70" s="29" t="s">
        <v>424</v>
      </c>
      <c r="F70" s="30" t="s">
        <v>425</v>
      </c>
      <c r="G70" s="27" t="s">
        <v>85</v>
      </c>
      <c r="H70" s="31">
        <v>10</v>
      </c>
      <c r="I70" s="31">
        <v>8</v>
      </c>
      <c r="J70" s="31" t="s">
        <v>27</v>
      </c>
      <c r="K70" s="31">
        <v>8</v>
      </c>
      <c r="L70" s="38"/>
      <c r="M70" s="38"/>
      <c r="N70" s="38"/>
      <c r="O70" s="38"/>
      <c r="P70" s="33">
        <v>7</v>
      </c>
      <c r="Q70" s="34">
        <f t="shared" si="0"/>
        <v>7.7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426</v>
      </c>
      <c r="D71" s="28" t="s">
        <v>427</v>
      </c>
      <c r="E71" s="29" t="s">
        <v>428</v>
      </c>
      <c r="F71" s="30" t="s">
        <v>429</v>
      </c>
      <c r="G71" s="27" t="s">
        <v>69</v>
      </c>
      <c r="H71" s="31">
        <v>10</v>
      </c>
      <c r="I71" s="31">
        <v>8</v>
      </c>
      <c r="J71" s="31" t="s">
        <v>27</v>
      </c>
      <c r="K71" s="31">
        <v>5</v>
      </c>
      <c r="L71" s="38"/>
      <c r="M71" s="38"/>
      <c r="N71" s="38"/>
      <c r="O71" s="38"/>
      <c r="P71" s="33">
        <v>8</v>
      </c>
      <c r="Q71" s="34">
        <f t="shared" si="0"/>
        <v>7.6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7.5" hidden="1" customHeight="1">
      <c r="A72" s="2"/>
      <c r="B72" s="51"/>
      <c r="C72" s="52"/>
      <c r="D72" s="52"/>
      <c r="E72" s="53"/>
      <c r="F72" s="53"/>
      <c r="G72" s="53"/>
      <c r="H72" s="54"/>
      <c r="I72" s="55"/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3"/>
    </row>
    <row r="73" spans="1:38" ht="16.8">
      <c r="A73" s="2"/>
      <c r="B73" s="125" t="s">
        <v>28</v>
      </c>
      <c r="C73" s="125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5" customHeight="1">
      <c r="A74" s="2"/>
      <c r="B74" s="57" t="s">
        <v>29</v>
      </c>
      <c r="C74" s="57"/>
      <c r="D74" s="58">
        <f>+$Y$9</f>
        <v>61</v>
      </c>
      <c r="E74" s="59" t="s">
        <v>30</v>
      </c>
      <c r="F74" s="59"/>
      <c r="G74" s="116" t="s">
        <v>31</v>
      </c>
      <c r="H74" s="116"/>
      <c r="I74" s="116"/>
      <c r="J74" s="116"/>
      <c r="K74" s="116"/>
      <c r="L74" s="116"/>
      <c r="M74" s="116"/>
      <c r="N74" s="116"/>
      <c r="O74" s="116"/>
      <c r="P74" s="60">
        <f>$Y$9 -COUNTIF($T$10:$T$261,"Vắng") -COUNTIF($T$10:$T$261,"Vắng có phép") - COUNTIF($T$10:$T$261,"Đình chỉ thi") - COUNTIF($T$10:$T$261,"Không đủ ĐKDT")</f>
        <v>59</v>
      </c>
      <c r="Q74" s="60"/>
      <c r="R74" s="61"/>
      <c r="S74" s="62"/>
      <c r="T74" s="62" t="s">
        <v>30</v>
      </c>
      <c r="U74" s="3"/>
    </row>
    <row r="75" spans="1:38" ht="16.5" customHeight="1">
      <c r="A75" s="2"/>
      <c r="B75" s="57" t="s">
        <v>32</v>
      </c>
      <c r="C75" s="57"/>
      <c r="D75" s="58">
        <f>+$AJ$9</f>
        <v>59</v>
      </c>
      <c r="E75" s="59" t="s">
        <v>30</v>
      </c>
      <c r="F75" s="59"/>
      <c r="G75" s="116" t="s">
        <v>33</v>
      </c>
      <c r="H75" s="116"/>
      <c r="I75" s="116"/>
      <c r="J75" s="116"/>
      <c r="K75" s="116"/>
      <c r="L75" s="116"/>
      <c r="M75" s="116"/>
      <c r="N75" s="116"/>
      <c r="O75" s="116"/>
      <c r="P75" s="63">
        <f>COUNTIF($T$10:$T$137,"Vắng")</f>
        <v>1</v>
      </c>
      <c r="Q75" s="63"/>
      <c r="R75" s="64"/>
      <c r="S75" s="62"/>
      <c r="T75" s="62" t="s">
        <v>30</v>
      </c>
      <c r="U75" s="3"/>
    </row>
    <row r="76" spans="1:38" ht="16.5" customHeight="1">
      <c r="A76" s="2"/>
      <c r="B76" s="57" t="s">
        <v>49</v>
      </c>
      <c r="C76" s="57"/>
      <c r="D76" s="97">
        <f>COUNTIF(V11:V71,"Học lại")</f>
        <v>2</v>
      </c>
      <c r="E76" s="59" t="s">
        <v>30</v>
      </c>
      <c r="F76" s="59"/>
      <c r="G76" s="116" t="s">
        <v>50</v>
      </c>
      <c r="H76" s="116"/>
      <c r="I76" s="116"/>
      <c r="J76" s="116"/>
      <c r="K76" s="116"/>
      <c r="L76" s="116"/>
      <c r="M76" s="116"/>
      <c r="N76" s="116"/>
      <c r="O76" s="116"/>
      <c r="P76" s="60">
        <f>COUNTIF($T$10:$T$137,"Vắng có phép")</f>
        <v>0</v>
      </c>
      <c r="Q76" s="60"/>
      <c r="R76" s="61"/>
      <c r="S76" s="62"/>
      <c r="T76" s="62" t="s">
        <v>30</v>
      </c>
      <c r="U76" s="3"/>
    </row>
    <row r="77" spans="1:38" ht="3" customHeight="1">
      <c r="A77" s="2"/>
      <c r="B77" s="51"/>
      <c r="C77" s="52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>
      <c r="B78" s="98" t="s">
        <v>34</v>
      </c>
      <c r="C78" s="98"/>
      <c r="D78" s="99">
        <f>COUNTIF(V11:V71,"Thi lại")</f>
        <v>0</v>
      </c>
      <c r="E78" s="100" t="s">
        <v>30</v>
      </c>
      <c r="F78" s="3"/>
      <c r="G78" s="3"/>
      <c r="H78" s="3"/>
      <c r="I78" s="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>
      <c r="B79" s="98"/>
      <c r="C79" s="98"/>
      <c r="D79" s="99"/>
      <c r="E79" s="100"/>
      <c r="F79" s="3"/>
      <c r="G79" s="3"/>
      <c r="H79" s="3"/>
      <c r="I79" s="3"/>
      <c r="J79" s="145" t="s">
        <v>432</v>
      </c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</row>
    <row r="80" spans="1:38" ht="28.05" customHeight="1">
      <c r="A80" s="65"/>
      <c r="B80" s="110" t="s">
        <v>35</v>
      </c>
      <c r="C80" s="110"/>
      <c r="D80" s="110"/>
      <c r="E80" s="110"/>
      <c r="F80" s="110"/>
      <c r="G80" s="110"/>
      <c r="H80" s="110"/>
      <c r="I80" s="66"/>
      <c r="J80" s="114" t="s">
        <v>57</v>
      </c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38" ht="4.5" customHeight="1">
      <c r="A81" s="2"/>
      <c r="B81" s="51"/>
      <c r="C81" s="67"/>
      <c r="D81" s="67"/>
      <c r="E81" s="68"/>
      <c r="F81" s="68"/>
      <c r="G81" s="68"/>
      <c r="H81" s="69"/>
      <c r="I81" s="70"/>
      <c r="J81" s="7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 ht="13.05" customHeight="1">
      <c r="B82" s="110" t="s">
        <v>36</v>
      </c>
      <c r="C82" s="110"/>
      <c r="D82" s="112" t="s">
        <v>37</v>
      </c>
      <c r="E82" s="112"/>
      <c r="F82" s="112"/>
      <c r="G82" s="112"/>
      <c r="H82" s="112"/>
      <c r="I82" s="70"/>
      <c r="J82" s="70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74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</row>
    <row r="83" spans="1:38" s="2" customFormat="1" ht="13.05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 ht="13.05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3.0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8" customHeight="1">
      <c r="A88" s="1"/>
      <c r="B88" s="108" t="s">
        <v>58</v>
      </c>
      <c r="C88" s="108"/>
      <c r="D88" s="108" t="s">
        <v>59</v>
      </c>
      <c r="E88" s="108"/>
      <c r="F88" s="108"/>
      <c r="G88" s="108"/>
      <c r="H88" s="108"/>
      <c r="I88" s="108"/>
      <c r="J88" s="108" t="s">
        <v>60</v>
      </c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ht="38.25" customHeight="1">
      <c r="B91" s="109"/>
      <c r="C91" s="110"/>
      <c r="D91" s="110"/>
      <c r="E91" s="110"/>
      <c r="F91" s="110"/>
      <c r="G91" s="110"/>
      <c r="H91" s="109"/>
      <c r="I91" s="109"/>
      <c r="J91" s="109"/>
      <c r="K91" s="109"/>
      <c r="L91" s="109"/>
      <c r="M91" s="109"/>
      <c r="N91" s="111"/>
      <c r="O91" s="111"/>
      <c r="P91" s="111"/>
      <c r="Q91" s="111"/>
      <c r="R91" s="111"/>
      <c r="S91" s="111"/>
      <c r="T91" s="111"/>
    </row>
    <row r="92" spans="1:38">
      <c r="B92" s="51"/>
      <c r="C92" s="67"/>
      <c r="D92" s="67"/>
      <c r="E92" s="68"/>
      <c r="F92" s="68"/>
      <c r="G92" s="68"/>
      <c r="H92" s="69"/>
      <c r="I92" s="70"/>
      <c r="J92" s="7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110"/>
      <c r="C93" s="110"/>
      <c r="D93" s="112"/>
      <c r="E93" s="112"/>
      <c r="F93" s="112"/>
      <c r="G93" s="112"/>
      <c r="H93" s="112"/>
      <c r="I93" s="70"/>
      <c r="J93" s="70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0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J78:T78"/>
    <mergeCell ref="J79:U79"/>
    <mergeCell ref="B80:H80"/>
    <mergeCell ref="J80:U80"/>
    <mergeCell ref="B82:C82"/>
    <mergeCell ref="D82:H82"/>
    <mergeCell ref="N99:T99"/>
    <mergeCell ref="B88:C88"/>
    <mergeCell ref="D88:I88"/>
    <mergeCell ref="J88:U88"/>
    <mergeCell ref="B91:G91"/>
    <mergeCell ref="H91:M91"/>
    <mergeCell ref="N91:T91"/>
    <mergeCell ref="B93:C93"/>
    <mergeCell ref="D93:H93"/>
    <mergeCell ref="B99:D99"/>
    <mergeCell ref="E99:G99"/>
    <mergeCell ref="H99:M99"/>
  </mergeCells>
  <conditionalFormatting sqref="H11:P71">
    <cfRule type="cellIs" dxfId="7" priority="4" operator="greaterThan">
      <formula>10</formula>
    </cfRule>
  </conditionalFormatting>
  <conditionalFormatting sqref="C1:C1048576">
    <cfRule type="duplicateValues" dxfId="6" priority="3"/>
  </conditionalFormatting>
  <conditionalFormatting sqref="O79:O88">
    <cfRule type="duplicateValues" dxfId="5" priority="2"/>
  </conditionalFormatting>
  <conditionalFormatting sqref="C79:C88">
    <cfRule type="duplicateValues" dxfId="4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AL77"/>
  <sheetViews>
    <sheetView tabSelected="1" workbookViewId="0">
      <pane ySplit="4" topLeftCell="A5" activePane="bottomLeft" state="frozen"/>
      <selection activeCell="A6" sqref="A6:XFD6"/>
      <selection pane="bottomLeft" activeCell="X2" sqref="X2"/>
    </sheetView>
  </sheetViews>
  <sheetFormatPr defaultColWidth="9" defaultRowHeight="15.6"/>
  <cols>
    <col min="1" max="1" width="1.19921875" style="1" customWidth="1"/>
    <col min="2" max="2" width="4" style="1" customWidth="1"/>
    <col min="3" max="3" width="11.7968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" style="1" customWidth="1"/>
    <col min="8" max="8" width="4.8984375" style="1" customWidth="1"/>
    <col min="9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6.796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8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226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44.2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91" t="s">
        <v>47</v>
      </c>
      <c r="N9" s="91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</v>
      </c>
      <c r="Y9" s="81">
        <f>+$AH$9+$AJ$9+$AF$9</f>
        <v>39</v>
      </c>
      <c r="Z9" s="75">
        <f>COUNTIF($S$10:$S$109,"Khiển trách")</f>
        <v>0</v>
      </c>
      <c r="AA9" s="75">
        <f>COUNTIF($S$10:$S$109,"Cảnh cáo")</f>
        <v>0</v>
      </c>
      <c r="AB9" s="75">
        <f>COUNTIF($S$10:$S$109,"Đình chỉ thi")</f>
        <v>0</v>
      </c>
      <c r="AC9" s="82">
        <f>+($Z$9+$AA$9+$AB$9)/$Y$9*100%</f>
        <v>0</v>
      </c>
      <c r="AD9" s="75">
        <f>SUM(COUNTIF($S$10:$S$107,"Vắng"),COUNTIF($S$10:$S$107,"Vắng có phép"))</f>
        <v>0</v>
      </c>
      <c r="AE9" s="83">
        <f>+$AD$9/$Y$9</f>
        <v>0</v>
      </c>
      <c r="AF9" s="84">
        <f>COUNTIF($V$10:$V$107,"Thi lại")</f>
        <v>0</v>
      </c>
      <c r="AG9" s="83">
        <f>+$AF$9/$Y$9</f>
        <v>0</v>
      </c>
      <c r="AH9" s="84">
        <f>COUNTIF($V$10:$V$108,"Học lại")</f>
        <v>11</v>
      </c>
      <c r="AI9" s="83">
        <f>+$AH$9/$Y$9</f>
        <v>0.28205128205128205</v>
      </c>
      <c r="AJ9" s="75">
        <f>COUNTIF($V$11:$V$108,"Đạt")</f>
        <v>28</v>
      </c>
      <c r="AK9" s="82">
        <f>+$AJ$9/$Y$9</f>
        <v>0.71794871794871795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61</v>
      </c>
      <c r="D11" s="17" t="s">
        <v>62</v>
      </c>
      <c r="E11" s="18" t="s">
        <v>63</v>
      </c>
      <c r="F11" s="19" t="s">
        <v>64</v>
      </c>
      <c r="G11" s="16" t="s">
        <v>65</v>
      </c>
      <c r="H11" s="20">
        <v>9</v>
      </c>
      <c r="I11" s="20">
        <v>8</v>
      </c>
      <c r="J11" s="20" t="s">
        <v>27</v>
      </c>
      <c r="K11" s="20">
        <v>8</v>
      </c>
      <c r="L11" s="21"/>
      <c r="M11" s="21"/>
      <c r="N11" s="21"/>
      <c r="O11" s="21"/>
      <c r="P11" s="22">
        <v>8</v>
      </c>
      <c r="Q11" s="23">
        <f t="shared" ref="Q11:Q42" si="0">ROUND(SUMPRODUCT(H11:P11,$H$10:$P$10)/100,1)</f>
        <v>8.1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24" t="str">
        <f t="shared" ref="S11:S49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66</v>
      </c>
      <c r="D12" s="28" t="s">
        <v>67</v>
      </c>
      <c r="E12" s="29" t="s">
        <v>63</v>
      </c>
      <c r="F12" s="30" t="s">
        <v>68</v>
      </c>
      <c r="G12" s="27" t="s">
        <v>69</v>
      </c>
      <c r="H12" s="31">
        <v>6</v>
      </c>
      <c r="I12" s="31">
        <v>7</v>
      </c>
      <c r="J12" s="31" t="s">
        <v>27</v>
      </c>
      <c r="K12" s="31">
        <v>9</v>
      </c>
      <c r="L12" s="32"/>
      <c r="M12" s="32"/>
      <c r="N12" s="32"/>
      <c r="O12" s="32"/>
      <c r="P12" s="33">
        <v>7</v>
      </c>
      <c r="Q12" s="34">
        <f t="shared" si="0"/>
        <v>7.3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49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70</v>
      </c>
      <c r="D13" s="28" t="s">
        <v>71</v>
      </c>
      <c r="E13" s="29" t="s">
        <v>63</v>
      </c>
      <c r="F13" s="30" t="s">
        <v>72</v>
      </c>
      <c r="G13" s="27" t="s">
        <v>73</v>
      </c>
      <c r="H13" s="31">
        <v>0</v>
      </c>
      <c r="I13" s="31">
        <v>0</v>
      </c>
      <c r="J13" s="31" t="s">
        <v>27</v>
      </c>
      <c r="K13" s="31">
        <v>0</v>
      </c>
      <c r="L13" s="38"/>
      <c r="M13" s="38"/>
      <c r="N13" s="38"/>
      <c r="O13" s="38"/>
      <c r="P13" s="33" t="s">
        <v>229</v>
      </c>
      <c r="Q13" s="34">
        <f t="shared" si="0"/>
        <v>0</v>
      </c>
      <c r="R13" s="35" t="str">
        <f t="shared" ref="R13:R49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F</v>
      </c>
      <c r="S13" s="36" t="str">
        <f t="shared" si="1"/>
        <v>Kém</v>
      </c>
      <c r="T13" s="37" t="str">
        <f t="shared" ref="T13:T49" si="4">+IF(OR($H13=0,$I13=0,$J13=0,$K13=0),"Không đủ ĐKDT","")</f>
        <v>Không đủ ĐKDT</v>
      </c>
      <c r="U13" s="3"/>
      <c r="V13" s="103" t="str">
        <f t="shared" si="2"/>
        <v>Học lại</v>
      </c>
      <c r="W13" s="86"/>
      <c r="X13" s="87"/>
      <c r="Y13" s="87"/>
      <c r="Z13" s="92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74</v>
      </c>
      <c r="D14" s="28" t="s">
        <v>75</v>
      </c>
      <c r="E14" s="29" t="s">
        <v>63</v>
      </c>
      <c r="F14" s="30" t="s">
        <v>76</v>
      </c>
      <c r="G14" s="27" t="s">
        <v>77</v>
      </c>
      <c r="H14" s="31">
        <v>0</v>
      </c>
      <c r="I14" s="31">
        <v>0</v>
      </c>
      <c r="J14" s="31" t="s">
        <v>27</v>
      </c>
      <c r="K14" s="31">
        <v>0</v>
      </c>
      <c r="L14" s="38"/>
      <c r="M14" s="38"/>
      <c r="N14" s="38"/>
      <c r="O14" s="38"/>
      <c r="P14" s="33" t="s">
        <v>229</v>
      </c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103" t="str">
        <f t="shared" si="2"/>
        <v>Học lại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78</v>
      </c>
      <c r="D15" s="28" t="s">
        <v>79</v>
      </c>
      <c r="E15" s="29" t="s">
        <v>63</v>
      </c>
      <c r="F15" s="30" t="s">
        <v>80</v>
      </c>
      <c r="G15" s="27" t="s">
        <v>69</v>
      </c>
      <c r="H15" s="31">
        <v>10</v>
      </c>
      <c r="I15" s="31">
        <v>9</v>
      </c>
      <c r="J15" s="31" t="s">
        <v>27</v>
      </c>
      <c r="K15" s="31">
        <v>9</v>
      </c>
      <c r="L15" s="38"/>
      <c r="M15" s="38"/>
      <c r="N15" s="38"/>
      <c r="O15" s="38"/>
      <c r="P15" s="33">
        <v>8</v>
      </c>
      <c r="Q15" s="34">
        <f t="shared" si="0"/>
        <v>8.6</v>
      </c>
      <c r="R15" s="35" t="str">
        <f t="shared" si="3"/>
        <v>A</v>
      </c>
      <c r="S15" s="36" t="str">
        <f t="shared" si="1"/>
        <v>Giỏi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81</v>
      </c>
      <c r="D16" s="28" t="s">
        <v>82</v>
      </c>
      <c r="E16" s="29" t="s">
        <v>83</v>
      </c>
      <c r="F16" s="30" t="s">
        <v>84</v>
      </c>
      <c r="G16" s="27" t="s">
        <v>85</v>
      </c>
      <c r="H16" s="31">
        <v>10</v>
      </c>
      <c r="I16" s="31">
        <v>7</v>
      </c>
      <c r="J16" s="31" t="s">
        <v>27</v>
      </c>
      <c r="K16" s="31">
        <v>5</v>
      </c>
      <c r="L16" s="38"/>
      <c r="M16" s="38"/>
      <c r="N16" s="38"/>
      <c r="O16" s="38"/>
      <c r="P16" s="33">
        <v>7</v>
      </c>
      <c r="Q16" s="34">
        <f t="shared" si="0"/>
        <v>6.9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86</v>
      </c>
      <c r="D17" s="28" t="s">
        <v>87</v>
      </c>
      <c r="E17" s="29" t="s">
        <v>88</v>
      </c>
      <c r="F17" s="30" t="s">
        <v>89</v>
      </c>
      <c r="G17" s="27" t="s">
        <v>90</v>
      </c>
      <c r="H17" s="31">
        <v>8</v>
      </c>
      <c r="I17" s="31">
        <v>7</v>
      </c>
      <c r="J17" s="31" t="s">
        <v>27</v>
      </c>
      <c r="K17" s="31">
        <v>6</v>
      </c>
      <c r="L17" s="38"/>
      <c r="M17" s="38"/>
      <c r="N17" s="38"/>
      <c r="O17" s="38"/>
      <c r="P17" s="33">
        <v>7</v>
      </c>
      <c r="Q17" s="34">
        <f t="shared" si="0"/>
        <v>6.9</v>
      </c>
      <c r="R17" s="35" t="str">
        <f t="shared" si="3"/>
        <v>C+</v>
      </c>
      <c r="S17" s="36" t="str">
        <f t="shared" si="1"/>
        <v>Trung bình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91</v>
      </c>
      <c r="D18" s="28" t="s">
        <v>92</v>
      </c>
      <c r="E18" s="29" t="s">
        <v>93</v>
      </c>
      <c r="F18" s="30" t="s">
        <v>94</v>
      </c>
      <c r="G18" s="27" t="s">
        <v>95</v>
      </c>
      <c r="H18" s="31">
        <v>0</v>
      </c>
      <c r="I18" s="31">
        <v>0</v>
      </c>
      <c r="J18" s="31" t="s">
        <v>27</v>
      </c>
      <c r="K18" s="31">
        <v>0</v>
      </c>
      <c r="L18" s="38"/>
      <c r="M18" s="38"/>
      <c r="N18" s="38"/>
      <c r="O18" s="38"/>
      <c r="P18" s="33" t="s">
        <v>229</v>
      </c>
      <c r="Q18" s="34">
        <f t="shared" si="0"/>
        <v>0</v>
      </c>
      <c r="R18" s="35" t="str">
        <f t="shared" si="3"/>
        <v>F</v>
      </c>
      <c r="S18" s="36" t="str">
        <f t="shared" si="1"/>
        <v>Kém</v>
      </c>
      <c r="T18" s="37" t="str">
        <f t="shared" si="4"/>
        <v>Không đủ ĐKDT</v>
      </c>
      <c r="U18" s="3"/>
      <c r="V18" s="103" t="str">
        <f t="shared" si="2"/>
        <v>Học lại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96</v>
      </c>
      <c r="D19" s="28" t="s">
        <v>97</v>
      </c>
      <c r="E19" s="29" t="s">
        <v>98</v>
      </c>
      <c r="F19" s="30" t="s">
        <v>99</v>
      </c>
      <c r="G19" s="27" t="s">
        <v>69</v>
      </c>
      <c r="H19" s="31">
        <v>10</v>
      </c>
      <c r="I19" s="31">
        <v>9</v>
      </c>
      <c r="J19" s="31" t="s">
        <v>27</v>
      </c>
      <c r="K19" s="31">
        <v>9</v>
      </c>
      <c r="L19" s="38"/>
      <c r="M19" s="38"/>
      <c r="N19" s="38"/>
      <c r="O19" s="38"/>
      <c r="P19" s="33">
        <v>8</v>
      </c>
      <c r="Q19" s="34">
        <f t="shared" si="0"/>
        <v>8.6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100</v>
      </c>
      <c r="D20" s="28" t="s">
        <v>101</v>
      </c>
      <c r="E20" s="29" t="s">
        <v>102</v>
      </c>
      <c r="F20" s="30" t="s">
        <v>103</v>
      </c>
      <c r="G20" s="27" t="s">
        <v>104</v>
      </c>
      <c r="H20" s="31">
        <v>7</v>
      </c>
      <c r="I20" s="31">
        <v>0</v>
      </c>
      <c r="J20" s="31" t="s">
        <v>27</v>
      </c>
      <c r="K20" s="31">
        <v>7</v>
      </c>
      <c r="L20" s="38"/>
      <c r="M20" s="38"/>
      <c r="N20" s="38"/>
      <c r="O20" s="38"/>
      <c r="P20" s="33" t="s">
        <v>229</v>
      </c>
      <c r="Q20" s="34">
        <f t="shared" si="0"/>
        <v>2.1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3"/>
      <c r="V20" s="103" t="str">
        <f t="shared" si="2"/>
        <v>Học lại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105</v>
      </c>
      <c r="D21" s="28" t="s">
        <v>106</v>
      </c>
      <c r="E21" s="29" t="s">
        <v>102</v>
      </c>
      <c r="F21" s="30" t="s">
        <v>107</v>
      </c>
      <c r="G21" s="27" t="s">
        <v>90</v>
      </c>
      <c r="H21" s="31">
        <v>7</v>
      </c>
      <c r="I21" s="31">
        <v>7</v>
      </c>
      <c r="J21" s="31" t="s">
        <v>27</v>
      </c>
      <c r="K21" s="31">
        <v>6</v>
      </c>
      <c r="L21" s="38"/>
      <c r="M21" s="38"/>
      <c r="N21" s="38"/>
      <c r="O21" s="38"/>
      <c r="P21" s="33">
        <v>7</v>
      </c>
      <c r="Q21" s="34">
        <f t="shared" si="0"/>
        <v>6.8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108</v>
      </c>
      <c r="D22" s="28" t="s">
        <v>109</v>
      </c>
      <c r="E22" s="29" t="s">
        <v>110</v>
      </c>
      <c r="F22" s="30" t="s">
        <v>111</v>
      </c>
      <c r="G22" s="27" t="s">
        <v>85</v>
      </c>
      <c r="H22" s="31">
        <v>7</v>
      </c>
      <c r="I22" s="31">
        <v>7</v>
      </c>
      <c r="J22" s="31" t="s">
        <v>27</v>
      </c>
      <c r="K22" s="31">
        <v>5</v>
      </c>
      <c r="L22" s="38"/>
      <c r="M22" s="38"/>
      <c r="N22" s="38"/>
      <c r="O22" s="38"/>
      <c r="P22" s="33">
        <v>8</v>
      </c>
      <c r="Q22" s="34">
        <f t="shared" si="0"/>
        <v>7.1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112</v>
      </c>
      <c r="D23" s="28" t="s">
        <v>113</v>
      </c>
      <c r="E23" s="29" t="s">
        <v>114</v>
      </c>
      <c r="F23" s="30" t="s">
        <v>115</v>
      </c>
      <c r="G23" s="27" t="s">
        <v>116</v>
      </c>
      <c r="H23" s="31">
        <v>6</v>
      </c>
      <c r="I23" s="31">
        <v>7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6.9</v>
      </c>
      <c r="R23" s="35" t="str">
        <f t="shared" si="3"/>
        <v>C+</v>
      </c>
      <c r="S23" s="36" t="str">
        <f t="shared" si="1"/>
        <v>Trung bình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117</v>
      </c>
      <c r="D24" s="28" t="s">
        <v>118</v>
      </c>
      <c r="E24" s="29" t="s">
        <v>119</v>
      </c>
      <c r="F24" s="30" t="s">
        <v>120</v>
      </c>
      <c r="G24" s="27" t="s">
        <v>121</v>
      </c>
      <c r="H24" s="31">
        <v>0</v>
      </c>
      <c r="I24" s="31">
        <v>0</v>
      </c>
      <c r="J24" s="31" t="s">
        <v>27</v>
      </c>
      <c r="K24" s="31">
        <v>0</v>
      </c>
      <c r="L24" s="38"/>
      <c r="M24" s="38"/>
      <c r="N24" s="38"/>
      <c r="O24" s="38"/>
      <c r="P24" s="33" t="s">
        <v>229</v>
      </c>
      <c r="Q24" s="34">
        <f t="shared" si="0"/>
        <v>0</v>
      </c>
      <c r="R24" s="35" t="str">
        <f t="shared" si="3"/>
        <v>F</v>
      </c>
      <c r="S24" s="36" t="str">
        <f t="shared" si="1"/>
        <v>Kém</v>
      </c>
      <c r="T24" s="37" t="str">
        <f t="shared" si="4"/>
        <v>Không đủ ĐKDT</v>
      </c>
      <c r="U24" s="3"/>
      <c r="V24" s="103" t="str">
        <f t="shared" si="2"/>
        <v>Học lại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122</v>
      </c>
      <c r="D25" s="28" t="s">
        <v>123</v>
      </c>
      <c r="E25" s="29" t="s">
        <v>124</v>
      </c>
      <c r="F25" s="30" t="s">
        <v>125</v>
      </c>
      <c r="G25" s="27" t="s">
        <v>65</v>
      </c>
      <c r="H25" s="31">
        <v>7</v>
      </c>
      <c r="I25" s="31">
        <v>7</v>
      </c>
      <c r="J25" s="31" t="s">
        <v>27</v>
      </c>
      <c r="K25" s="31">
        <v>7</v>
      </c>
      <c r="L25" s="38"/>
      <c r="M25" s="38"/>
      <c r="N25" s="38"/>
      <c r="O25" s="38"/>
      <c r="P25" s="33">
        <v>8</v>
      </c>
      <c r="Q25" s="34">
        <f t="shared" si="0"/>
        <v>7.5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126</v>
      </c>
      <c r="D26" s="28" t="s">
        <v>127</v>
      </c>
      <c r="E26" s="29" t="s">
        <v>128</v>
      </c>
      <c r="F26" s="30" t="s">
        <v>129</v>
      </c>
      <c r="G26" s="27" t="s">
        <v>69</v>
      </c>
      <c r="H26" s="31">
        <v>10</v>
      </c>
      <c r="I26" s="31">
        <v>9</v>
      </c>
      <c r="J26" s="31" t="s">
        <v>27</v>
      </c>
      <c r="K26" s="31">
        <v>9</v>
      </c>
      <c r="L26" s="38"/>
      <c r="M26" s="38"/>
      <c r="N26" s="38"/>
      <c r="O26" s="38"/>
      <c r="P26" s="33">
        <v>8</v>
      </c>
      <c r="Q26" s="34">
        <f t="shared" si="0"/>
        <v>8.6</v>
      </c>
      <c r="R26" s="35" t="str">
        <f t="shared" si="3"/>
        <v>A</v>
      </c>
      <c r="S26" s="36" t="str">
        <f t="shared" si="1"/>
        <v>Giỏi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130</v>
      </c>
      <c r="D27" s="28" t="s">
        <v>131</v>
      </c>
      <c r="E27" s="29" t="s">
        <v>132</v>
      </c>
      <c r="F27" s="30" t="s">
        <v>133</v>
      </c>
      <c r="G27" s="27" t="s">
        <v>134</v>
      </c>
      <c r="H27" s="31">
        <v>0</v>
      </c>
      <c r="I27" s="31">
        <v>0</v>
      </c>
      <c r="J27" s="31" t="s">
        <v>27</v>
      </c>
      <c r="K27" s="31">
        <v>0</v>
      </c>
      <c r="L27" s="38"/>
      <c r="M27" s="38"/>
      <c r="N27" s="38"/>
      <c r="O27" s="38"/>
      <c r="P27" s="33" t="s">
        <v>229</v>
      </c>
      <c r="Q27" s="34">
        <f t="shared" si="0"/>
        <v>0</v>
      </c>
      <c r="R27" s="35" t="str">
        <f t="shared" si="3"/>
        <v>F</v>
      </c>
      <c r="S27" s="36" t="str">
        <f t="shared" si="1"/>
        <v>Kém</v>
      </c>
      <c r="T27" s="37" t="str">
        <f t="shared" si="4"/>
        <v>Không đủ ĐKDT</v>
      </c>
      <c r="U27" s="3"/>
      <c r="V27" s="103" t="str">
        <f t="shared" si="2"/>
        <v>Học lại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135</v>
      </c>
      <c r="D28" s="28" t="s">
        <v>136</v>
      </c>
      <c r="E28" s="29" t="s">
        <v>137</v>
      </c>
      <c r="F28" s="30" t="s">
        <v>138</v>
      </c>
      <c r="G28" s="27" t="s">
        <v>85</v>
      </c>
      <c r="H28" s="31">
        <v>7</v>
      </c>
      <c r="I28" s="31">
        <v>6</v>
      </c>
      <c r="J28" s="31" t="s">
        <v>27</v>
      </c>
      <c r="K28" s="31">
        <v>5</v>
      </c>
      <c r="L28" s="38"/>
      <c r="M28" s="38"/>
      <c r="N28" s="38"/>
      <c r="O28" s="38"/>
      <c r="P28" s="33">
        <v>7</v>
      </c>
      <c r="Q28" s="34">
        <f t="shared" si="0"/>
        <v>6.4</v>
      </c>
      <c r="R28" s="35" t="str">
        <f t="shared" si="3"/>
        <v>C</v>
      </c>
      <c r="S28" s="36" t="str">
        <f t="shared" si="1"/>
        <v>Trung bình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139</v>
      </c>
      <c r="D29" s="28" t="s">
        <v>140</v>
      </c>
      <c r="E29" s="29" t="s">
        <v>137</v>
      </c>
      <c r="F29" s="30" t="s">
        <v>141</v>
      </c>
      <c r="G29" s="27" t="s">
        <v>142</v>
      </c>
      <c r="H29" s="31">
        <v>8</v>
      </c>
      <c r="I29" s="31">
        <v>7</v>
      </c>
      <c r="J29" s="31" t="s">
        <v>27</v>
      </c>
      <c r="K29" s="31">
        <v>5</v>
      </c>
      <c r="L29" s="38"/>
      <c r="M29" s="38"/>
      <c r="N29" s="38"/>
      <c r="O29" s="38"/>
      <c r="P29" s="33">
        <v>8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143</v>
      </c>
      <c r="D30" s="28" t="s">
        <v>127</v>
      </c>
      <c r="E30" s="29" t="s">
        <v>144</v>
      </c>
      <c r="F30" s="30" t="s">
        <v>145</v>
      </c>
      <c r="G30" s="27" t="s">
        <v>85</v>
      </c>
      <c r="H30" s="31">
        <v>10</v>
      </c>
      <c r="I30" s="31">
        <v>7</v>
      </c>
      <c r="J30" s="31" t="s">
        <v>27</v>
      </c>
      <c r="K30" s="31">
        <v>5</v>
      </c>
      <c r="L30" s="38"/>
      <c r="M30" s="38"/>
      <c r="N30" s="38"/>
      <c r="O30" s="38"/>
      <c r="P30" s="33">
        <v>7</v>
      </c>
      <c r="Q30" s="34">
        <f t="shared" si="0"/>
        <v>6.9</v>
      </c>
      <c r="R30" s="35" t="str">
        <f t="shared" si="3"/>
        <v>C+</v>
      </c>
      <c r="S30" s="36" t="str">
        <f t="shared" si="1"/>
        <v>Trung bình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146</v>
      </c>
      <c r="D31" s="28" t="s">
        <v>147</v>
      </c>
      <c r="E31" s="29" t="s">
        <v>144</v>
      </c>
      <c r="F31" s="30" t="s">
        <v>148</v>
      </c>
      <c r="G31" s="27" t="s">
        <v>149</v>
      </c>
      <c r="H31" s="31">
        <v>10</v>
      </c>
      <c r="I31" s="31">
        <v>7</v>
      </c>
      <c r="J31" s="31" t="s">
        <v>27</v>
      </c>
      <c r="K31" s="31">
        <v>7</v>
      </c>
      <c r="L31" s="38"/>
      <c r="M31" s="38"/>
      <c r="N31" s="38"/>
      <c r="O31" s="38"/>
      <c r="P31" s="33">
        <v>5</v>
      </c>
      <c r="Q31" s="34">
        <f t="shared" si="0"/>
        <v>6.3</v>
      </c>
      <c r="R31" s="35" t="str">
        <f t="shared" si="3"/>
        <v>C</v>
      </c>
      <c r="S31" s="36" t="str">
        <f t="shared" si="1"/>
        <v>Trung bình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150</v>
      </c>
      <c r="D32" s="28" t="s">
        <v>151</v>
      </c>
      <c r="E32" s="29" t="s">
        <v>152</v>
      </c>
      <c r="F32" s="30" t="s">
        <v>153</v>
      </c>
      <c r="G32" s="27" t="s">
        <v>154</v>
      </c>
      <c r="H32" s="31">
        <v>10</v>
      </c>
      <c r="I32" s="31">
        <v>8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7.5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155</v>
      </c>
      <c r="D33" s="28" t="s">
        <v>156</v>
      </c>
      <c r="E33" s="29" t="s">
        <v>157</v>
      </c>
      <c r="F33" s="30" t="s">
        <v>158</v>
      </c>
      <c r="G33" s="27" t="s">
        <v>159</v>
      </c>
      <c r="H33" s="31">
        <v>7</v>
      </c>
      <c r="I33" s="31">
        <v>7</v>
      </c>
      <c r="J33" s="31" t="s">
        <v>27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160</v>
      </c>
      <c r="D34" s="28" t="s">
        <v>161</v>
      </c>
      <c r="E34" s="29" t="s">
        <v>157</v>
      </c>
      <c r="F34" s="30" t="s">
        <v>162</v>
      </c>
      <c r="G34" s="27" t="s">
        <v>154</v>
      </c>
      <c r="H34" s="31">
        <v>6</v>
      </c>
      <c r="I34" s="31">
        <v>7</v>
      </c>
      <c r="J34" s="31" t="s">
        <v>27</v>
      </c>
      <c r="K34" s="31">
        <v>7</v>
      </c>
      <c r="L34" s="38"/>
      <c r="M34" s="38"/>
      <c r="N34" s="38"/>
      <c r="O34" s="38"/>
      <c r="P34" s="33">
        <v>7</v>
      </c>
      <c r="Q34" s="34">
        <f t="shared" si="0"/>
        <v>6.9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163</v>
      </c>
      <c r="D35" s="28" t="s">
        <v>164</v>
      </c>
      <c r="E35" s="29" t="s">
        <v>165</v>
      </c>
      <c r="F35" s="30" t="s">
        <v>166</v>
      </c>
      <c r="G35" s="27" t="s">
        <v>167</v>
      </c>
      <c r="H35" s="31">
        <v>9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7</v>
      </c>
      <c r="Q35" s="34">
        <f t="shared" si="0"/>
        <v>7.6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168</v>
      </c>
      <c r="D36" s="28" t="s">
        <v>169</v>
      </c>
      <c r="E36" s="29" t="s">
        <v>165</v>
      </c>
      <c r="F36" s="30" t="s">
        <v>170</v>
      </c>
      <c r="G36" s="27" t="s">
        <v>73</v>
      </c>
      <c r="H36" s="31">
        <v>0</v>
      </c>
      <c r="I36" s="31">
        <v>0</v>
      </c>
      <c r="J36" s="31" t="s">
        <v>27</v>
      </c>
      <c r="K36" s="31">
        <v>0</v>
      </c>
      <c r="L36" s="38"/>
      <c r="M36" s="38"/>
      <c r="N36" s="38"/>
      <c r="O36" s="38"/>
      <c r="P36" s="33" t="s">
        <v>229</v>
      </c>
      <c r="Q36" s="34">
        <f t="shared" si="0"/>
        <v>0</v>
      </c>
      <c r="R36" s="35" t="str">
        <f t="shared" si="3"/>
        <v>F</v>
      </c>
      <c r="S36" s="36" t="str">
        <f t="shared" si="1"/>
        <v>Kém</v>
      </c>
      <c r="T36" s="37" t="str">
        <f t="shared" si="4"/>
        <v>Không đủ ĐKDT</v>
      </c>
      <c r="U36" s="3"/>
      <c r="V36" s="103" t="str">
        <f t="shared" si="2"/>
        <v>Học lại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171</v>
      </c>
      <c r="D37" s="28" t="s">
        <v>172</v>
      </c>
      <c r="E37" s="29" t="s">
        <v>173</v>
      </c>
      <c r="F37" s="30" t="s">
        <v>174</v>
      </c>
      <c r="G37" s="27" t="s">
        <v>90</v>
      </c>
      <c r="H37" s="31">
        <v>7</v>
      </c>
      <c r="I37" s="31">
        <v>7</v>
      </c>
      <c r="J37" s="31" t="s">
        <v>27</v>
      </c>
      <c r="K37" s="31">
        <v>6</v>
      </c>
      <c r="L37" s="38"/>
      <c r="M37" s="38"/>
      <c r="N37" s="38"/>
      <c r="O37" s="38"/>
      <c r="P37" s="33">
        <v>8</v>
      </c>
      <c r="Q37" s="34">
        <f t="shared" si="0"/>
        <v>7.3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175</v>
      </c>
      <c r="D38" s="28" t="s">
        <v>176</v>
      </c>
      <c r="E38" s="29" t="s">
        <v>177</v>
      </c>
      <c r="F38" s="30" t="s">
        <v>178</v>
      </c>
      <c r="G38" s="27" t="s">
        <v>179</v>
      </c>
      <c r="H38" s="31">
        <v>7</v>
      </c>
      <c r="I38" s="31">
        <v>6</v>
      </c>
      <c r="J38" s="31" t="s">
        <v>27</v>
      </c>
      <c r="K38" s="31">
        <v>6</v>
      </c>
      <c r="L38" s="38"/>
      <c r="M38" s="38"/>
      <c r="N38" s="38"/>
      <c r="O38" s="38"/>
      <c r="P38" s="33">
        <v>6</v>
      </c>
      <c r="Q38" s="34">
        <f t="shared" si="0"/>
        <v>6.1</v>
      </c>
      <c r="R38" s="35" t="str">
        <f t="shared" si="3"/>
        <v>C</v>
      </c>
      <c r="S38" s="36" t="str">
        <f t="shared" si="1"/>
        <v>Trung bình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180</v>
      </c>
      <c r="D39" s="28" t="s">
        <v>181</v>
      </c>
      <c r="E39" s="29" t="s">
        <v>182</v>
      </c>
      <c r="F39" s="30" t="s">
        <v>183</v>
      </c>
      <c r="G39" s="27" t="s">
        <v>184</v>
      </c>
      <c r="H39" s="31">
        <v>10</v>
      </c>
      <c r="I39" s="31">
        <v>7</v>
      </c>
      <c r="J39" s="31" t="s">
        <v>27</v>
      </c>
      <c r="K39" s="31">
        <v>6</v>
      </c>
      <c r="L39" s="38"/>
      <c r="M39" s="38"/>
      <c r="N39" s="38"/>
      <c r="O39" s="38"/>
      <c r="P39" s="33">
        <v>7</v>
      </c>
      <c r="Q39" s="34">
        <f t="shared" si="0"/>
        <v>7.1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185</v>
      </c>
      <c r="D40" s="28" t="s">
        <v>186</v>
      </c>
      <c r="E40" s="29" t="s">
        <v>182</v>
      </c>
      <c r="F40" s="30" t="s">
        <v>187</v>
      </c>
      <c r="G40" s="27" t="s">
        <v>188</v>
      </c>
      <c r="H40" s="31">
        <v>0</v>
      </c>
      <c r="I40" s="31">
        <v>0</v>
      </c>
      <c r="J40" s="31" t="s">
        <v>27</v>
      </c>
      <c r="K40" s="31">
        <v>0</v>
      </c>
      <c r="L40" s="38"/>
      <c r="M40" s="38"/>
      <c r="N40" s="38"/>
      <c r="O40" s="38"/>
      <c r="P40" s="33" t="s">
        <v>229</v>
      </c>
      <c r="Q40" s="34">
        <f t="shared" si="0"/>
        <v>0</v>
      </c>
      <c r="R40" s="35" t="str">
        <f t="shared" si="3"/>
        <v>F</v>
      </c>
      <c r="S40" s="36" t="str">
        <f t="shared" si="1"/>
        <v>Kém</v>
      </c>
      <c r="T40" s="37" t="str">
        <f t="shared" si="4"/>
        <v>Không đủ ĐKDT</v>
      </c>
      <c r="U40" s="3"/>
      <c r="V40" s="103" t="str">
        <f t="shared" si="2"/>
        <v>Học lại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189</v>
      </c>
      <c r="D41" s="28" t="s">
        <v>190</v>
      </c>
      <c r="E41" s="29" t="s">
        <v>182</v>
      </c>
      <c r="F41" s="30" t="s">
        <v>191</v>
      </c>
      <c r="G41" s="27" t="s">
        <v>192</v>
      </c>
      <c r="H41" s="31">
        <v>0</v>
      </c>
      <c r="I41" s="31">
        <v>0</v>
      </c>
      <c r="J41" s="31" t="s">
        <v>27</v>
      </c>
      <c r="K41" s="31">
        <v>0</v>
      </c>
      <c r="L41" s="38"/>
      <c r="M41" s="38"/>
      <c r="N41" s="38"/>
      <c r="O41" s="38"/>
      <c r="P41" s="33" t="s">
        <v>229</v>
      </c>
      <c r="Q41" s="34">
        <f t="shared" si="0"/>
        <v>0</v>
      </c>
      <c r="R41" s="35" t="str">
        <f t="shared" si="3"/>
        <v>F</v>
      </c>
      <c r="S41" s="36" t="str">
        <f t="shared" si="1"/>
        <v>Kém</v>
      </c>
      <c r="T41" s="37" t="str">
        <f t="shared" si="4"/>
        <v>Không đủ ĐKDT</v>
      </c>
      <c r="U41" s="3"/>
      <c r="V41" s="103" t="str">
        <f t="shared" si="2"/>
        <v>Học lại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193</v>
      </c>
      <c r="D42" s="28" t="s">
        <v>194</v>
      </c>
      <c r="E42" s="29" t="s">
        <v>195</v>
      </c>
      <c r="F42" s="30" t="s">
        <v>196</v>
      </c>
      <c r="G42" s="27" t="s">
        <v>90</v>
      </c>
      <c r="H42" s="31">
        <v>10</v>
      </c>
      <c r="I42" s="31">
        <v>7</v>
      </c>
      <c r="J42" s="31" t="s">
        <v>27</v>
      </c>
      <c r="K42" s="31">
        <v>6</v>
      </c>
      <c r="L42" s="38"/>
      <c r="M42" s="38"/>
      <c r="N42" s="38"/>
      <c r="O42" s="38"/>
      <c r="P42" s="33">
        <v>7</v>
      </c>
      <c r="Q42" s="34">
        <f t="shared" si="0"/>
        <v>7.1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197</v>
      </c>
      <c r="D43" s="28" t="s">
        <v>198</v>
      </c>
      <c r="E43" s="29" t="s">
        <v>199</v>
      </c>
      <c r="F43" s="30" t="s">
        <v>200</v>
      </c>
      <c r="G43" s="27" t="s">
        <v>69</v>
      </c>
      <c r="H43" s="31">
        <v>7</v>
      </c>
      <c r="I43" s="31">
        <v>8</v>
      </c>
      <c r="J43" s="31" t="s">
        <v>27</v>
      </c>
      <c r="K43" s="31">
        <v>9</v>
      </c>
      <c r="L43" s="38"/>
      <c r="M43" s="38"/>
      <c r="N43" s="38"/>
      <c r="O43" s="38"/>
      <c r="P43" s="33">
        <v>7</v>
      </c>
      <c r="Q43" s="34">
        <f t="shared" ref="Q43:Q49" si="5">ROUND(SUMPRODUCT(H43:P43,$H$10:$P$10)/100,1)</f>
        <v>7.6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201</v>
      </c>
      <c r="D44" s="28" t="s">
        <v>127</v>
      </c>
      <c r="E44" s="29" t="s">
        <v>202</v>
      </c>
      <c r="F44" s="30" t="s">
        <v>203</v>
      </c>
      <c r="G44" s="27" t="s">
        <v>154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8</v>
      </c>
      <c r="Q44" s="34">
        <f t="shared" si="5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204</v>
      </c>
      <c r="D45" s="28" t="s">
        <v>205</v>
      </c>
      <c r="E45" s="29" t="s">
        <v>206</v>
      </c>
      <c r="F45" s="30" t="s">
        <v>207</v>
      </c>
      <c r="G45" s="27" t="s">
        <v>208</v>
      </c>
      <c r="H45" s="31">
        <v>6</v>
      </c>
      <c r="I45" s="31">
        <v>7</v>
      </c>
      <c r="J45" s="31" t="s">
        <v>27</v>
      </c>
      <c r="K45" s="31">
        <v>7</v>
      </c>
      <c r="L45" s="38"/>
      <c r="M45" s="38"/>
      <c r="N45" s="38"/>
      <c r="O45" s="38"/>
      <c r="P45" s="33">
        <v>0</v>
      </c>
      <c r="Q45" s="34">
        <f t="shared" si="5"/>
        <v>3.4</v>
      </c>
      <c r="R45" s="35" t="str">
        <f t="shared" si="3"/>
        <v>F</v>
      </c>
      <c r="S45" s="36" t="str">
        <f t="shared" si="1"/>
        <v>Kém</v>
      </c>
      <c r="T45" s="37" t="str">
        <f t="shared" si="4"/>
        <v/>
      </c>
      <c r="U45" s="3"/>
      <c r="V45" s="103" t="str">
        <f t="shared" si="2"/>
        <v>Học lại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209</v>
      </c>
      <c r="D46" s="28" t="s">
        <v>210</v>
      </c>
      <c r="E46" s="29" t="s">
        <v>211</v>
      </c>
      <c r="F46" s="30" t="s">
        <v>212</v>
      </c>
      <c r="G46" s="27" t="s">
        <v>213</v>
      </c>
      <c r="H46" s="31">
        <v>10</v>
      </c>
      <c r="I46" s="31">
        <v>7</v>
      </c>
      <c r="J46" s="31" t="s">
        <v>27</v>
      </c>
      <c r="K46" s="31">
        <v>6</v>
      </c>
      <c r="L46" s="38"/>
      <c r="M46" s="38"/>
      <c r="N46" s="38"/>
      <c r="O46" s="38"/>
      <c r="P46" s="33">
        <v>7</v>
      </c>
      <c r="Q46" s="34">
        <f t="shared" si="5"/>
        <v>7.1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214</v>
      </c>
      <c r="D47" s="28" t="s">
        <v>127</v>
      </c>
      <c r="E47" s="29" t="s">
        <v>215</v>
      </c>
      <c r="F47" s="30" t="s">
        <v>216</v>
      </c>
      <c r="G47" s="27" t="s">
        <v>217</v>
      </c>
      <c r="H47" s="31">
        <v>10</v>
      </c>
      <c r="I47" s="31">
        <v>9</v>
      </c>
      <c r="J47" s="31" t="s">
        <v>27</v>
      </c>
      <c r="K47" s="31">
        <v>9</v>
      </c>
      <c r="L47" s="38"/>
      <c r="M47" s="38"/>
      <c r="N47" s="38"/>
      <c r="O47" s="38"/>
      <c r="P47" s="33">
        <v>8</v>
      </c>
      <c r="Q47" s="34">
        <f t="shared" si="5"/>
        <v>8.6</v>
      </c>
      <c r="R47" s="35" t="str">
        <f t="shared" si="3"/>
        <v>A</v>
      </c>
      <c r="S47" s="36" t="str">
        <f t="shared" si="1"/>
        <v>Giỏi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218</v>
      </c>
      <c r="D48" s="28" t="s">
        <v>219</v>
      </c>
      <c r="E48" s="29" t="s">
        <v>220</v>
      </c>
      <c r="F48" s="30" t="s">
        <v>221</v>
      </c>
      <c r="G48" s="27" t="s">
        <v>222</v>
      </c>
      <c r="H48" s="31">
        <v>0</v>
      </c>
      <c r="I48" s="31">
        <v>0</v>
      </c>
      <c r="J48" s="31" t="s">
        <v>27</v>
      </c>
      <c r="K48" s="31">
        <v>0</v>
      </c>
      <c r="L48" s="38"/>
      <c r="M48" s="38"/>
      <c r="N48" s="38"/>
      <c r="O48" s="38"/>
      <c r="P48" s="33" t="s">
        <v>229</v>
      </c>
      <c r="Q48" s="34">
        <f t="shared" si="5"/>
        <v>0</v>
      </c>
      <c r="R48" s="35" t="str">
        <f t="shared" si="3"/>
        <v>F</v>
      </c>
      <c r="S48" s="36" t="str">
        <f t="shared" si="1"/>
        <v>Kém</v>
      </c>
      <c r="T48" s="37" t="str">
        <f t="shared" si="4"/>
        <v>Không đủ ĐKDT</v>
      </c>
      <c r="U48" s="3"/>
      <c r="V48" s="103" t="str">
        <f t="shared" si="2"/>
        <v>Học lại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1:38" ht="18.75" customHeight="1">
      <c r="B49" s="26">
        <v>39</v>
      </c>
      <c r="C49" s="27" t="s">
        <v>223</v>
      </c>
      <c r="D49" s="28" t="s">
        <v>123</v>
      </c>
      <c r="E49" s="29" t="s">
        <v>224</v>
      </c>
      <c r="F49" s="30" t="s">
        <v>225</v>
      </c>
      <c r="G49" s="27" t="s">
        <v>69</v>
      </c>
      <c r="H49" s="31">
        <v>10</v>
      </c>
      <c r="I49" s="31">
        <v>9</v>
      </c>
      <c r="J49" s="31" t="s">
        <v>27</v>
      </c>
      <c r="K49" s="31">
        <v>9</v>
      </c>
      <c r="L49" s="38"/>
      <c r="M49" s="38"/>
      <c r="N49" s="38"/>
      <c r="O49" s="38"/>
      <c r="P49" s="33">
        <v>8</v>
      </c>
      <c r="Q49" s="34">
        <f t="shared" si="5"/>
        <v>8.6</v>
      </c>
      <c r="R49" s="35" t="str">
        <f t="shared" si="3"/>
        <v>A</v>
      </c>
      <c r="S49" s="36" t="str">
        <f t="shared" si="1"/>
        <v>Giỏi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1:38" ht="7.5" customHeight="1">
      <c r="A50" s="2"/>
      <c r="B50" s="51"/>
      <c r="C50" s="52"/>
      <c r="D50" s="52"/>
      <c r="E50" s="53"/>
      <c r="F50" s="53"/>
      <c r="G50" s="53"/>
      <c r="H50" s="54"/>
      <c r="I50" s="55"/>
      <c r="J50" s="55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3"/>
    </row>
    <row r="51" spans="1:38" ht="16.8">
      <c r="A51" s="2"/>
      <c r="B51" s="125" t="s">
        <v>28</v>
      </c>
      <c r="C51" s="125"/>
      <c r="D51" s="52"/>
      <c r="E51" s="53"/>
      <c r="F51" s="53"/>
      <c r="G51" s="53"/>
      <c r="H51" s="54"/>
      <c r="I51" s="55"/>
      <c r="J51" s="55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3"/>
    </row>
    <row r="52" spans="1:38" ht="16.5" customHeight="1">
      <c r="A52" s="2"/>
      <c r="B52" s="57" t="s">
        <v>29</v>
      </c>
      <c r="C52" s="57"/>
      <c r="D52" s="58">
        <f>+$Y$9</f>
        <v>39</v>
      </c>
      <c r="E52" s="59" t="s">
        <v>30</v>
      </c>
      <c r="F52" s="59"/>
      <c r="G52" s="116" t="s">
        <v>31</v>
      </c>
      <c r="H52" s="116"/>
      <c r="I52" s="116"/>
      <c r="J52" s="116"/>
      <c r="K52" s="116"/>
      <c r="L52" s="116"/>
      <c r="M52" s="116"/>
      <c r="N52" s="116"/>
      <c r="O52" s="116"/>
      <c r="P52" s="60">
        <f>$Y$9 -COUNTIF($T$10:$T$239,"Vắng") -COUNTIF($T$10:$T$239,"Vắng có phép") - COUNTIF($T$10:$T$239,"Đình chỉ thi") - COUNTIF($T$10:$T$239,"Không đủ ĐKDT")</f>
        <v>29</v>
      </c>
      <c r="Q52" s="60"/>
      <c r="R52" s="61"/>
      <c r="S52" s="62"/>
      <c r="T52" s="62" t="s">
        <v>30</v>
      </c>
      <c r="U52" s="3"/>
    </row>
    <row r="53" spans="1:38" ht="16.5" customHeight="1">
      <c r="A53" s="2"/>
      <c r="B53" s="57" t="s">
        <v>32</v>
      </c>
      <c r="C53" s="57"/>
      <c r="D53" s="58">
        <f>+$AJ$9</f>
        <v>28</v>
      </c>
      <c r="E53" s="59" t="s">
        <v>30</v>
      </c>
      <c r="F53" s="59"/>
      <c r="G53" s="116" t="s">
        <v>33</v>
      </c>
      <c r="H53" s="116"/>
      <c r="I53" s="116"/>
      <c r="J53" s="116"/>
      <c r="K53" s="116"/>
      <c r="L53" s="116"/>
      <c r="M53" s="116"/>
      <c r="N53" s="116"/>
      <c r="O53" s="116"/>
      <c r="P53" s="63">
        <f>COUNTIF($T$10:$T$115,"Vắng")</f>
        <v>0</v>
      </c>
      <c r="Q53" s="63"/>
      <c r="R53" s="64"/>
      <c r="S53" s="62"/>
      <c r="T53" s="62" t="s">
        <v>30</v>
      </c>
      <c r="U53" s="3"/>
    </row>
    <row r="54" spans="1:38" ht="16.5" customHeight="1">
      <c r="A54" s="2"/>
      <c r="B54" s="57" t="s">
        <v>49</v>
      </c>
      <c r="C54" s="57"/>
      <c r="D54" s="97">
        <f>COUNTIF(V11:V49,"Học lại")</f>
        <v>11</v>
      </c>
      <c r="E54" s="59" t="s">
        <v>30</v>
      </c>
      <c r="F54" s="59"/>
      <c r="G54" s="116" t="s">
        <v>50</v>
      </c>
      <c r="H54" s="116"/>
      <c r="I54" s="116"/>
      <c r="J54" s="116"/>
      <c r="K54" s="116"/>
      <c r="L54" s="116"/>
      <c r="M54" s="116"/>
      <c r="N54" s="116"/>
      <c r="O54" s="116"/>
      <c r="P54" s="60">
        <f>COUNTIF($T$10:$T$115,"Vắng có phép")</f>
        <v>0</v>
      </c>
      <c r="Q54" s="60"/>
      <c r="R54" s="61"/>
      <c r="S54" s="62"/>
      <c r="T54" s="62" t="s">
        <v>30</v>
      </c>
      <c r="U54" s="3"/>
    </row>
    <row r="55" spans="1:38" ht="3" customHeight="1">
      <c r="A55" s="2"/>
      <c r="B55" s="51"/>
      <c r="C55" s="52"/>
      <c r="D55" s="52"/>
      <c r="E55" s="53"/>
      <c r="F55" s="53"/>
      <c r="G55" s="53"/>
      <c r="H55" s="54"/>
      <c r="I55" s="55"/>
      <c r="J55" s="55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3"/>
    </row>
    <row r="56" spans="1:38">
      <c r="B56" s="98" t="s">
        <v>34</v>
      </c>
      <c r="C56" s="98"/>
      <c r="D56" s="99">
        <f>COUNTIF(V11:V49,"Thi lại")</f>
        <v>0</v>
      </c>
      <c r="E56" s="100" t="s">
        <v>30</v>
      </c>
      <c r="F56" s="3"/>
      <c r="G56" s="3"/>
      <c r="H56" s="3"/>
      <c r="I56" s="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3"/>
    </row>
    <row r="57" spans="1:38">
      <c r="B57" s="98"/>
      <c r="C57" s="98"/>
      <c r="D57" s="99"/>
      <c r="E57" s="100"/>
      <c r="F57" s="3"/>
      <c r="G57" s="3"/>
      <c r="H57" s="3"/>
      <c r="I57" s="3"/>
      <c r="J57" s="145" t="s">
        <v>228</v>
      </c>
      <c r="K57" s="145"/>
      <c r="L57" s="145"/>
      <c r="M57" s="145"/>
      <c r="N57" s="145"/>
      <c r="O57" s="145"/>
      <c r="P57" s="145"/>
      <c r="Q57" s="145"/>
      <c r="R57" s="145"/>
      <c r="S57" s="145"/>
      <c r="T57" s="145"/>
      <c r="U57" s="145"/>
    </row>
    <row r="58" spans="1:38" ht="31.95" customHeight="1">
      <c r="A58" s="65"/>
      <c r="B58" s="110" t="s">
        <v>35</v>
      </c>
      <c r="C58" s="110"/>
      <c r="D58" s="110"/>
      <c r="E58" s="110"/>
      <c r="F58" s="110"/>
      <c r="G58" s="110"/>
      <c r="H58" s="110"/>
      <c r="I58" s="66"/>
      <c r="J58" s="114" t="s">
        <v>57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</row>
    <row r="59" spans="1:38" ht="4.5" customHeight="1">
      <c r="A59" s="2"/>
      <c r="B59" s="51"/>
      <c r="C59" s="67"/>
      <c r="D59" s="67"/>
      <c r="E59" s="68"/>
      <c r="F59" s="68"/>
      <c r="G59" s="68"/>
      <c r="H59" s="69"/>
      <c r="I59" s="70"/>
      <c r="J59" s="7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38" s="2" customFormat="1">
      <c r="B60" s="110" t="s">
        <v>36</v>
      </c>
      <c r="C60" s="110"/>
      <c r="D60" s="112" t="s">
        <v>37</v>
      </c>
      <c r="E60" s="112"/>
      <c r="F60" s="112"/>
      <c r="G60" s="112"/>
      <c r="H60" s="112"/>
      <c r="I60" s="70"/>
      <c r="J60" s="70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74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</row>
    <row r="61" spans="1:38" s="2" customFormat="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74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</row>
    <row r="62" spans="1:38" s="2" customFormat="1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74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</row>
    <row r="63" spans="1:38" s="2" customFormat="1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74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</row>
    <row r="64" spans="1:38" s="2" customFormat="1" ht="9.75" customHeight="1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74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</row>
    <row r="65" spans="1:38" s="2" customFormat="1" ht="3.75" customHeight="1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74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</row>
    <row r="66" spans="1:38" s="2" customFormat="1" ht="18" customHeight="1">
      <c r="A66" s="1"/>
      <c r="B66" s="108" t="s">
        <v>58</v>
      </c>
      <c r="C66" s="108"/>
      <c r="D66" s="108" t="s">
        <v>59</v>
      </c>
      <c r="E66" s="108"/>
      <c r="F66" s="108"/>
      <c r="G66" s="108"/>
      <c r="H66" s="108"/>
      <c r="I66" s="108"/>
      <c r="J66" s="108" t="s">
        <v>60</v>
      </c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74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</row>
    <row r="67" spans="1:38" s="2" customFormat="1" ht="4.5" customHeight="1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74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</row>
    <row r="68" spans="1:38" s="2" customFormat="1" ht="36.75" customHeight="1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74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</row>
    <row r="69" spans="1:38" ht="38.25" customHeight="1">
      <c r="B69" s="109"/>
      <c r="C69" s="110"/>
      <c r="D69" s="110"/>
      <c r="E69" s="110"/>
      <c r="F69" s="110"/>
      <c r="G69" s="110"/>
      <c r="H69" s="109"/>
      <c r="I69" s="109"/>
      <c r="J69" s="109"/>
      <c r="K69" s="109"/>
      <c r="L69" s="109"/>
      <c r="M69" s="109"/>
      <c r="N69" s="111"/>
      <c r="O69" s="111"/>
      <c r="P69" s="111"/>
      <c r="Q69" s="111"/>
      <c r="R69" s="111"/>
      <c r="S69" s="111"/>
      <c r="T69" s="111"/>
    </row>
    <row r="70" spans="1:38">
      <c r="B70" s="51"/>
      <c r="C70" s="67"/>
      <c r="D70" s="67"/>
      <c r="E70" s="68"/>
      <c r="F70" s="68"/>
      <c r="G70" s="68"/>
      <c r="H70" s="69"/>
      <c r="I70" s="70"/>
      <c r="J70" s="70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38">
      <c r="B71" s="110"/>
      <c r="C71" s="110"/>
      <c r="D71" s="112"/>
      <c r="E71" s="112"/>
      <c r="F71" s="112"/>
      <c r="G71" s="112"/>
      <c r="H71" s="112"/>
      <c r="I71" s="70"/>
      <c r="J71" s="70"/>
      <c r="K71" s="56"/>
      <c r="L71" s="56"/>
      <c r="M71" s="56"/>
      <c r="N71" s="56"/>
      <c r="O71" s="56"/>
      <c r="P71" s="56"/>
      <c r="Q71" s="56"/>
      <c r="R71" s="56"/>
      <c r="S71" s="56"/>
      <c r="T71" s="56"/>
    </row>
    <row r="72" spans="1:38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7" spans="1:38">
      <c r="B77" s="107"/>
      <c r="C77" s="107"/>
      <c r="D77" s="107"/>
      <c r="E77" s="107"/>
      <c r="F77" s="107"/>
      <c r="G77" s="107"/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</row>
  </sheetData>
  <sheetProtection formatCells="0" formatColumns="0" formatRows="0" insertColumns="0" insertRows="0" insertHyperlinks="0" deleteColumns="0" deleteRows="0" sort="0" autoFilter="0" pivotTables="0"/>
  <autoFilter ref="A9:AL49">
    <filterColumn colId="3" showButton="0"/>
  </autoFilter>
  <mergeCells count="60">
    <mergeCell ref="B77:D77"/>
    <mergeCell ref="P5:T5"/>
    <mergeCell ref="B69:G69"/>
    <mergeCell ref="H69:M69"/>
    <mergeCell ref="N69:T69"/>
    <mergeCell ref="B66:C66"/>
    <mergeCell ref="D66:I66"/>
    <mergeCell ref="B71:C71"/>
    <mergeCell ref="D71:H71"/>
    <mergeCell ref="J56:T56"/>
    <mergeCell ref="D5:O5"/>
    <mergeCell ref="O6:T6"/>
    <mergeCell ref="J57:U57"/>
    <mergeCell ref="B5:C5"/>
    <mergeCell ref="B6:C6"/>
    <mergeCell ref="B8:B9"/>
    <mergeCell ref="AD5:AE7"/>
    <mergeCell ref="AH5:AI7"/>
    <mergeCell ref="N77:T77"/>
    <mergeCell ref="H77:M77"/>
    <mergeCell ref="E77:G77"/>
    <mergeCell ref="H6:N6"/>
    <mergeCell ref="M8:N8"/>
    <mergeCell ref="G8:G9"/>
    <mergeCell ref="AF5:AG7"/>
    <mergeCell ref="X5:X8"/>
    <mergeCell ref="Y5:Y8"/>
    <mergeCell ref="K8:K9"/>
    <mergeCell ref="J58:U58"/>
    <mergeCell ref="J66:U66"/>
    <mergeCell ref="G52:O52"/>
    <mergeCell ref="G53:O53"/>
    <mergeCell ref="AJ5:AK7"/>
    <mergeCell ref="B58:H58"/>
    <mergeCell ref="B60:C60"/>
    <mergeCell ref="D60:H60"/>
    <mergeCell ref="S8:S9"/>
    <mergeCell ref="T8:T10"/>
    <mergeCell ref="B10:G10"/>
    <mergeCell ref="B51:C51"/>
    <mergeCell ref="O8:O9"/>
    <mergeCell ref="P8:P9"/>
    <mergeCell ref="Q8:Q10"/>
    <mergeCell ref="R8:R9"/>
    <mergeCell ref="W5:W8"/>
    <mergeCell ref="Z5:AC7"/>
    <mergeCell ref="L8:L9"/>
    <mergeCell ref="H8:H9"/>
    <mergeCell ref="H1:K1"/>
    <mergeCell ref="L1:T1"/>
    <mergeCell ref="B2:G2"/>
    <mergeCell ref="H2:T2"/>
    <mergeCell ref="B3:G3"/>
    <mergeCell ref="H3:T3"/>
    <mergeCell ref="G54:O54"/>
    <mergeCell ref="C8:C9"/>
    <mergeCell ref="D8:E9"/>
    <mergeCell ref="F8:F9"/>
    <mergeCell ref="I8:I9"/>
    <mergeCell ref="J8:J9"/>
  </mergeCells>
  <conditionalFormatting sqref="H11:P49">
    <cfRule type="cellIs" dxfId="3" priority="6" operator="greaterThan">
      <formula>10</formula>
    </cfRule>
  </conditionalFormatting>
  <conditionalFormatting sqref="C1:C1048576">
    <cfRule type="duplicateValues" dxfId="2" priority="3"/>
  </conditionalFormatting>
  <conditionalFormatting sqref="O57:O66">
    <cfRule type="duplicateValues" dxfId="1" priority="2"/>
  </conditionalFormatting>
  <conditionalFormatting sqref="C57:C6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54 V11:W49 W5:AK9 X3:AK4 AL3:AL9"/>
  </dataValidations>
  <pageMargins left="0.43307086614173229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11" activePane="bottomLeft" state="frozen"/>
      <selection activeCell="A6" sqref="A6:XFD6"/>
      <selection pane="bottomLeft" activeCell="J82" sqref="J82:U82"/>
    </sheetView>
  </sheetViews>
  <sheetFormatPr defaultColWidth="9" defaultRowHeight="15.6"/>
  <cols>
    <col min="1" max="1" width="1.19921875" style="1" customWidth="1"/>
    <col min="2" max="2" width="4" style="1" customWidth="1"/>
    <col min="3" max="3" width="11.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7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3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7.399999999999999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776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SKR-1101-14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0</v>
      </c>
      <c r="AI9" s="83">
        <f>+$AH$9/$Y$9</f>
        <v>0</v>
      </c>
      <c r="AJ9" s="75">
        <f>COUNTIF($V$11:$V$132,"Đạt")</f>
        <v>63</v>
      </c>
      <c r="AK9" s="82">
        <f>+$AJ$9/$Y$9</f>
        <v>1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1937</v>
      </c>
      <c r="D11" s="17" t="s">
        <v>1821</v>
      </c>
      <c r="E11" s="18" t="s">
        <v>63</v>
      </c>
      <c r="F11" s="19" t="s">
        <v>537</v>
      </c>
      <c r="G11" s="16" t="s">
        <v>85</v>
      </c>
      <c r="H11" s="20">
        <v>7</v>
      </c>
      <c r="I11" s="20">
        <v>7</v>
      </c>
      <c r="J11" s="20" t="s">
        <v>27</v>
      </c>
      <c r="K11" s="20">
        <v>6</v>
      </c>
      <c r="L11" s="21"/>
      <c r="M11" s="21"/>
      <c r="N11" s="21"/>
      <c r="O11" s="21"/>
      <c r="P11" s="22">
        <v>6</v>
      </c>
      <c r="Q11" s="23">
        <f t="shared" ref="Q11:Q73" si="0">ROUND(SUMPRODUCT(H11:P11,$H$10:$P$10)/100,1)</f>
        <v>6.3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1938</v>
      </c>
      <c r="D12" s="28" t="s">
        <v>324</v>
      </c>
      <c r="E12" s="29" t="s">
        <v>63</v>
      </c>
      <c r="F12" s="30" t="s">
        <v>980</v>
      </c>
      <c r="G12" s="27" t="s">
        <v>865</v>
      </c>
      <c r="H12" s="31">
        <v>10</v>
      </c>
      <c r="I12" s="31">
        <v>8</v>
      </c>
      <c r="J12" s="31" t="s">
        <v>27</v>
      </c>
      <c r="K12" s="31">
        <v>6</v>
      </c>
      <c r="L12" s="32"/>
      <c r="M12" s="32"/>
      <c r="N12" s="32"/>
      <c r="O12" s="32"/>
      <c r="P12" s="33">
        <v>9</v>
      </c>
      <c r="Q12" s="34">
        <f t="shared" si="0"/>
        <v>8.3000000000000007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1939</v>
      </c>
      <c r="D13" s="28" t="s">
        <v>1940</v>
      </c>
      <c r="E13" s="29" t="s">
        <v>63</v>
      </c>
      <c r="F13" s="30" t="s">
        <v>1859</v>
      </c>
      <c r="G13" s="27" t="s">
        <v>104</v>
      </c>
      <c r="H13" s="31">
        <v>10</v>
      </c>
      <c r="I13" s="31">
        <v>8</v>
      </c>
      <c r="J13" s="31" t="s">
        <v>27</v>
      </c>
      <c r="K13" s="31">
        <v>9</v>
      </c>
      <c r="L13" s="38"/>
      <c r="M13" s="38"/>
      <c r="N13" s="38"/>
      <c r="O13" s="38"/>
      <c r="P13" s="33">
        <v>6</v>
      </c>
      <c r="Q13" s="34">
        <f t="shared" si="0"/>
        <v>7.4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1941</v>
      </c>
      <c r="D14" s="28" t="s">
        <v>329</v>
      </c>
      <c r="E14" s="29" t="s">
        <v>239</v>
      </c>
      <c r="F14" s="30" t="s">
        <v>1074</v>
      </c>
      <c r="G14" s="27" t="s">
        <v>167</v>
      </c>
      <c r="H14" s="31">
        <v>10</v>
      </c>
      <c r="I14" s="31">
        <v>7</v>
      </c>
      <c r="J14" s="31" t="s">
        <v>27</v>
      </c>
      <c r="K14" s="31">
        <v>5</v>
      </c>
      <c r="L14" s="38"/>
      <c r="M14" s="38"/>
      <c r="N14" s="38"/>
      <c r="O14" s="38"/>
      <c r="P14" s="33">
        <v>7</v>
      </c>
      <c r="Q14" s="34">
        <f t="shared" si="0"/>
        <v>6.9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1942</v>
      </c>
      <c r="D15" s="28" t="s">
        <v>300</v>
      </c>
      <c r="E15" s="29" t="s">
        <v>458</v>
      </c>
      <c r="F15" s="30" t="s">
        <v>253</v>
      </c>
      <c r="G15" s="27" t="s">
        <v>69</v>
      </c>
      <c r="H15" s="31">
        <v>10</v>
      </c>
      <c r="I15" s="31">
        <v>8</v>
      </c>
      <c r="J15" s="31" t="s">
        <v>27</v>
      </c>
      <c r="K15" s="31">
        <v>9</v>
      </c>
      <c r="L15" s="38"/>
      <c r="M15" s="38"/>
      <c r="N15" s="38"/>
      <c r="O15" s="38"/>
      <c r="P15" s="33">
        <v>7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1943</v>
      </c>
      <c r="D16" s="28" t="s">
        <v>1944</v>
      </c>
      <c r="E16" s="29" t="s">
        <v>792</v>
      </c>
      <c r="F16" s="30" t="s">
        <v>1902</v>
      </c>
      <c r="G16" s="27" t="s">
        <v>865</v>
      </c>
      <c r="H16" s="31">
        <v>7</v>
      </c>
      <c r="I16" s="31">
        <v>8</v>
      </c>
      <c r="J16" s="31" t="s">
        <v>27</v>
      </c>
      <c r="K16" s="31">
        <v>9</v>
      </c>
      <c r="L16" s="38"/>
      <c r="M16" s="38"/>
      <c r="N16" s="38"/>
      <c r="O16" s="38"/>
      <c r="P16" s="33">
        <v>8</v>
      </c>
      <c r="Q16" s="34">
        <f t="shared" si="0"/>
        <v>8.1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1945</v>
      </c>
      <c r="D17" s="28" t="s">
        <v>1946</v>
      </c>
      <c r="E17" s="29" t="s">
        <v>1947</v>
      </c>
      <c r="F17" s="30" t="s">
        <v>290</v>
      </c>
      <c r="G17" s="27" t="s">
        <v>104</v>
      </c>
      <c r="H17" s="31">
        <v>10</v>
      </c>
      <c r="I17" s="31">
        <v>8</v>
      </c>
      <c r="J17" s="31" t="s">
        <v>27</v>
      </c>
      <c r="K17" s="31">
        <v>8</v>
      </c>
      <c r="L17" s="38"/>
      <c r="M17" s="38"/>
      <c r="N17" s="38"/>
      <c r="O17" s="38"/>
      <c r="P17" s="33">
        <v>9</v>
      </c>
      <c r="Q17" s="34">
        <f t="shared" si="0"/>
        <v>8.6999999999999993</v>
      </c>
      <c r="R17" s="35" t="str">
        <f t="shared" si="3"/>
        <v>A</v>
      </c>
      <c r="S17" s="36" t="str">
        <f t="shared" si="1"/>
        <v>Giỏi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1948</v>
      </c>
      <c r="D18" s="28" t="s">
        <v>1036</v>
      </c>
      <c r="E18" s="29" t="s">
        <v>629</v>
      </c>
      <c r="F18" s="30" t="s">
        <v>1949</v>
      </c>
      <c r="G18" s="27" t="s">
        <v>104</v>
      </c>
      <c r="H18" s="31">
        <v>10</v>
      </c>
      <c r="I18" s="31">
        <v>7</v>
      </c>
      <c r="J18" s="31" t="s">
        <v>27</v>
      </c>
      <c r="K18" s="31">
        <v>8</v>
      </c>
      <c r="L18" s="38"/>
      <c r="M18" s="38"/>
      <c r="N18" s="38"/>
      <c r="O18" s="38"/>
      <c r="P18" s="33">
        <v>5</v>
      </c>
      <c r="Q18" s="34">
        <f t="shared" si="0"/>
        <v>6.5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1950</v>
      </c>
      <c r="D19" s="28" t="s">
        <v>552</v>
      </c>
      <c r="E19" s="29" t="s">
        <v>634</v>
      </c>
      <c r="F19" s="30" t="s">
        <v>541</v>
      </c>
      <c r="G19" s="27" t="s">
        <v>121</v>
      </c>
      <c r="H19" s="31">
        <v>10</v>
      </c>
      <c r="I19" s="31">
        <v>8</v>
      </c>
      <c r="J19" s="31" t="s">
        <v>27</v>
      </c>
      <c r="K19" s="31">
        <v>7</v>
      </c>
      <c r="L19" s="38"/>
      <c r="M19" s="38"/>
      <c r="N19" s="38"/>
      <c r="O19" s="38"/>
      <c r="P19" s="33">
        <v>7</v>
      </c>
      <c r="Q19" s="34">
        <f t="shared" si="0"/>
        <v>7.5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1951</v>
      </c>
      <c r="D20" s="28" t="s">
        <v>1952</v>
      </c>
      <c r="E20" s="29" t="s">
        <v>950</v>
      </c>
      <c r="F20" s="30" t="s">
        <v>484</v>
      </c>
      <c r="G20" s="27" t="s">
        <v>121</v>
      </c>
      <c r="H20" s="31">
        <v>10</v>
      </c>
      <c r="I20" s="31">
        <v>7</v>
      </c>
      <c r="J20" s="31" t="s">
        <v>27</v>
      </c>
      <c r="K20" s="31">
        <v>7</v>
      </c>
      <c r="L20" s="38"/>
      <c r="M20" s="38"/>
      <c r="N20" s="38"/>
      <c r="O20" s="38"/>
      <c r="P20" s="33">
        <v>6</v>
      </c>
      <c r="Q20" s="34">
        <f t="shared" si="0"/>
        <v>6.8</v>
      </c>
      <c r="R20" s="35" t="str">
        <f t="shared" si="3"/>
        <v>C+</v>
      </c>
      <c r="S20" s="36" t="str">
        <f t="shared" si="1"/>
        <v>Trung bình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1953</v>
      </c>
      <c r="D21" s="28" t="s">
        <v>721</v>
      </c>
      <c r="E21" s="29" t="s">
        <v>1954</v>
      </c>
      <c r="F21" s="30" t="s">
        <v>1894</v>
      </c>
      <c r="G21" s="27" t="s">
        <v>104</v>
      </c>
      <c r="H21" s="31">
        <v>10</v>
      </c>
      <c r="I21" s="31">
        <v>8</v>
      </c>
      <c r="J21" s="31" t="s">
        <v>27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7.7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1955</v>
      </c>
      <c r="D22" s="28" t="s">
        <v>967</v>
      </c>
      <c r="E22" s="29" t="s">
        <v>1956</v>
      </c>
      <c r="F22" s="30" t="s">
        <v>1697</v>
      </c>
      <c r="G22" s="27" t="s">
        <v>167</v>
      </c>
      <c r="H22" s="31">
        <v>10</v>
      </c>
      <c r="I22" s="31">
        <v>8</v>
      </c>
      <c r="J22" s="31" t="s">
        <v>27</v>
      </c>
      <c r="K22" s="31">
        <v>5</v>
      </c>
      <c r="L22" s="38"/>
      <c r="M22" s="38"/>
      <c r="N22" s="38"/>
      <c r="O22" s="38"/>
      <c r="P22" s="33">
        <v>9</v>
      </c>
      <c r="Q22" s="34">
        <f t="shared" si="0"/>
        <v>8.1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1957</v>
      </c>
      <c r="D23" s="28" t="s">
        <v>1958</v>
      </c>
      <c r="E23" s="29" t="s">
        <v>88</v>
      </c>
      <c r="F23" s="30" t="s">
        <v>1060</v>
      </c>
      <c r="G23" s="27" t="s">
        <v>236</v>
      </c>
      <c r="H23" s="31">
        <v>7</v>
      </c>
      <c r="I23" s="31">
        <v>7</v>
      </c>
      <c r="J23" s="31" t="s">
        <v>27</v>
      </c>
      <c r="K23" s="31">
        <v>9</v>
      </c>
      <c r="L23" s="38"/>
      <c r="M23" s="38"/>
      <c r="N23" s="38"/>
      <c r="O23" s="38"/>
      <c r="P23" s="33">
        <v>7</v>
      </c>
      <c r="Q23" s="34">
        <f t="shared" si="0"/>
        <v>7.4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1959</v>
      </c>
      <c r="D24" s="28" t="s">
        <v>1449</v>
      </c>
      <c r="E24" s="29" t="s">
        <v>481</v>
      </c>
      <c r="F24" s="30" t="s">
        <v>359</v>
      </c>
      <c r="G24" s="27" t="s">
        <v>90</v>
      </c>
      <c r="H24" s="31">
        <v>10</v>
      </c>
      <c r="I24" s="31">
        <v>7</v>
      </c>
      <c r="J24" s="31" t="s">
        <v>27</v>
      </c>
      <c r="K24" s="31">
        <v>7</v>
      </c>
      <c r="L24" s="38"/>
      <c r="M24" s="38"/>
      <c r="N24" s="38"/>
      <c r="O24" s="38"/>
      <c r="P24" s="33">
        <v>6</v>
      </c>
      <c r="Q24" s="34">
        <f t="shared" si="0"/>
        <v>6.8</v>
      </c>
      <c r="R24" s="35" t="str">
        <f t="shared" si="3"/>
        <v>C+</v>
      </c>
      <c r="S24" s="36" t="str">
        <f t="shared" si="1"/>
        <v>Trung bình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1960</v>
      </c>
      <c r="D25" s="28" t="s">
        <v>1961</v>
      </c>
      <c r="E25" s="29" t="s">
        <v>481</v>
      </c>
      <c r="F25" s="30" t="s">
        <v>648</v>
      </c>
      <c r="G25" s="27" t="s">
        <v>192</v>
      </c>
      <c r="H25" s="31">
        <v>10</v>
      </c>
      <c r="I25" s="31">
        <v>8</v>
      </c>
      <c r="J25" s="31" t="s">
        <v>27</v>
      </c>
      <c r="K25" s="31">
        <v>7</v>
      </c>
      <c r="L25" s="38"/>
      <c r="M25" s="38"/>
      <c r="N25" s="38"/>
      <c r="O25" s="38"/>
      <c r="P25" s="33">
        <v>9</v>
      </c>
      <c r="Q25" s="34">
        <f t="shared" si="0"/>
        <v>8.5</v>
      </c>
      <c r="R25" s="35" t="str">
        <f t="shared" si="3"/>
        <v>A</v>
      </c>
      <c r="S25" s="36" t="str">
        <f t="shared" si="1"/>
        <v>Giỏi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1962</v>
      </c>
      <c r="D26" s="28" t="s">
        <v>1963</v>
      </c>
      <c r="E26" s="29" t="s">
        <v>93</v>
      </c>
      <c r="F26" s="30" t="s">
        <v>125</v>
      </c>
      <c r="G26" s="27" t="s">
        <v>167</v>
      </c>
      <c r="H26" s="31">
        <v>7</v>
      </c>
      <c r="I26" s="31">
        <v>6</v>
      </c>
      <c r="J26" s="31" t="s">
        <v>27</v>
      </c>
      <c r="K26" s="31">
        <v>5</v>
      </c>
      <c r="L26" s="38"/>
      <c r="M26" s="38"/>
      <c r="N26" s="38"/>
      <c r="O26" s="38"/>
      <c r="P26" s="33">
        <v>8</v>
      </c>
      <c r="Q26" s="34">
        <f t="shared" si="0"/>
        <v>6.9</v>
      </c>
      <c r="R26" s="35" t="str">
        <f t="shared" si="3"/>
        <v>C+</v>
      </c>
      <c r="S26" s="36" t="str">
        <f t="shared" si="1"/>
        <v>Trung bình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1964</v>
      </c>
      <c r="D27" s="28" t="s">
        <v>511</v>
      </c>
      <c r="E27" s="29" t="s">
        <v>263</v>
      </c>
      <c r="F27" s="30" t="s">
        <v>1965</v>
      </c>
      <c r="G27" s="27" t="s">
        <v>865</v>
      </c>
      <c r="H27" s="31">
        <v>10</v>
      </c>
      <c r="I27" s="31">
        <v>8</v>
      </c>
      <c r="J27" s="31" t="s">
        <v>27</v>
      </c>
      <c r="K27" s="31">
        <v>6</v>
      </c>
      <c r="L27" s="38"/>
      <c r="M27" s="38"/>
      <c r="N27" s="38"/>
      <c r="O27" s="38"/>
      <c r="P27" s="33">
        <v>9</v>
      </c>
      <c r="Q27" s="34">
        <f t="shared" si="0"/>
        <v>8.3000000000000007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1966</v>
      </c>
      <c r="D28" s="28" t="s">
        <v>245</v>
      </c>
      <c r="E28" s="29" t="s">
        <v>647</v>
      </c>
      <c r="F28" s="30" t="s">
        <v>651</v>
      </c>
      <c r="G28" s="27" t="s">
        <v>134</v>
      </c>
      <c r="H28" s="31">
        <v>10</v>
      </c>
      <c r="I28" s="31">
        <v>7</v>
      </c>
      <c r="J28" s="31" t="s">
        <v>27</v>
      </c>
      <c r="K28" s="31">
        <v>7</v>
      </c>
      <c r="L28" s="38"/>
      <c r="M28" s="38"/>
      <c r="N28" s="38"/>
      <c r="O28" s="38"/>
      <c r="P28" s="33">
        <v>6</v>
      </c>
      <c r="Q28" s="34">
        <f t="shared" si="0"/>
        <v>6.8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1967</v>
      </c>
      <c r="D29" s="28" t="s">
        <v>1968</v>
      </c>
      <c r="E29" s="29" t="s">
        <v>494</v>
      </c>
      <c r="F29" s="30" t="s">
        <v>1969</v>
      </c>
      <c r="G29" s="27" t="s">
        <v>69</v>
      </c>
      <c r="H29" s="31">
        <v>10</v>
      </c>
      <c r="I29" s="31">
        <v>8</v>
      </c>
      <c r="J29" s="31" t="s">
        <v>27</v>
      </c>
      <c r="K29" s="31">
        <v>9</v>
      </c>
      <c r="L29" s="38"/>
      <c r="M29" s="38"/>
      <c r="N29" s="38"/>
      <c r="O29" s="38"/>
      <c r="P29" s="33">
        <v>8</v>
      </c>
      <c r="Q29" s="34">
        <f t="shared" si="0"/>
        <v>8.4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1970</v>
      </c>
      <c r="D30" s="28" t="s">
        <v>1508</v>
      </c>
      <c r="E30" s="29" t="s">
        <v>270</v>
      </c>
      <c r="F30" s="30" t="s">
        <v>1274</v>
      </c>
      <c r="G30" s="27" t="s">
        <v>260</v>
      </c>
      <c r="H30" s="31">
        <v>10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1971</v>
      </c>
      <c r="D31" s="28" t="s">
        <v>1670</v>
      </c>
      <c r="E31" s="29" t="s">
        <v>664</v>
      </c>
      <c r="F31" s="30" t="s">
        <v>1387</v>
      </c>
      <c r="G31" s="27" t="s">
        <v>547</v>
      </c>
      <c r="H31" s="31">
        <v>7</v>
      </c>
      <c r="I31" s="31">
        <v>8</v>
      </c>
      <c r="J31" s="31" t="s">
        <v>27</v>
      </c>
      <c r="K31" s="31">
        <v>9</v>
      </c>
      <c r="L31" s="38"/>
      <c r="M31" s="38"/>
      <c r="N31" s="38"/>
      <c r="O31" s="38"/>
      <c r="P31" s="33">
        <v>8</v>
      </c>
      <c r="Q31" s="34">
        <f t="shared" si="0"/>
        <v>8.1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1972</v>
      </c>
      <c r="D32" s="28" t="s">
        <v>276</v>
      </c>
      <c r="E32" s="29" t="s">
        <v>102</v>
      </c>
      <c r="F32" s="30" t="s">
        <v>350</v>
      </c>
      <c r="G32" s="27" t="s">
        <v>121</v>
      </c>
      <c r="H32" s="31">
        <v>10</v>
      </c>
      <c r="I32" s="31">
        <v>7</v>
      </c>
      <c r="J32" s="31" t="s">
        <v>27</v>
      </c>
      <c r="K32" s="31">
        <v>5</v>
      </c>
      <c r="L32" s="38"/>
      <c r="M32" s="38"/>
      <c r="N32" s="38"/>
      <c r="O32" s="38"/>
      <c r="P32" s="33">
        <v>8</v>
      </c>
      <c r="Q32" s="34">
        <f t="shared" si="0"/>
        <v>7.4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1973</v>
      </c>
      <c r="D33" s="28" t="s">
        <v>1974</v>
      </c>
      <c r="E33" s="29" t="s">
        <v>110</v>
      </c>
      <c r="F33" s="30" t="s">
        <v>509</v>
      </c>
      <c r="G33" s="27" t="s">
        <v>104</v>
      </c>
      <c r="H33" s="31">
        <v>10</v>
      </c>
      <c r="I33" s="31">
        <v>8</v>
      </c>
      <c r="J33" s="31" t="s">
        <v>27</v>
      </c>
      <c r="K33" s="31">
        <v>8</v>
      </c>
      <c r="L33" s="38"/>
      <c r="M33" s="38"/>
      <c r="N33" s="38"/>
      <c r="O33" s="38"/>
      <c r="P33" s="33">
        <v>8</v>
      </c>
      <c r="Q33" s="34">
        <f t="shared" si="0"/>
        <v>8.1999999999999993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1975</v>
      </c>
      <c r="D34" s="28" t="s">
        <v>1976</v>
      </c>
      <c r="E34" s="29" t="s">
        <v>119</v>
      </c>
      <c r="F34" s="30" t="s">
        <v>1345</v>
      </c>
      <c r="G34" s="27" t="s">
        <v>167</v>
      </c>
      <c r="H34" s="31">
        <v>10</v>
      </c>
      <c r="I34" s="31">
        <v>7</v>
      </c>
      <c r="J34" s="31" t="s">
        <v>27</v>
      </c>
      <c r="K34" s="31">
        <v>5</v>
      </c>
      <c r="L34" s="38"/>
      <c r="M34" s="38"/>
      <c r="N34" s="38"/>
      <c r="O34" s="38"/>
      <c r="P34" s="33">
        <v>7</v>
      </c>
      <c r="Q34" s="34">
        <f t="shared" si="0"/>
        <v>6.9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1977</v>
      </c>
      <c r="D35" s="28" t="s">
        <v>486</v>
      </c>
      <c r="E35" s="29" t="s">
        <v>296</v>
      </c>
      <c r="F35" s="30" t="s">
        <v>805</v>
      </c>
      <c r="G35" s="27" t="s">
        <v>154</v>
      </c>
      <c r="H35" s="31">
        <v>10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6</v>
      </c>
      <c r="Q35" s="34">
        <f t="shared" si="0"/>
        <v>7.2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1978</v>
      </c>
      <c r="D36" s="28" t="s">
        <v>926</v>
      </c>
      <c r="E36" s="29" t="s">
        <v>296</v>
      </c>
      <c r="F36" s="30" t="s">
        <v>191</v>
      </c>
      <c r="G36" s="27" t="s">
        <v>142</v>
      </c>
      <c r="H36" s="31">
        <v>7</v>
      </c>
      <c r="I36" s="31">
        <v>8</v>
      </c>
      <c r="J36" s="31" t="s">
        <v>27</v>
      </c>
      <c r="K36" s="31">
        <v>8</v>
      </c>
      <c r="L36" s="38"/>
      <c r="M36" s="38"/>
      <c r="N36" s="38"/>
      <c r="O36" s="38"/>
      <c r="P36" s="33">
        <v>9</v>
      </c>
      <c r="Q36" s="34">
        <f t="shared" si="0"/>
        <v>8.4</v>
      </c>
      <c r="R36" s="35" t="str">
        <f t="shared" si="3"/>
        <v>B+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1979</v>
      </c>
      <c r="D37" s="28" t="s">
        <v>1658</v>
      </c>
      <c r="E37" s="29" t="s">
        <v>1402</v>
      </c>
      <c r="F37" s="30" t="s">
        <v>1496</v>
      </c>
      <c r="G37" s="27" t="s">
        <v>167</v>
      </c>
      <c r="H37" s="31">
        <v>7</v>
      </c>
      <c r="I37" s="31">
        <v>6</v>
      </c>
      <c r="J37" s="31" t="s">
        <v>27</v>
      </c>
      <c r="K37" s="31">
        <v>5</v>
      </c>
      <c r="L37" s="38"/>
      <c r="M37" s="38"/>
      <c r="N37" s="38"/>
      <c r="O37" s="38"/>
      <c r="P37" s="33">
        <v>8</v>
      </c>
      <c r="Q37" s="34">
        <f t="shared" si="0"/>
        <v>6.9</v>
      </c>
      <c r="R37" s="35" t="str">
        <f t="shared" si="3"/>
        <v>C+</v>
      </c>
      <c r="S37" s="36" t="str">
        <f t="shared" si="1"/>
        <v>Trung bình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1980</v>
      </c>
      <c r="D38" s="28" t="s">
        <v>1981</v>
      </c>
      <c r="E38" s="29" t="s">
        <v>137</v>
      </c>
      <c r="F38" s="30" t="s">
        <v>1277</v>
      </c>
      <c r="G38" s="27" t="s">
        <v>865</v>
      </c>
      <c r="H38" s="31">
        <v>10</v>
      </c>
      <c r="I38" s="31">
        <v>7</v>
      </c>
      <c r="J38" s="31" t="s">
        <v>27</v>
      </c>
      <c r="K38" s="31">
        <v>6</v>
      </c>
      <c r="L38" s="38"/>
      <c r="M38" s="38"/>
      <c r="N38" s="38"/>
      <c r="O38" s="38"/>
      <c r="P38" s="33">
        <v>7</v>
      </c>
      <c r="Q38" s="34">
        <f t="shared" si="0"/>
        <v>7.1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1982</v>
      </c>
      <c r="D39" s="28" t="s">
        <v>1645</v>
      </c>
      <c r="E39" s="29" t="s">
        <v>137</v>
      </c>
      <c r="F39" s="30" t="s">
        <v>519</v>
      </c>
      <c r="G39" s="27" t="s">
        <v>167</v>
      </c>
      <c r="H39" s="31">
        <v>10</v>
      </c>
      <c r="I39" s="31">
        <v>8</v>
      </c>
      <c r="J39" s="31" t="s">
        <v>27</v>
      </c>
      <c r="K39" s="31">
        <v>9</v>
      </c>
      <c r="L39" s="38"/>
      <c r="M39" s="38"/>
      <c r="N39" s="38"/>
      <c r="O39" s="38"/>
      <c r="P39" s="33">
        <v>7</v>
      </c>
      <c r="Q39" s="34">
        <f t="shared" si="0"/>
        <v>7.9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1983</v>
      </c>
      <c r="D40" s="28" t="s">
        <v>1984</v>
      </c>
      <c r="E40" s="29" t="s">
        <v>152</v>
      </c>
      <c r="F40" s="30" t="s">
        <v>341</v>
      </c>
      <c r="G40" s="27" t="s">
        <v>167</v>
      </c>
      <c r="H40" s="31">
        <v>7</v>
      </c>
      <c r="I40" s="31">
        <v>8</v>
      </c>
      <c r="J40" s="31" t="s">
        <v>27</v>
      </c>
      <c r="K40" s="31">
        <v>9</v>
      </c>
      <c r="L40" s="38"/>
      <c r="M40" s="38"/>
      <c r="N40" s="38"/>
      <c r="O40" s="38"/>
      <c r="P40" s="33">
        <v>9</v>
      </c>
      <c r="Q40" s="34">
        <f t="shared" si="0"/>
        <v>8.6</v>
      </c>
      <c r="R40" s="35" t="str">
        <f t="shared" si="3"/>
        <v>A</v>
      </c>
      <c r="S40" s="36" t="str">
        <f t="shared" si="1"/>
        <v>Giỏi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1985</v>
      </c>
      <c r="D41" s="28" t="s">
        <v>1342</v>
      </c>
      <c r="E41" s="29" t="s">
        <v>152</v>
      </c>
      <c r="F41" s="30" t="s">
        <v>1475</v>
      </c>
      <c r="G41" s="27" t="s">
        <v>547</v>
      </c>
      <c r="H41" s="31">
        <v>10</v>
      </c>
      <c r="I41" s="31">
        <v>8</v>
      </c>
      <c r="J41" s="31" t="s">
        <v>27</v>
      </c>
      <c r="K41" s="31">
        <v>9</v>
      </c>
      <c r="L41" s="38"/>
      <c r="M41" s="38"/>
      <c r="N41" s="38"/>
      <c r="O41" s="38"/>
      <c r="P41" s="33">
        <v>9</v>
      </c>
      <c r="Q41" s="34">
        <f t="shared" si="0"/>
        <v>8.9</v>
      </c>
      <c r="R41" s="35" t="str">
        <f t="shared" si="3"/>
        <v>A</v>
      </c>
      <c r="S41" s="36" t="str">
        <f t="shared" si="1"/>
        <v>Giỏi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1986</v>
      </c>
      <c r="D42" s="28" t="s">
        <v>1987</v>
      </c>
      <c r="E42" s="29" t="s">
        <v>1135</v>
      </c>
      <c r="F42" s="30" t="s">
        <v>1988</v>
      </c>
      <c r="G42" s="27" t="s">
        <v>69</v>
      </c>
      <c r="H42" s="31">
        <v>10</v>
      </c>
      <c r="I42" s="31">
        <v>8</v>
      </c>
      <c r="J42" s="31" t="s">
        <v>27</v>
      </c>
      <c r="K42" s="31">
        <v>9</v>
      </c>
      <c r="L42" s="38"/>
      <c r="M42" s="38"/>
      <c r="N42" s="38"/>
      <c r="O42" s="38"/>
      <c r="P42" s="33">
        <v>8</v>
      </c>
      <c r="Q42" s="34">
        <f t="shared" si="0"/>
        <v>8.4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1989</v>
      </c>
      <c r="D43" s="28" t="s">
        <v>784</v>
      </c>
      <c r="E43" s="29" t="s">
        <v>325</v>
      </c>
      <c r="F43" s="30" t="s">
        <v>932</v>
      </c>
      <c r="G43" s="27" t="s">
        <v>121</v>
      </c>
      <c r="H43" s="31">
        <v>10</v>
      </c>
      <c r="I43" s="31">
        <v>8</v>
      </c>
      <c r="J43" s="31" t="s">
        <v>27</v>
      </c>
      <c r="K43" s="31">
        <v>8</v>
      </c>
      <c r="L43" s="38"/>
      <c r="M43" s="38"/>
      <c r="N43" s="38"/>
      <c r="O43" s="38"/>
      <c r="P43" s="33">
        <v>7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1990</v>
      </c>
      <c r="D44" s="28" t="s">
        <v>329</v>
      </c>
      <c r="E44" s="29" t="s">
        <v>325</v>
      </c>
      <c r="F44" s="30" t="s">
        <v>602</v>
      </c>
      <c r="G44" s="27" t="s">
        <v>167</v>
      </c>
      <c r="H44" s="31">
        <v>10</v>
      </c>
      <c r="I44" s="31">
        <v>7</v>
      </c>
      <c r="J44" s="31" t="s">
        <v>27</v>
      </c>
      <c r="K44" s="31">
        <v>5</v>
      </c>
      <c r="L44" s="38"/>
      <c r="M44" s="38"/>
      <c r="N44" s="38"/>
      <c r="O44" s="38"/>
      <c r="P44" s="33">
        <v>8</v>
      </c>
      <c r="Q44" s="34">
        <f t="shared" si="0"/>
        <v>7.4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1991</v>
      </c>
      <c r="D45" s="28" t="s">
        <v>1992</v>
      </c>
      <c r="E45" s="29" t="s">
        <v>325</v>
      </c>
      <c r="F45" s="30" t="s">
        <v>1475</v>
      </c>
      <c r="G45" s="27" t="s">
        <v>85</v>
      </c>
      <c r="H45" s="31">
        <v>7</v>
      </c>
      <c r="I45" s="31">
        <v>7</v>
      </c>
      <c r="J45" s="31" t="s">
        <v>27</v>
      </c>
      <c r="K45" s="31">
        <v>6</v>
      </c>
      <c r="L45" s="38"/>
      <c r="M45" s="38"/>
      <c r="N45" s="38"/>
      <c r="O45" s="38"/>
      <c r="P45" s="33">
        <v>8</v>
      </c>
      <c r="Q45" s="34">
        <f t="shared" si="0"/>
        <v>7.3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1993</v>
      </c>
      <c r="D46" s="28" t="s">
        <v>1994</v>
      </c>
      <c r="E46" s="29" t="s">
        <v>157</v>
      </c>
      <c r="F46" s="30" t="s">
        <v>166</v>
      </c>
      <c r="G46" s="27" t="s">
        <v>167</v>
      </c>
      <c r="H46" s="31">
        <v>10</v>
      </c>
      <c r="I46" s="31">
        <v>7</v>
      </c>
      <c r="J46" s="31" t="s">
        <v>27</v>
      </c>
      <c r="K46" s="31">
        <v>5</v>
      </c>
      <c r="L46" s="38"/>
      <c r="M46" s="38"/>
      <c r="N46" s="38"/>
      <c r="O46" s="38"/>
      <c r="P46" s="33">
        <v>7</v>
      </c>
      <c r="Q46" s="34">
        <f t="shared" si="0"/>
        <v>6.9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1995</v>
      </c>
      <c r="D47" s="28" t="s">
        <v>245</v>
      </c>
      <c r="E47" s="29" t="s">
        <v>1996</v>
      </c>
      <c r="F47" s="30" t="s">
        <v>707</v>
      </c>
      <c r="G47" s="27" t="s">
        <v>65</v>
      </c>
      <c r="H47" s="31">
        <v>7</v>
      </c>
      <c r="I47" s="31">
        <v>6</v>
      </c>
      <c r="J47" s="31" t="s">
        <v>27</v>
      </c>
      <c r="K47" s="31">
        <v>6</v>
      </c>
      <c r="L47" s="38"/>
      <c r="M47" s="38"/>
      <c r="N47" s="38"/>
      <c r="O47" s="38"/>
      <c r="P47" s="33">
        <v>6</v>
      </c>
      <c r="Q47" s="34">
        <f t="shared" si="0"/>
        <v>6.1</v>
      </c>
      <c r="R47" s="35" t="str">
        <f t="shared" si="3"/>
        <v>C</v>
      </c>
      <c r="S47" s="36" t="str">
        <f t="shared" si="1"/>
        <v>Trung bình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1997</v>
      </c>
      <c r="D48" s="28" t="s">
        <v>1459</v>
      </c>
      <c r="E48" s="29" t="s">
        <v>540</v>
      </c>
      <c r="F48" s="30" t="s">
        <v>730</v>
      </c>
      <c r="G48" s="27" t="s">
        <v>217</v>
      </c>
      <c r="H48" s="31">
        <v>10</v>
      </c>
      <c r="I48" s="31">
        <v>8</v>
      </c>
      <c r="J48" s="31" t="s">
        <v>27</v>
      </c>
      <c r="K48" s="31">
        <v>7</v>
      </c>
      <c r="L48" s="38"/>
      <c r="M48" s="38"/>
      <c r="N48" s="38"/>
      <c r="O48" s="38"/>
      <c r="P48" s="33">
        <v>9</v>
      </c>
      <c r="Q48" s="34">
        <f t="shared" si="0"/>
        <v>8.5</v>
      </c>
      <c r="R48" s="35" t="str">
        <f t="shared" si="3"/>
        <v>A</v>
      </c>
      <c r="S48" s="36" t="str">
        <f t="shared" si="1"/>
        <v>Giỏi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1998</v>
      </c>
      <c r="D49" s="28" t="s">
        <v>1999</v>
      </c>
      <c r="E49" s="29" t="s">
        <v>1282</v>
      </c>
      <c r="F49" s="30" t="s">
        <v>534</v>
      </c>
      <c r="G49" s="27" t="s">
        <v>865</v>
      </c>
      <c r="H49" s="31">
        <v>10</v>
      </c>
      <c r="I49" s="31">
        <v>8</v>
      </c>
      <c r="J49" s="31" t="s">
        <v>27</v>
      </c>
      <c r="K49" s="31">
        <v>6</v>
      </c>
      <c r="L49" s="38"/>
      <c r="M49" s="38"/>
      <c r="N49" s="38"/>
      <c r="O49" s="38"/>
      <c r="P49" s="33">
        <v>8</v>
      </c>
      <c r="Q49" s="34">
        <f t="shared" si="0"/>
        <v>7.8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2000</v>
      </c>
      <c r="D50" s="28" t="s">
        <v>2001</v>
      </c>
      <c r="E50" s="29" t="s">
        <v>365</v>
      </c>
      <c r="F50" s="30" t="s">
        <v>470</v>
      </c>
      <c r="G50" s="27" t="s">
        <v>865</v>
      </c>
      <c r="H50" s="31">
        <v>7</v>
      </c>
      <c r="I50" s="31">
        <v>7</v>
      </c>
      <c r="J50" s="31" t="s">
        <v>27</v>
      </c>
      <c r="K50" s="31">
        <v>6</v>
      </c>
      <c r="L50" s="38"/>
      <c r="M50" s="38"/>
      <c r="N50" s="38"/>
      <c r="O50" s="38"/>
      <c r="P50" s="33">
        <v>8</v>
      </c>
      <c r="Q50" s="34">
        <f t="shared" si="0"/>
        <v>7.3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2002</v>
      </c>
      <c r="D51" s="28" t="s">
        <v>2003</v>
      </c>
      <c r="E51" s="29" t="s">
        <v>365</v>
      </c>
      <c r="F51" s="30" t="s">
        <v>1509</v>
      </c>
      <c r="G51" s="27" t="s">
        <v>104</v>
      </c>
      <c r="H51" s="31">
        <v>7</v>
      </c>
      <c r="I51" s="31">
        <v>7</v>
      </c>
      <c r="J51" s="31" t="s">
        <v>27</v>
      </c>
      <c r="K51" s="31">
        <v>8</v>
      </c>
      <c r="L51" s="38"/>
      <c r="M51" s="38"/>
      <c r="N51" s="38"/>
      <c r="O51" s="38"/>
      <c r="P51" s="33">
        <v>6</v>
      </c>
      <c r="Q51" s="34">
        <f t="shared" si="0"/>
        <v>6.7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2004</v>
      </c>
      <c r="D52" s="28" t="s">
        <v>2005</v>
      </c>
      <c r="E52" s="29" t="s">
        <v>567</v>
      </c>
      <c r="F52" s="30" t="s">
        <v>377</v>
      </c>
      <c r="G52" s="27" t="s">
        <v>121</v>
      </c>
      <c r="H52" s="31">
        <v>10</v>
      </c>
      <c r="I52" s="31">
        <v>8</v>
      </c>
      <c r="J52" s="31" t="s">
        <v>27</v>
      </c>
      <c r="K52" s="31">
        <v>7</v>
      </c>
      <c r="L52" s="38"/>
      <c r="M52" s="38"/>
      <c r="N52" s="38"/>
      <c r="O52" s="38"/>
      <c r="P52" s="33">
        <v>7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2006</v>
      </c>
      <c r="D53" s="28" t="s">
        <v>2007</v>
      </c>
      <c r="E53" s="29" t="s">
        <v>195</v>
      </c>
      <c r="F53" s="30" t="s">
        <v>1165</v>
      </c>
      <c r="G53" s="27" t="s">
        <v>167</v>
      </c>
      <c r="H53" s="31">
        <v>10</v>
      </c>
      <c r="I53" s="31">
        <v>7</v>
      </c>
      <c r="J53" s="31" t="s">
        <v>27</v>
      </c>
      <c r="K53" s="31">
        <v>5</v>
      </c>
      <c r="L53" s="38"/>
      <c r="M53" s="38"/>
      <c r="N53" s="38"/>
      <c r="O53" s="38"/>
      <c r="P53" s="33">
        <v>8</v>
      </c>
      <c r="Q53" s="34">
        <f t="shared" si="0"/>
        <v>7.4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2008</v>
      </c>
      <c r="D54" s="28" t="s">
        <v>721</v>
      </c>
      <c r="E54" s="29" t="s">
        <v>195</v>
      </c>
      <c r="F54" s="30" t="s">
        <v>125</v>
      </c>
      <c r="G54" s="27" t="s">
        <v>154</v>
      </c>
      <c r="H54" s="31">
        <v>10</v>
      </c>
      <c r="I54" s="31">
        <v>8</v>
      </c>
      <c r="J54" s="31" t="s">
        <v>27</v>
      </c>
      <c r="K54" s="31">
        <v>9</v>
      </c>
      <c r="L54" s="38"/>
      <c r="M54" s="38"/>
      <c r="N54" s="38"/>
      <c r="O54" s="38"/>
      <c r="P54" s="33">
        <v>7</v>
      </c>
      <c r="Q54" s="34">
        <f t="shared" si="0"/>
        <v>7.9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2009</v>
      </c>
      <c r="D55" s="28" t="s">
        <v>2010</v>
      </c>
      <c r="E55" s="29" t="s">
        <v>195</v>
      </c>
      <c r="F55" s="30" t="s">
        <v>166</v>
      </c>
      <c r="G55" s="27" t="s">
        <v>167</v>
      </c>
      <c r="H55" s="31">
        <v>10</v>
      </c>
      <c r="I55" s="31">
        <v>8</v>
      </c>
      <c r="J55" s="31" t="s">
        <v>27</v>
      </c>
      <c r="K55" s="31">
        <v>9</v>
      </c>
      <c r="L55" s="38"/>
      <c r="M55" s="38"/>
      <c r="N55" s="38"/>
      <c r="O55" s="38"/>
      <c r="P55" s="33">
        <v>6</v>
      </c>
      <c r="Q55" s="34">
        <f t="shared" si="0"/>
        <v>7.4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2011</v>
      </c>
      <c r="D56" s="28" t="s">
        <v>1156</v>
      </c>
      <c r="E56" s="29" t="s">
        <v>1910</v>
      </c>
      <c r="F56" s="30" t="s">
        <v>2012</v>
      </c>
      <c r="G56" s="27" t="s">
        <v>547</v>
      </c>
      <c r="H56" s="31">
        <v>10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7</v>
      </c>
      <c r="Q56" s="34">
        <f t="shared" si="0"/>
        <v>7.7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2013</v>
      </c>
      <c r="D57" s="28" t="s">
        <v>340</v>
      </c>
      <c r="E57" s="29" t="s">
        <v>1037</v>
      </c>
      <c r="F57" s="30" t="s">
        <v>593</v>
      </c>
      <c r="G57" s="27" t="s">
        <v>121</v>
      </c>
      <c r="H57" s="31">
        <v>10</v>
      </c>
      <c r="I57" s="31">
        <v>8</v>
      </c>
      <c r="J57" s="31" t="s">
        <v>27</v>
      </c>
      <c r="K57" s="31">
        <v>7</v>
      </c>
      <c r="L57" s="38"/>
      <c r="M57" s="38"/>
      <c r="N57" s="38"/>
      <c r="O57" s="38"/>
      <c r="P57" s="33">
        <v>7</v>
      </c>
      <c r="Q57" s="34">
        <f t="shared" si="0"/>
        <v>7.5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2014</v>
      </c>
      <c r="D58" s="28" t="s">
        <v>2015</v>
      </c>
      <c r="E58" s="29" t="s">
        <v>1037</v>
      </c>
      <c r="F58" s="30" t="s">
        <v>2016</v>
      </c>
      <c r="G58" s="27" t="s">
        <v>547</v>
      </c>
      <c r="H58" s="31">
        <v>6</v>
      </c>
      <c r="I58" s="31">
        <v>7</v>
      </c>
      <c r="J58" s="31" t="s">
        <v>27</v>
      </c>
      <c r="K58" s="31">
        <v>9</v>
      </c>
      <c r="L58" s="38"/>
      <c r="M58" s="38"/>
      <c r="N58" s="38"/>
      <c r="O58" s="38"/>
      <c r="P58" s="33">
        <v>8</v>
      </c>
      <c r="Q58" s="34">
        <f t="shared" si="0"/>
        <v>7.8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2017</v>
      </c>
      <c r="D59" s="28" t="s">
        <v>1533</v>
      </c>
      <c r="E59" s="29" t="s">
        <v>729</v>
      </c>
      <c r="F59" s="30" t="s">
        <v>2018</v>
      </c>
      <c r="G59" s="27" t="s">
        <v>167</v>
      </c>
      <c r="H59" s="31">
        <v>10</v>
      </c>
      <c r="I59" s="31">
        <v>8</v>
      </c>
      <c r="J59" s="31" t="s">
        <v>27</v>
      </c>
      <c r="K59" s="31">
        <v>9</v>
      </c>
      <c r="L59" s="38"/>
      <c r="M59" s="38"/>
      <c r="N59" s="38"/>
      <c r="O59" s="38"/>
      <c r="P59" s="33">
        <v>7</v>
      </c>
      <c r="Q59" s="34">
        <f t="shared" si="0"/>
        <v>7.9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2019</v>
      </c>
      <c r="D60" s="28" t="s">
        <v>739</v>
      </c>
      <c r="E60" s="29" t="s">
        <v>2020</v>
      </c>
      <c r="F60" s="30" t="s">
        <v>484</v>
      </c>
      <c r="G60" s="27" t="s">
        <v>104</v>
      </c>
      <c r="H60" s="31">
        <v>10</v>
      </c>
      <c r="I60" s="31">
        <v>8</v>
      </c>
      <c r="J60" s="31" t="s">
        <v>27</v>
      </c>
      <c r="K60" s="31">
        <v>8</v>
      </c>
      <c r="L60" s="38"/>
      <c r="M60" s="38"/>
      <c r="N60" s="38"/>
      <c r="O60" s="38"/>
      <c r="P60" s="33">
        <v>7</v>
      </c>
      <c r="Q60" s="34">
        <f t="shared" si="0"/>
        <v>7.7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2021</v>
      </c>
      <c r="D61" s="28" t="s">
        <v>552</v>
      </c>
      <c r="E61" s="29" t="s">
        <v>887</v>
      </c>
      <c r="F61" s="30" t="s">
        <v>1496</v>
      </c>
      <c r="G61" s="27" t="s">
        <v>865</v>
      </c>
      <c r="H61" s="31">
        <v>10</v>
      </c>
      <c r="I61" s="31">
        <v>8</v>
      </c>
      <c r="J61" s="31" t="s">
        <v>27</v>
      </c>
      <c r="K61" s="31">
        <v>9</v>
      </c>
      <c r="L61" s="38"/>
      <c r="M61" s="38"/>
      <c r="N61" s="38"/>
      <c r="O61" s="38"/>
      <c r="P61" s="33">
        <v>9</v>
      </c>
      <c r="Q61" s="34">
        <f t="shared" si="0"/>
        <v>8.9</v>
      </c>
      <c r="R61" s="35" t="str">
        <f t="shared" si="3"/>
        <v>A</v>
      </c>
      <c r="S61" s="36" t="str">
        <f t="shared" si="1"/>
        <v>Giỏi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2022</v>
      </c>
      <c r="D62" s="28" t="s">
        <v>1316</v>
      </c>
      <c r="E62" s="29" t="s">
        <v>887</v>
      </c>
      <c r="F62" s="30" t="s">
        <v>874</v>
      </c>
      <c r="G62" s="27" t="s">
        <v>298</v>
      </c>
      <c r="H62" s="31">
        <v>7</v>
      </c>
      <c r="I62" s="31">
        <v>6</v>
      </c>
      <c r="J62" s="31" t="s">
        <v>27</v>
      </c>
      <c r="K62" s="31">
        <v>6</v>
      </c>
      <c r="L62" s="38"/>
      <c r="M62" s="38"/>
      <c r="N62" s="38"/>
      <c r="O62" s="38"/>
      <c r="P62" s="33">
        <v>7</v>
      </c>
      <c r="Q62" s="34">
        <f t="shared" si="0"/>
        <v>6.6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2023</v>
      </c>
      <c r="D63" s="28" t="s">
        <v>2024</v>
      </c>
      <c r="E63" s="29" t="s">
        <v>887</v>
      </c>
      <c r="F63" s="30" t="s">
        <v>421</v>
      </c>
      <c r="G63" s="27" t="s">
        <v>142</v>
      </c>
      <c r="H63" s="31">
        <v>10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9</v>
      </c>
      <c r="Q63" s="34">
        <f t="shared" si="0"/>
        <v>8.6999999999999993</v>
      </c>
      <c r="R63" s="35" t="str">
        <f t="shared" si="3"/>
        <v>A</v>
      </c>
      <c r="S63" s="36" t="str">
        <f t="shared" si="1"/>
        <v>Giỏi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2025</v>
      </c>
      <c r="D64" s="28" t="s">
        <v>1670</v>
      </c>
      <c r="E64" s="29" t="s">
        <v>199</v>
      </c>
      <c r="F64" s="30" t="s">
        <v>922</v>
      </c>
      <c r="G64" s="27" t="s">
        <v>236</v>
      </c>
      <c r="H64" s="31">
        <v>10</v>
      </c>
      <c r="I64" s="31">
        <v>8</v>
      </c>
      <c r="J64" s="31" t="s">
        <v>27</v>
      </c>
      <c r="K64" s="31">
        <v>9</v>
      </c>
      <c r="L64" s="38"/>
      <c r="M64" s="38"/>
      <c r="N64" s="38"/>
      <c r="O64" s="38"/>
      <c r="P64" s="33">
        <v>8</v>
      </c>
      <c r="Q64" s="34">
        <f t="shared" si="0"/>
        <v>8.4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2026</v>
      </c>
      <c r="D65" s="28" t="s">
        <v>511</v>
      </c>
      <c r="E65" s="29" t="s">
        <v>891</v>
      </c>
      <c r="F65" s="30" t="s">
        <v>626</v>
      </c>
      <c r="G65" s="27" t="s">
        <v>547</v>
      </c>
      <c r="H65" s="31">
        <v>10</v>
      </c>
      <c r="I65" s="31">
        <v>8</v>
      </c>
      <c r="J65" s="31" t="s">
        <v>27</v>
      </c>
      <c r="K65" s="31">
        <v>9</v>
      </c>
      <c r="L65" s="38"/>
      <c r="M65" s="38"/>
      <c r="N65" s="38"/>
      <c r="O65" s="38"/>
      <c r="P65" s="33">
        <v>7</v>
      </c>
      <c r="Q65" s="34">
        <f t="shared" si="0"/>
        <v>7.9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2027</v>
      </c>
      <c r="D66" s="28" t="s">
        <v>147</v>
      </c>
      <c r="E66" s="29" t="s">
        <v>740</v>
      </c>
      <c r="F66" s="30" t="s">
        <v>129</v>
      </c>
      <c r="G66" s="27" t="s">
        <v>865</v>
      </c>
      <c r="H66" s="31">
        <v>10</v>
      </c>
      <c r="I66" s="31">
        <v>8</v>
      </c>
      <c r="J66" s="31" t="s">
        <v>27</v>
      </c>
      <c r="K66" s="31">
        <v>9</v>
      </c>
      <c r="L66" s="38"/>
      <c r="M66" s="38"/>
      <c r="N66" s="38"/>
      <c r="O66" s="38"/>
      <c r="P66" s="33">
        <v>9</v>
      </c>
      <c r="Q66" s="34">
        <f t="shared" si="0"/>
        <v>8.9</v>
      </c>
      <c r="R66" s="35" t="str">
        <f t="shared" si="3"/>
        <v>A</v>
      </c>
      <c r="S66" s="36" t="str">
        <f t="shared" si="1"/>
        <v>Giỏi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2028</v>
      </c>
      <c r="D67" s="28" t="s">
        <v>276</v>
      </c>
      <c r="E67" s="29" t="s">
        <v>387</v>
      </c>
      <c r="F67" s="30" t="s">
        <v>141</v>
      </c>
      <c r="G67" s="27" t="s">
        <v>167</v>
      </c>
      <c r="H67" s="31">
        <v>10</v>
      </c>
      <c r="I67" s="31">
        <v>8</v>
      </c>
      <c r="J67" s="31" t="s">
        <v>27</v>
      </c>
      <c r="K67" s="31">
        <v>9</v>
      </c>
      <c r="L67" s="38"/>
      <c r="M67" s="38"/>
      <c r="N67" s="38"/>
      <c r="O67" s="38"/>
      <c r="P67" s="33">
        <v>6</v>
      </c>
      <c r="Q67" s="34">
        <f t="shared" si="0"/>
        <v>7.4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2029</v>
      </c>
      <c r="D68" s="28" t="s">
        <v>205</v>
      </c>
      <c r="E68" s="29" t="s">
        <v>2030</v>
      </c>
      <c r="F68" s="30" t="s">
        <v>1129</v>
      </c>
      <c r="G68" s="27" t="s">
        <v>69</v>
      </c>
      <c r="H68" s="31">
        <v>10</v>
      </c>
      <c r="I68" s="31">
        <v>8</v>
      </c>
      <c r="J68" s="31" t="s">
        <v>27</v>
      </c>
      <c r="K68" s="31">
        <v>9</v>
      </c>
      <c r="L68" s="38"/>
      <c r="M68" s="38"/>
      <c r="N68" s="38"/>
      <c r="O68" s="38"/>
      <c r="P68" s="33">
        <v>7</v>
      </c>
      <c r="Q68" s="34">
        <f t="shared" si="0"/>
        <v>7.9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2031</v>
      </c>
      <c r="D69" s="28" t="s">
        <v>1156</v>
      </c>
      <c r="E69" s="29" t="s">
        <v>392</v>
      </c>
      <c r="F69" s="30" t="s">
        <v>733</v>
      </c>
      <c r="G69" s="27" t="s">
        <v>167</v>
      </c>
      <c r="H69" s="31">
        <v>7</v>
      </c>
      <c r="I69" s="31">
        <v>6</v>
      </c>
      <c r="J69" s="31" t="s">
        <v>27</v>
      </c>
      <c r="K69" s="31">
        <v>5</v>
      </c>
      <c r="L69" s="38"/>
      <c r="M69" s="38"/>
      <c r="N69" s="38"/>
      <c r="O69" s="38"/>
      <c r="P69" s="33">
        <v>8</v>
      </c>
      <c r="Q69" s="34">
        <f t="shared" si="0"/>
        <v>6.9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2032</v>
      </c>
      <c r="D70" s="28" t="s">
        <v>2033</v>
      </c>
      <c r="E70" s="29" t="s">
        <v>401</v>
      </c>
      <c r="F70" s="30" t="s">
        <v>787</v>
      </c>
      <c r="G70" s="27" t="s">
        <v>167</v>
      </c>
      <c r="H70" s="31">
        <v>7</v>
      </c>
      <c r="I70" s="31">
        <v>6</v>
      </c>
      <c r="J70" s="31" t="s">
        <v>27</v>
      </c>
      <c r="K70" s="31">
        <v>5</v>
      </c>
      <c r="L70" s="38"/>
      <c r="M70" s="38"/>
      <c r="N70" s="38"/>
      <c r="O70" s="38"/>
      <c r="P70" s="33">
        <v>6</v>
      </c>
      <c r="Q70" s="34">
        <f t="shared" si="0"/>
        <v>5.9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2034</v>
      </c>
      <c r="D71" s="28" t="s">
        <v>566</v>
      </c>
      <c r="E71" s="29" t="s">
        <v>215</v>
      </c>
      <c r="F71" s="30" t="s">
        <v>519</v>
      </c>
      <c r="G71" s="27" t="s">
        <v>121</v>
      </c>
      <c r="H71" s="31">
        <v>10</v>
      </c>
      <c r="I71" s="31">
        <v>8</v>
      </c>
      <c r="J71" s="31" t="s">
        <v>27</v>
      </c>
      <c r="K71" s="31">
        <v>7</v>
      </c>
      <c r="L71" s="38"/>
      <c r="M71" s="38"/>
      <c r="N71" s="38"/>
      <c r="O71" s="38"/>
      <c r="P71" s="33">
        <v>7</v>
      </c>
      <c r="Q71" s="34">
        <f t="shared" si="0"/>
        <v>7.5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.75" customHeight="1">
      <c r="B72" s="26">
        <v>62</v>
      </c>
      <c r="C72" s="27" t="s">
        <v>2035</v>
      </c>
      <c r="D72" s="28" t="s">
        <v>1140</v>
      </c>
      <c r="E72" s="29" t="s">
        <v>2036</v>
      </c>
      <c r="F72" s="30" t="s">
        <v>937</v>
      </c>
      <c r="G72" s="27" t="s">
        <v>236</v>
      </c>
      <c r="H72" s="31">
        <v>7</v>
      </c>
      <c r="I72" s="31">
        <v>8</v>
      </c>
      <c r="J72" s="31" t="s">
        <v>27</v>
      </c>
      <c r="K72" s="31">
        <v>9</v>
      </c>
      <c r="L72" s="38"/>
      <c r="M72" s="38"/>
      <c r="N72" s="38"/>
      <c r="O72" s="38"/>
      <c r="P72" s="33">
        <v>9</v>
      </c>
      <c r="Q72" s="34">
        <f t="shared" si="0"/>
        <v>8.6</v>
      </c>
      <c r="R72" s="35" t="str">
        <f t="shared" si="3"/>
        <v>A</v>
      </c>
      <c r="S72" s="36" t="str">
        <f t="shared" si="1"/>
        <v>Giỏi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.75" customHeight="1">
      <c r="B73" s="26">
        <v>63</v>
      </c>
      <c r="C73" s="27" t="s">
        <v>2037</v>
      </c>
      <c r="D73" s="28" t="s">
        <v>210</v>
      </c>
      <c r="E73" s="29" t="s">
        <v>762</v>
      </c>
      <c r="F73" s="30" t="s">
        <v>2038</v>
      </c>
      <c r="G73" s="27" t="s">
        <v>134</v>
      </c>
      <c r="H73" s="31">
        <v>7</v>
      </c>
      <c r="I73" s="31">
        <v>8</v>
      </c>
      <c r="J73" s="31" t="s">
        <v>27</v>
      </c>
      <c r="K73" s="31">
        <v>8</v>
      </c>
      <c r="L73" s="38"/>
      <c r="M73" s="38"/>
      <c r="N73" s="38"/>
      <c r="O73" s="38"/>
      <c r="P73" s="33">
        <v>9</v>
      </c>
      <c r="Q73" s="34">
        <f t="shared" si="0"/>
        <v>8.4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63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63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0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0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609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0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0.199999999999999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4.2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3.8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3.05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55" priority="4" operator="greaterThan">
      <formula>10</formula>
    </cfRule>
  </conditionalFormatting>
  <conditionalFormatting sqref="C1:C1048576">
    <cfRule type="duplicateValues" dxfId="54" priority="3"/>
  </conditionalFormatting>
  <conditionalFormatting sqref="O81:O90">
    <cfRule type="duplicateValues" dxfId="53" priority="2"/>
  </conditionalFormatting>
  <conditionalFormatting sqref="C81:C90">
    <cfRule type="duplicateValues" dxfId="52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5" activePane="bottomLeft" state="frozen"/>
      <selection activeCell="A6" sqref="A6:XFD6"/>
      <selection pane="bottomLeft" activeCell="E77" sqref="E77"/>
    </sheetView>
  </sheetViews>
  <sheetFormatPr defaultColWidth="9" defaultRowHeight="15.6"/>
  <cols>
    <col min="1" max="1" width="1.19921875" style="1" customWidth="1"/>
    <col min="2" max="2" width="4" style="1" customWidth="1"/>
    <col min="3" max="3" width="10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5" style="1" customWidth="1"/>
    <col min="8" max="9" width="4.59765625" style="1" customWidth="1"/>
    <col min="10" max="10" width="4.59765625" style="1" hidden="1" customWidth="1"/>
    <col min="11" max="11" width="4.5976562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6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699218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1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775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SKR-1101-13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0</v>
      </c>
      <c r="AI9" s="83">
        <f>+$AH$9/$Y$9</f>
        <v>0</v>
      </c>
      <c r="AJ9" s="75">
        <f>COUNTIF($V$11:$V$132,"Đạt")</f>
        <v>63</v>
      </c>
      <c r="AK9" s="82">
        <f>+$AJ$9/$Y$9</f>
        <v>1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1818</v>
      </c>
      <c r="D11" s="17" t="s">
        <v>1819</v>
      </c>
      <c r="E11" s="18" t="s">
        <v>63</v>
      </c>
      <c r="F11" s="19" t="s">
        <v>564</v>
      </c>
      <c r="G11" s="16" t="s">
        <v>65</v>
      </c>
      <c r="H11" s="20">
        <v>10</v>
      </c>
      <c r="I11" s="20">
        <v>7</v>
      </c>
      <c r="J11" s="20" t="s">
        <v>27</v>
      </c>
      <c r="K11" s="20">
        <v>9</v>
      </c>
      <c r="L11" s="21"/>
      <c r="M11" s="21"/>
      <c r="N11" s="21"/>
      <c r="O11" s="21"/>
      <c r="P11" s="22">
        <v>4</v>
      </c>
      <c r="Q11" s="23">
        <f t="shared" ref="Q11:Q73" si="0">ROUND(SUMPRODUCT(H11:P11,$H$10:$P$10)/100,1)</f>
        <v>6.2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1820</v>
      </c>
      <c r="D12" s="28" t="s">
        <v>1821</v>
      </c>
      <c r="E12" s="29" t="s">
        <v>63</v>
      </c>
      <c r="F12" s="30" t="s">
        <v>1822</v>
      </c>
      <c r="G12" s="27" t="s">
        <v>547</v>
      </c>
      <c r="H12" s="31">
        <v>10</v>
      </c>
      <c r="I12" s="31">
        <v>8</v>
      </c>
      <c r="J12" s="31" t="s">
        <v>27</v>
      </c>
      <c r="K12" s="31">
        <v>7</v>
      </c>
      <c r="L12" s="32"/>
      <c r="M12" s="32"/>
      <c r="N12" s="32"/>
      <c r="O12" s="32"/>
      <c r="P12" s="33">
        <v>9</v>
      </c>
      <c r="Q12" s="34">
        <f t="shared" si="0"/>
        <v>8.5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36" t="str">
        <f t="shared" si="1"/>
        <v>Giỏi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1823</v>
      </c>
      <c r="D13" s="28" t="s">
        <v>1824</v>
      </c>
      <c r="E13" s="29" t="s">
        <v>63</v>
      </c>
      <c r="F13" s="30" t="s">
        <v>297</v>
      </c>
      <c r="G13" s="27" t="s">
        <v>260</v>
      </c>
      <c r="H13" s="31">
        <v>10</v>
      </c>
      <c r="I13" s="31">
        <v>8</v>
      </c>
      <c r="J13" s="31" t="s">
        <v>27</v>
      </c>
      <c r="K13" s="31">
        <v>7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1825</v>
      </c>
      <c r="D14" s="28" t="s">
        <v>1826</v>
      </c>
      <c r="E14" s="29" t="s">
        <v>63</v>
      </c>
      <c r="F14" s="30" t="s">
        <v>68</v>
      </c>
      <c r="G14" s="27" t="s">
        <v>547</v>
      </c>
      <c r="H14" s="31">
        <v>7</v>
      </c>
      <c r="I14" s="31">
        <v>7</v>
      </c>
      <c r="J14" s="31" t="s">
        <v>27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7.5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1827</v>
      </c>
      <c r="D15" s="28" t="s">
        <v>1828</v>
      </c>
      <c r="E15" s="29" t="s">
        <v>63</v>
      </c>
      <c r="F15" s="30" t="s">
        <v>250</v>
      </c>
      <c r="G15" s="27" t="s">
        <v>260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7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1829</v>
      </c>
      <c r="D16" s="28" t="s">
        <v>1830</v>
      </c>
      <c r="E16" s="29" t="s">
        <v>63</v>
      </c>
      <c r="F16" s="30" t="s">
        <v>623</v>
      </c>
      <c r="G16" s="27" t="s">
        <v>547</v>
      </c>
      <c r="H16" s="31">
        <v>10</v>
      </c>
      <c r="I16" s="31">
        <v>8</v>
      </c>
      <c r="J16" s="31" t="s">
        <v>27</v>
      </c>
      <c r="K16" s="31">
        <v>7</v>
      </c>
      <c r="L16" s="38"/>
      <c r="M16" s="38"/>
      <c r="N16" s="38"/>
      <c r="O16" s="38"/>
      <c r="P16" s="33">
        <v>7</v>
      </c>
      <c r="Q16" s="34">
        <f t="shared" si="0"/>
        <v>7.5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1831</v>
      </c>
      <c r="D17" s="28" t="s">
        <v>1832</v>
      </c>
      <c r="E17" s="29" t="s">
        <v>63</v>
      </c>
      <c r="F17" s="30" t="s">
        <v>1512</v>
      </c>
      <c r="G17" s="27" t="s">
        <v>260</v>
      </c>
      <c r="H17" s="31">
        <v>10</v>
      </c>
      <c r="I17" s="31">
        <v>8</v>
      </c>
      <c r="J17" s="31" t="s">
        <v>27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1833</v>
      </c>
      <c r="D18" s="28" t="s">
        <v>1834</v>
      </c>
      <c r="E18" s="29" t="s">
        <v>63</v>
      </c>
      <c r="F18" s="30" t="s">
        <v>1530</v>
      </c>
      <c r="G18" s="27" t="s">
        <v>547</v>
      </c>
      <c r="H18" s="31">
        <v>10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7</v>
      </c>
      <c r="Q18" s="34">
        <f t="shared" si="0"/>
        <v>7.7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1835</v>
      </c>
      <c r="D19" s="28" t="s">
        <v>1836</v>
      </c>
      <c r="E19" s="29" t="s">
        <v>63</v>
      </c>
      <c r="F19" s="30" t="s">
        <v>980</v>
      </c>
      <c r="G19" s="27" t="s">
        <v>547</v>
      </c>
      <c r="H19" s="31">
        <v>10</v>
      </c>
      <c r="I19" s="31">
        <v>7</v>
      </c>
      <c r="J19" s="31" t="s">
        <v>27</v>
      </c>
      <c r="K19" s="31">
        <v>7</v>
      </c>
      <c r="L19" s="38"/>
      <c r="M19" s="38"/>
      <c r="N19" s="38"/>
      <c r="O19" s="38"/>
      <c r="P19" s="33">
        <v>5</v>
      </c>
      <c r="Q19" s="34">
        <f t="shared" si="0"/>
        <v>6.3</v>
      </c>
      <c r="R19" s="35" t="str">
        <f t="shared" si="3"/>
        <v>C</v>
      </c>
      <c r="S19" s="36" t="str">
        <f t="shared" si="1"/>
        <v>Trung bình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1837</v>
      </c>
      <c r="D20" s="28" t="s">
        <v>1838</v>
      </c>
      <c r="E20" s="29" t="s">
        <v>63</v>
      </c>
      <c r="F20" s="30" t="s">
        <v>1196</v>
      </c>
      <c r="G20" s="27" t="s">
        <v>260</v>
      </c>
      <c r="H20" s="31">
        <v>10</v>
      </c>
      <c r="I20" s="31">
        <v>8</v>
      </c>
      <c r="J20" s="31" t="s">
        <v>27</v>
      </c>
      <c r="K20" s="31">
        <v>7</v>
      </c>
      <c r="L20" s="38"/>
      <c r="M20" s="38"/>
      <c r="N20" s="38"/>
      <c r="O20" s="38"/>
      <c r="P20" s="33">
        <v>7</v>
      </c>
      <c r="Q20" s="34">
        <f t="shared" si="0"/>
        <v>7.5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1839</v>
      </c>
      <c r="D21" s="28" t="s">
        <v>1840</v>
      </c>
      <c r="E21" s="29" t="s">
        <v>1841</v>
      </c>
      <c r="F21" s="30" t="s">
        <v>478</v>
      </c>
      <c r="G21" s="27" t="s">
        <v>547</v>
      </c>
      <c r="H21" s="31">
        <v>7</v>
      </c>
      <c r="I21" s="31">
        <v>8</v>
      </c>
      <c r="J21" s="31" t="s">
        <v>27</v>
      </c>
      <c r="K21" s="31">
        <v>9</v>
      </c>
      <c r="L21" s="38"/>
      <c r="M21" s="38"/>
      <c r="N21" s="38"/>
      <c r="O21" s="38"/>
      <c r="P21" s="33">
        <v>8</v>
      </c>
      <c r="Q21" s="34">
        <f t="shared" si="0"/>
        <v>8.1</v>
      </c>
      <c r="R21" s="35" t="str">
        <f t="shared" si="3"/>
        <v>B+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1842</v>
      </c>
      <c r="D22" s="28" t="s">
        <v>1843</v>
      </c>
      <c r="E22" s="29" t="s">
        <v>1614</v>
      </c>
      <c r="F22" s="30" t="s">
        <v>943</v>
      </c>
      <c r="G22" s="27" t="s">
        <v>547</v>
      </c>
      <c r="H22" s="31">
        <v>10</v>
      </c>
      <c r="I22" s="31">
        <v>8</v>
      </c>
      <c r="J22" s="31" t="s">
        <v>27</v>
      </c>
      <c r="K22" s="31">
        <v>9</v>
      </c>
      <c r="L22" s="38"/>
      <c r="M22" s="38"/>
      <c r="N22" s="38"/>
      <c r="O22" s="38"/>
      <c r="P22" s="33">
        <v>8</v>
      </c>
      <c r="Q22" s="34">
        <f t="shared" si="0"/>
        <v>8.4</v>
      </c>
      <c r="R22" s="35" t="str">
        <f t="shared" si="3"/>
        <v>B+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1844</v>
      </c>
      <c r="D23" s="28" t="s">
        <v>1036</v>
      </c>
      <c r="E23" s="29" t="s">
        <v>629</v>
      </c>
      <c r="F23" s="30" t="s">
        <v>1845</v>
      </c>
      <c r="G23" s="27" t="s">
        <v>260</v>
      </c>
      <c r="H23" s="31">
        <v>10</v>
      </c>
      <c r="I23" s="31">
        <v>8</v>
      </c>
      <c r="J23" s="31" t="s">
        <v>27</v>
      </c>
      <c r="K23" s="31">
        <v>7</v>
      </c>
      <c r="L23" s="38"/>
      <c r="M23" s="38"/>
      <c r="N23" s="38"/>
      <c r="O23" s="38"/>
      <c r="P23" s="33">
        <v>7</v>
      </c>
      <c r="Q23" s="34">
        <f t="shared" si="0"/>
        <v>7.5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1846</v>
      </c>
      <c r="D24" s="28" t="s">
        <v>1847</v>
      </c>
      <c r="E24" s="29" t="s">
        <v>1483</v>
      </c>
      <c r="F24" s="30" t="s">
        <v>1660</v>
      </c>
      <c r="G24" s="27" t="s">
        <v>208</v>
      </c>
      <c r="H24" s="31">
        <v>7</v>
      </c>
      <c r="I24" s="31">
        <v>7</v>
      </c>
      <c r="J24" s="31" t="s">
        <v>27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1848</v>
      </c>
      <c r="D25" s="28" t="s">
        <v>460</v>
      </c>
      <c r="E25" s="29" t="s">
        <v>1361</v>
      </c>
      <c r="F25" s="30" t="s">
        <v>1009</v>
      </c>
      <c r="G25" s="27" t="s">
        <v>547</v>
      </c>
      <c r="H25" s="31">
        <v>6</v>
      </c>
      <c r="I25" s="31">
        <v>7</v>
      </c>
      <c r="J25" s="31" t="s">
        <v>27</v>
      </c>
      <c r="K25" s="31">
        <v>8</v>
      </c>
      <c r="L25" s="38"/>
      <c r="M25" s="38"/>
      <c r="N25" s="38"/>
      <c r="O25" s="38"/>
      <c r="P25" s="33">
        <v>7</v>
      </c>
      <c r="Q25" s="34">
        <f t="shared" si="0"/>
        <v>7.1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1849</v>
      </c>
      <c r="D26" s="28" t="s">
        <v>127</v>
      </c>
      <c r="E26" s="29" t="s">
        <v>950</v>
      </c>
      <c r="F26" s="30" t="s">
        <v>359</v>
      </c>
      <c r="G26" s="27" t="s">
        <v>236</v>
      </c>
      <c r="H26" s="31">
        <v>7</v>
      </c>
      <c r="I26" s="31">
        <v>7</v>
      </c>
      <c r="J26" s="31" t="s">
        <v>27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7.2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1850</v>
      </c>
      <c r="D27" s="28" t="s">
        <v>1851</v>
      </c>
      <c r="E27" s="29" t="s">
        <v>1852</v>
      </c>
      <c r="F27" s="30" t="s">
        <v>495</v>
      </c>
      <c r="G27" s="27" t="s">
        <v>192</v>
      </c>
      <c r="H27" s="31">
        <v>10</v>
      </c>
      <c r="I27" s="31">
        <v>8</v>
      </c>
      <c r="J27" s="31" t="s">
        <v>27</v>
      </c>
      <c r="K27" s="31">
        <v>7</v>
      </c>
      <c r="L27" s="38"/>
      <c r="M27" s="38"/>
      <c r="N27" s="38"/>
      <c r="O27" s="38"/>
      <c r="P27" s="33">
        <v>8</v>
      </c>
      <c r="Q27" s="34">
        <f t="shared" si="0"/>
        <v>8</v>
      </c>
      <c r="R27" s="35" t="str">
        <f t="shared" si="3"/>
        <v>B+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1853</v>
      </c>
      <c r="D28" s="28" t="s">
        <v>127</v>
      </c>
      <c r="E28" s="29" t="s">
        <v>1852</v>
      </c>
      <c r="F28" s="30" t="s">
        <v>860</v>
      </c>
      <c r="G28" s="27" t="s">
        <v>547</v>
      </c>
      <c r="H28" s="31">
        <v>10</v>
      </c>
      <c r="I28" s="31">
        <v>8</v>
      </c>
      <c r="J28" s="31" t="s">
        <v>27</v>
      </c>
      <c r="K28" s="31">
        <v>7</v>
      </c>
      <c r="L28" s="38"/>
      <c r="M28" s="38"/>
      <c r="N28" s="38"/>
      <c r="O28" s="38"/>
      <c r="P28" s="33">
        <v>8</v>
      </c>
      <c r="Q28" s="34">
        <f t="shared" si="0"/>
        <v>8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1854</v>
      </c>
      <c r="D29" s="28" t="s">
        <v>1855</v>
      </c>
      <c r="E29" s="29" t="s">
        <v>641</v>
      </c>
      <c r="F29" s="30" t="s">
        <v>1856</v>
      </c>
      <c r="G29" s="27" t="s">
        <v>192</v>
      </c>
      <c r="H29" s="31">
        <v>10</v>
      </c>
      <c r="I29" s="31">
        <v>8</v>
      </c>
      <c r="J29" s="31" t="s">
        <v>27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1857</v>
      </c>
      <c r="D30" s="28" t="s">
        <v>123</v>
      </c>
      <c r="E30" s="29" t="s">
        <v>263</v>
      </c>
      <c r="F30" s="30" t="s">
        <v>495</v>
      </c>
      <c r="G30" s="27" t="s">
        <v>547</v>
      </c>
      <c r="H30" s="31">
        <v>6</v>
      </c>
      <c r="I30" s="31">
        <v>7</v>
      </c>
      <c r="J30" s="31" t="s">
        <v>27</v>
      </c>
      <c r="K30" s="31">
        <v>9</v>
      </c>
      <c r="L30" s="38"/>
      <c r="M30" s="38"/>
      <c r="N30" s="38"/>
      <c r="O30" s="38"/>
      <c r="P30" s="33">
        <v>7</v>
      </c>
      <c r="Q30" s="34">
        <f t="shared" si="0"/>
        <v>7.3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1858</v>
      </c>
      <c r="D31" s="28" t="s">
        <v>127</v>
      </c>
      <c r="E31" s="29" t="s">
        <v>494</v>
      </c>
      <c r="F31" s="30" t="s">
        <v>1859</v>
      </c>
      <c r="G31" s="27" t="s">
        <v>236</v>
      </c>
      <c r="H31" s="31">
        <v>10</v>
      </c>
      <c r="I31" s="31">
        <v>8</v>
      </c>
      <c r="J31" s="31" t="s">
        <v>27</v>
      </c>
      <c r="K31" s="31">
        <v>8</v>
      </c>
      <c r="L31" s="38"/>
      <c r="M31" s="38"/>
      <c r="N31" s="38"/>
      <c r="O31" s="38"/>
      <c r="P31" s="33">
        <v>7</v>
      </c>
      <c r="Q31" s="34">
        <f t="shared" si="0"/>
        <v>7.7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1860</v>
      </c>
      <c r="D32" s="28" t="s">
        <v>460</v>
      </c>
      <c r="E32" s="29" t="s">
        <v>1861</v>
      </c>
      <c r="F32" s="30" t="s">
        <v>1862</v>
      </c>
      <c r="G32" s="27" t="s">
        <v>90</v>
      </c>
      <c r="H32" s="31">
        <v>10</v>
      </c>
      <c r="I32" s="31">
        <v>8</v>
      </c>
      <c r="J32" s="31" t="s">
        <v>27</v>
      </c>
      <c r="K32" s="31">
        <v>7</v>
      </c>
      <c r="L32" s="38"/>
      <c r="M32" s="38"/>
      <c r="N32" s="38"/>
      <c r="O32" s="38"/>
      <c r="P32" s="33">
        <v>7</v>
      </c>
      <c r="Q32" s="34">
        <f t="shared" si="0"/>
        <v>7.5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1863</v>
      </c>
      <c r="D33" s="28" t="s">
        <v>486</v>
      </c>
      <c r="E33" s="29" t="s">
        <v>266</v>
      </c>
      <c r="F33" s="30" t="s">
        <v>1643</v>
      </c>
      <c r="G33" s="27" t="s">
        <v>865</v>
      </c>
      <c r="H33" s="31">
        <v>10</v>
      </c>
      <c r="I33" s="31">
        <v>8</v>
      </c>
      <c r="J33" s="31" t="s">
        <v>27</v>
      </c>
      <c r="K33" s="31">
        <v>7</v>
      </c>
      <c r="L33" s="38"/>
      <c r="M33" s="38"/>
      <c r="N33" s="38"/>
      <c r="O33" s="38"/>
      <c r="P33" s="33">
        <v>7</v>
      </c>
      <c r="Q33" s="34">
        <f t="shared" si="0"/>
        <v>7.5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1864</v>
      </c>
      <c r="D34" s="28" t="s">
        <v>1865</v>
      </c>
      <c r="E34" s="29" t="s">
        <v>266</v>
      </c>
      <c r="F34" s="30" t="s">
        <v>568</v>
      </c>
      <c r="G34" s="27" t="s">
        <v>547</v>
      </c>
      <c r="H34" s="31">
        <v>10</v>
      </c>
      <c r="I34" s="31">
        <v>8</v>
      </c>
      <c r="J34" s="31" t="s">
        <v>27</v>
      </c>
      <c r="K34" s="31">
        <v>7</v>
      </c>
      <c r="L34" s="38"/>
      <c r="M34" s="38"/>
      <c r="N34" s="38"/>
      <c r="O34" s="38"/>
      <c r="P34" s="33">
        <v>7</v>
      </c>
      <c r="Q34" s="34">
        <f t="shared" si="0"/>
        <v>7.5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1866</v>
      </c>
      <c r="D35" s="28" t="s">
        <v>1867</v>
      </c>
      <c r="E35" s="29" t="s">
        <v>98</v>
      </c>
      <c r="F35" s="30" t="s">
        <v>812</v>
      </c>
      <c r="G35" s="27" t="s">
        <v>192</v>
      </c>
      <c r="H35" s="31">
        <v>7</v>
      </c>
      <c r="I35" s="31">
        <v>7</v>
      </c>
      <c r="J35" s="31" t="s">
        <v>27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1868</v>
      </c>
      <c r="D36" s="28" t="s">
        <v>1869</v>
      </c>
      <c r="E36" s="29" t="s">
        <v>110</v>
      </c>
      <c r="F36" s="30" t="s">
        <v>191</v>
      </c>
      <c r="G36" s="27" t="s">
        <v>547</v>
      </c>
      <c r="H36" s="31">
        <v>7</v>
      </c>
      <c r="I36" s="31">
        <v>7</v>
      </c>
      <c r="J36" s="31" t="s">
        <v>27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7.2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1870</v>
      </c>
      <c r="D37" s="28" t="s">
        <v>795</v>
      </c>
      <c r="E37" s="29" t="s">
        <v>114</v>
      </c>
      <c r="F37" s="30" t="s">
        <v>1660</v>
      </c>
      <c r="G37" s="27" t="s">
        <v>547</v>
      </c>
      <c r="H37" s="31">
        <v>10</v>
      </c>
      <c r="I37" s="31">
        <v>8</v>
      </c>
      <c r="J37" s="31" t="s">
        <v>27</v>
      </c>
      <c r="K37" s="31">
        <v>9</v>
      </c>
      <c r="L37" s="38"/>
      <c r="M37" s="38"/>
      <c r="N37" s="38"/>
      <c r="O37" s="38"/>
      <c r="P37" s="33">
        <v>7</v>
      </c>
      <c r="Q37" s="34">
        <f t="shared" si="0"/>
        <v>7.9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1871</v>
      </c>
      <c r="D38" s="28" t="s">
        <v>1872</v>
      </c>
      <c r="E38" s="29" t="s">
        <v>1873</v>
      </c>
      <c r="F38" s="30" t="s">
        <v>111</v>
      </c>
      <c r="G38" s="27" t="s">
        <v>65</v>
      </c>
      <c r="H38" s="31">
        <v>7</v>
      </c>
      <c r="I38" s="31">
        <v>7</v>
      </c>
      <c r="J38" s="31" t="s">
        <v>27</v>
      </c>
      <c r="K38" s="31">
        <v>8</v>
      </c>
      <c r="L38" s="38"/>
      <c r="M38" s="38"/>
      <c r="N38" s="38"/>
      <c r="O38" s="38"/>
      <c r="P38" s="33">
        <v>8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1874</v>
      </c>
      <c r="D39" s="28" t="s">
        <v>1875</v>
      </c>
      <c r="E39" s="29" t="s">
        <v>842</v>
      </c>
      <c r="F39" s="30" t="s">
        <v>1876</v>
      </c>
      <c r="G39" s="27" t="s">
        <v>217</v>
      </c>
      <c r="H39" s="31">
        <v>10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1877</v>
      </c>
      <c r="D40" s="28" t="s">
        <v>695</v>
      </c>
      <c r="E40" s="29" t="s">
        <v>137</v>
      </c>
      <c r="F40" s="30" t="s">
        <v>747</v>
      </c>
      <c r="G40" s="27" t="s">
        <v>547</v>
      </c>
      <c r="H40" s="31">
        <v>7</v>
      </c>
      <c r="I40" s="31">
        <v>7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1878</v>
      </c>
      <c r="D41" s="28" t="s">
        <v>1879</v>
      </c>
      <c r="E41" s="29" t="s">
        <v>137</v>
      </c>
      <c r="F41" s="30" t="s">
        <v>1736</v>
      </c>
      <c r="G41" s="27" t="s">
        <v>865</v>
      </c>
      <c r="H41" s="31">
        <v>10</v>
      </c>
      <c r="I41" s="31">
        <v>8</v>
      </c>
      <c r="J41" s="31" t="s">
        <v>27</v>
      </c>
      <c r="K41" s="31">
        <v>7</v>
      </c>
      <c r="L41" s="38"/>
      <c r="M41" s="38"/>
      <c r="N41" s="38"/>
      <c r="O41" s="38"/>
      <c r="P41" s="33">
        <v>7</v>
      </c>
      <c r="Q41" s="34">
        <f t="shared" si="0"/>
        <v>7.5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1880</v>
      </c>
      <c r="D42" s="28" t="s">
        <v>511</v>
      </c>
      <c r="E42" s="29" t="s">
        <v>144</v>
      </c>
      <c r="F42" s="30" t="s">
        <v>602</v>
      </c>
      <c r="G42" s="27" t="s">
        <v>121</v>
      </c>
      <c r="H42" s="31">
        <v>10</v>
      </c>
      <c r="I42" s="31">
        <v>8</v>
      </c>
      <c r="J42" s="31" t="s">
        <v>27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7.7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1881</v>
      </c>
      <c r="D43" s="28" t="s">
        <v>1089</v>
      </c>
      <c r="E43" s="29" t="s">
        <v>152</v>
      </c>
      <c r="F43" s="30" t="s">
        <v>1475</v>
      </c>
      <c r="G43" s="27" t="s">
        <v>104</v>
      </c>
      <c r="H43" s="31">
        <v>7</v>
      </c>
      <c r="I43" s="31">
        <v>7</v>
      </c>
      <c r="J43" s="31" t="s">
        <v>27</v>
      </c>
      <c r="K43" s="31">
        <v>8</v>
      </c>
      <c r="L43" s="38"/>
      <c r="M43" s="38"/>
      <c r="N43" s="38"/>
      <c r="O43" s="38"/>
      <c r="P43" s="33">
        <v>8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1882</v>
      </c>
      <c r="D44" s="28" t="s">
        <v>945</v>
      </c>
      <c r="E44" s="29" t="s">
        <v>700</v>
      </c>
      <c r="F44" s="30" t="s">
        <v>946</v>
      </c>
      <c r="G44" s="27" t="s">
        <v>121</v>
      </c>
      <c r="H44" s="31">
        <v>6</v>
      </c>
      <c r="I44" s="31">
        <v>6</v>
      </c>
      <c r="J44" s="31" t="s">
        <v>27</v>
      </c>
      <c r="K44" s="31">
        <v>7</v>
      </c>
      <c r="L44" s="38"/>
      <c r="M44" s="38"/>
      <c r="N44" s="38"/>
      <c r="O44" s="38"/>
      <c r="P44" s="33">
        <v>6</v>
      </c>
      <c r="Q44" s="34">
        <f t="shared" si="0"/>
        <v>6.2</v>
      </c>
      <c r="R44" s="35" t="str">
        <f t="shared" si="3"/>
        <v>C</v>
      </c>
      <c r="S44" s="36" t="str">
        <f t="shared" si="1"/>
        <v>Trung bình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1883</v>
      </c>
      <c r="D45" s="28" t="s">
        <v>1261</v>
      </c>
      <c r="E45" s="29" t="s">
        <v>700</v>
      </c>
      <c r="F45" s="30" t="s">
        <v>1884</v>
      </c>
      <c r="G45" s="27" t="s">
        <v>208</v>
      </c>
      <c r="H45" s="31">
        <v>10</v>
      </c>
      <c r="I45" s="31">
        <v>8</v>
      </c>
      <c r="J45" s="31" t="s">
        <v>27</v>
      </c>
      <c r="K45" s="31">
        <v>8</v>
      </c>
      <c r="L45" s="38"/>
      <c r="M45" s="38"/>
      <c r="N45" s="38"/>
      <c r="O45" s="38"/>
      <c r="P45" s="33">
        <v>6</v>
      </c>
      <c r="Q45" s="34">
        <f t="shared" si="0"/>
        <v>7.2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1885</v>
      </c>
      <c r="D46" s="28" t="s">
        <v>1886</v>
      </c>
      <c r="E46" s="29" t="s">
        <v>157</v>
      </c>
      <c r="F46" s="30" t="s">
        <v>145</v>
      </c>
      <c r="G46" s="27" t="s">
        <v>547</v>
      </c>
      <c r="H46" s="31">
        <v>7</v>
      </c>
      <c r="I46" s="31">
        <v>7</v>
      </c>
      <c r="J46" s="31" t="s">
        <v>27</v>
      </c>
      <c r="K46" s="31">
        <v>7</v>
      </c>
      <c r="L46" s="38"/>
      <c r="M46" s="38"/>
      <c r="N46" s="38"/>
      <c r="O46" s="38"/>
      <c r="P46" s="33">
        <v>8</v>
      </c>
      <c r="Q46" s="34">
        <f t="shared" si="0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1887</v>
      </c>
      <c r="D47" s="28" t="s">
        <v>1888</v>
      </c>
      <c r="E47" s="29" t="s">
        <v>540</v>
      </c>
      <c r="F47" s="30" t="s">
        <v>590</v>
      </c>
      <c r="G47" s="27" t="s">
        <v>865</v>
      </c>
      <c r="H47" s="31">
        <v>10</v>
      </c>
      <c r="I47" s="31">
        <v>8</v>
      </c>
      <c r="J47" s="31" t="s">
        <v>27</v>
      </c>
      <c r="K47" s="31">
        <v>8</v>
      </c>
      <c r="L47" s="38"/>
      <c r="M47" s="38"/>
      <c r="N47" s="38"/>
      <c r="O47" s="38"/>
      <c r="P47" s="33">
        <v>8</v>
      </c>
      <c r="Q47" s="34">
        <f t="shared" si="0"/>
        <v>8.1999999999999993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1889</v>
      </c>
      <c r="D48" s="28" t="s">
        <v>1890</v>
      </c>
      <c r="E48" s="29" t="s">
        <v>1539</v>
      </c>
      <c r="F48" s="30" t="s">
        <v>1891</v>
      </c>
      <c r="G48" s="27" t="s">
        <v>104</v>
      </c>
      <c r="H48" s="31">
        <v>8</v>
      </c>
      <c r="I48" s="31">
        <v>8</v>
      </c>
      <c r="J48" s="31" t="s">
        <v>27</v>
      </c>
      <c r="K48" s="31">
        <v>8</v>
      </c>
      <c r="L48" s="38"/>
      <c r="M48" s="38"/>
      <c r="N48" s="38"/>
      <c r="O48" s="38"/>
      <c r="P48" s="33">
        <v>8</v>
      </c>
      <c r="Q48" s="34">
        <f t="shared" si="0"/>
        <v>8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1892</v>
      </c>
      <c r="D49" s="28" t="s">
        <v>1893</v>
      </c>
      <c r="E49" s="29" t="s">
        <v>1539</v>
      </c>
      <c r="F49" s="30" t="s">
        <v>1894</v>
      </c>
      <c r="G49" s="27" t="s">
        <v>865</v>
      </c>
      <c r="H49" s="31">
        <v>10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7</v>
      </c>
      <c r="Q49" s="34">
        <f t="shared" si="0"/>
        <v>7.7</v>
      </c>
      <c r="R49" s="35" t="str">
        <f t="shared" si="3"/>
        <v>B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1895</v>
      </c>
      <c r="D50" s="28" t="s">
        <v>1896</v>
      </c>
      <c r="E50" s="29" t="s">
        <v>1288</v>
      </c>
      <c r="F50" s="30" t="s">
        <v>595</v>
      </c>
      <c r="G50" s="27" t="s">
        <v>104</v>
      </c>
      <c r="H50" s="31">
        <v>10</v>
      </c>
      <c r="I50" s="31">
        <v>8</v>
      </c>
      <c r="J50" s="31" t="s">
        <v>27</v>
      </c>
      <c r="K50" s="31">
        <v>8</v>
      </c>
      <c r="L50" s="38"/>
      <c r="M50" s="38"/>
      <c r="N50" s="38"/>
      <c r="O50" s="38"/>
      <c r="P50" s="33">
        <v>8</v>
      </c>
      <c r="Q50" s="34">
        <f t="shared" si="0"/>
        <v>8.1999999999999993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1897</v>
      </c>
      <c r="D51" s="28" t="s">
        <v>1564</v>
      </c>
      <c r="E51" s="29" t="s">
        <v>361</v>
      </c>
      <c r="F51" s="30" t="s">
        <v>1898</v>
      </c>
      <c r="G51" s="27" t="s">
        <v>65</v>
      </c>
      <c r="H51" s="31">
        <v>10</v>
      </c>
      <c r="I51" s="31">
        <v>7</v>
      </c>
      <c r="J51" s="31" t="s">
        <v>27</v>
      </c>
      <c r="K51" s="31">
        <v>8</v>
      </c>
      <c r="L51" s="38"/>
      <c r="M51" s="38"/>
      <c r="N51" s="38"/>
      <c r="O51" s="38"/>
      <c r="P51" s="33">
        <v>4</v>
      </c>
      <c r="Q51" s="34">
        <f t="shared" si="0"/>
        <v>6</v>
      </c>
      <c r="R51" s="35" t="str">
        <f t="shared" si="3"/>
        <v>C</v>
      </c>
      <c r="S51" s="36" t="str">
        <f t="shared" si="1"/>
        <v>Trung bình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1899</v>
      </c>
      <c r="D52" s="28" t="s">
        <v>699</v>
      </c>
      <c r="E52" s="29" t="s">
        <v>365</v>
      </c>
      <c r="F52" s="30" t="s">
        <v>901</v>
      </c>
      <c r="G52" s="27" t="s">
        <v>208</v>
      </c>
      <c r="H52" s="31">
        <v>7</v>
      </c>
      <c r="I52" s="31">
        <v>7</v>
      </c>
      <c r="J52" s="31" t="s">
        <v>27</v>
      </c>
      <c r="K52" s="31">
        <v>7</v>
      </c>
      <c r="L52" s="38"/>
      <c r="M52" s="38"/>
      <c r="N52" s="38"/>
      <c r="O52" s="38"/>
      <c r="P52" s="33">
        <v>8</v>
      </c>
      <c r="Q52" s="34">
        <f t="shared" si="0"/>
        <v>7.5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1900</v>
      </c>
      <c r="D53" s="28" t="s">
        <v>1901</v>
      </c>
      <c r="E53" s="29" t="s">
        <v>563</v>
      </c>
      <c r="F53" s="30" t="s">
        <v>1902</v>
      </c>
      <c r="G53" s="27" t="s">
        <v>298</v>
      </c>
      <c r="H53" s="31">
        <v>10</v>
      </c>
      <c r="I53" s="31">
        <v>8</v>
      </c>
      <c r="J53" s="31" t="s">
        <v>27</v>
      </c>
      <c r="K53" s="31">
        <v>8</v>
      </c>
      <c r="L53" s="38"/>
      <c r="M53" s="38"/>
      <c r="N53" s="38"/>
      <c r="O53" s="38"/>
      <c r="P53" s="33">
        <v>7</v>
      </c>
      <c r="Q53" s="34">
        <f t="shared" si="0"/>
        <v>7.7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1903</v>
      </c>
      <c r="D54" s="28" t="s">
        <v>1904</v>
      </c>
      <c r="E54" s="29" t="s">
        <v>563</v>
      </c>
      <c r="F54" s="30" t="s">
        <v>922</v>
      </c>
      <c r="G54" s="27" t="s">
        <v>69</v>
      </c>
      <c r="H54" s="31">
        <v>7</v>
      </c>
      <c r="I54" s="31">
        <v>7</v>
      </c>
      <c r="J54" s="31" t="s">
        <v>27</v>
      </c>
      <c r="K54" s="31">
        <v>7</v>
      </c>
      <c r="L54" s="38"/>
      <c r="M54" s="38"/>
      <c r="N54" s="38"/>
      <c r="O54" s="38"/>
      <c r="P54" s="33">
        <v>7</v>
      </c>
      <c r="Q54" s="34">
        <f t="shared" si="0"/>
        <v>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1905</v>
      </c>
      <c r="D55" s="28" t="s">
        <v>1906</v>
      </c>
      <c r="E55" s="29" t="s">
        <v>563</v>
      </c>
      <c r="F55" s="30" t="s">
        <v>670</v>
      </c>
      <c r="G55" s="27" t="s">
        <v>142</v>
      </c>
      <c r="H55" s="31">
        <v>7</v>
      </c>
      <c r="I55" s="31">
        <v>7</v>
      </c>
      <c r="J55" s="31" t="s">
        <v>27</v>
      </c>
      <c r="K55" s="31">
        <v>8</v>
      </c>
      <c r="L55" s="38"/>
      <c r="M55" s="38"/>
      <c r="N55" s="38"/>
      <c r="O55" s="38"/>
      <c r="P55" s="33">
        <v>7</v>
      </c>
      <c r="Q55" s="34">
        <f t="shared" si="0"/>
        <v>7.2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1907</v>
      </c>
      <c r="D56" s="28" t="s">
        <v>1908</v>
      </c>
      <c r="E56" s="29" t="s">
        <v>195</v>
      </c>
      <c r="F56" s="30" t="s">
        <v>509</v>
      </c>
      <c r="G56" s="27" t="s">
        <v>547</v>
      </c>
      <c r="H56" s="31">
        <v>10</v>
      </c>
      <c r="I56" s="31">
        <v>8</v>
      </c>
      <c r="J56" s="31" t="s">
        <v>27</v>
      </c>
      <c r="K56" s="31">
        <v>10</v>
      </c>
      <c r="L56" s="38"/>
      <c r="M56" s="38"/>
      <c r="N56" s="38"/>
      <c r="O56" s="38"/>
      <c r="P56" s="33">
        <v>8</v>
      </c>
      <c r="Q56" s="34">
        <f t="shared" si="0"/>
        <v>8.6</v>
      </c>
      <c r="R56" s="35" t="str">
        <f t="shared" si="3"/>
        <v>A</v>
      </c>
      <c r="S56" s="36" t="str">
        <f t="shared" si="1"/>
        <v>Giỏi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1909</v>
      </c>
      <c r="D57" s="28" t="s">
        <v>1069</v>
      </c>
      <c r="E57" s="29" t="s">
        <v>1910</v>
      </c>
      <c r="F57" s="30" t="s">
        <v>1911</v>
      </c>
      <c r="G57" s="27" t="s">
        <v>104</v>
      </c>
      <c r="H57" s="31">
        <v>7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7</v>
      </c>
      <c r="Q57" s="34">
        <f t="shared" si="0"/>
        <v>7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1912</v>
      </c>
      <c r="D58" s="28" t="s">
        <v>1913</v>
      </c>
      <c r="E58" s="29" t="s">
        <v>887</v>
      </c>
      <c r="F58" s="30" t="s">
        <v>793</v>
      </c>
      <c r="G58" s="27" t="s">
        <v>547</v>
      </c>
      <c r="H58" s="31">
        <v>7</v>
      </c>
      <c r="I58" s="31">
        <v>7</v>
      </c>
      <c r="J58" s="31" t="s">
        <v>27</v>
      </c>
      <c r="K58" s="31">
        <v>9</v>
      </c>
      <c r="L58" s="38"/>
      <c r="M58" s="38"/>
      <c r="N58" s="38"/>
      <c r="O58" s="38"/>
      <c r="P58" s="33">
        <v>6</v>
      </c>
      <c r="Q58" s="34">
        <f t="shared" si="0"/>
        <v>6.9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1914</v>
      </c>
      <c r="D59" s="28" t="s">
        <v>1915</v>
      </c>
      <c r="E59" s="29" t="s">
        <v>887</v>
      </c>
      <c r="F59" s="30" t="s">
        <v>598</v>
      </c>
      <c r="G59" s="27" t="s">
        <v>865</v>
      </c>
      <c r="H59" s="31">
        <v>10</v>
      </c>
      <c r="I59" s="31">
        <v>8</v>
      </c>
      <c r="J59" s="31" t="s">
        <v>27</v>
      </c>
      <c r="K59" s="31">
        <v>8</v>
      </c>
      <c r="L59" s="38"/>
      <c r="M59" s="38"/>
      <c r="N59" s="38"/>
      <c r="O59" s="38"/>
      <c r="P59" s="33">
        <v>7</v>
      </c>
      <c r="Q59" s="34">
        <f t="shared" si="0"/>
        <v>7.7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1916</v>
      </c>
      <c r="D60" s="28" t="s">
        <v>1314</v>
      </c>
      <c r="E60" s="29" t="s">
        <v>887</v>
      </c>
      <c r="F60" s="30" t="s">
        <v>1917</v>
      </c>
      <c r="G60" s="27" t="s">
        <v>547</v>
      </c>
      <c r="H60" s="31">
        <v>10</v>
      </c>
      <c r="I60" s="31">
        <v>8</v>
      </c>
      <c r="J60" s="31" t="s">
        <v>27</v>
      </c>
      <c r="K60" s="31">
        <v>7</v>
      </c>
      <c r="L60" s="38"/>
      <c r="M60" s="38"/>
      <c r="N60" s="38"/>
      <c r="O60" s="38"/>
      <c r="P60" s="33">
        <v>8</v>
      </c>
      <c r="Q60" s="34">
        <f t="shared" si="0"/>
        <v>8</v>
      </c>
      <c r="R60" s="35" t="str">
        <f t="shared" si="3"/>
        <v>B+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1918</v>
      </c>
      <c r="D61" s="28" t="s">
        <v>127</v>
      </c>
      <c r="E61" s="29" t="s">
        <v>199</v>
      </c>
      <c r="F61" s="30" t="s">
        <v>1919</v>
      </c>
      <c r="G61" s="27" t="s">
        <v>547</v>
      </c>
      <c r="H61" s="31">
        <v>6</v>
      </c>
      <c r="I61" s="31">
        <v>7</v>
      </c>
      <c r="J61" s="31" t="s">
        <v>27</v>
      </c>
      <c r="K61" s="31">
        <v>9</v>
      </c>
      <c r="L61" s="38"/>
      <c r="M61" s="38"/>
      <c r="N61" s="38"/>
      <c r="O61" s="38"/>
      <c r="P61" s="33">
        <v>8</v>
      </c>
      <c r="Q61" s="34">
        <f t="shared" si="0"/>
        <v>7.8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1920</v>
      </c>
      <c r="D62" s="28" t="s">
        <v>460</v>
      </c>
      <c r="E62" s="29" t="s">
        <v>376</v>
      </c>
      <c r="F62" s="30" t="s">
        <v>1921</v>
      </c>
      <c r="G62" s="27" t="s">
        <v>298</v>
      </c>
      <c r="H62" s="31">
        <v>6</v>
      </c>
      <c r="I62" s="31">
        <v>7</v>
      </c>
      <c r="J62" s="31" t="s">
        <v>27</v>
      </c>
      <c r="K62" s="31">
        <v>7</v>
      </c>
      <c r="L62" s="38"/>
      <c r="M62" s="38"/>
      <c r="N62" s="38"/>
      <c r="O62" s="38"/>
      <c r="P62" s="33">
        <v>7</v>
      </c>
      <c r="Q62" s="34">
        <f t="shared" si="0"/>
        <v>6.9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1922</v>
      </c>
      <c r="D63" s="28" t="s">
        <v>1923</v>
      </c>
      <c r="E63" s="29" t="s">
        <v>1924</v>
      </c>
      <c r="F63" s="30" t="s">
        <v>1106</v>
      </c>
      <c r="G63" s="27" t="s">
        <v>547</v>
      </c>
      <c r="H63" s="31">
        <v>10</v>
      </c>
      <c r="I63" s="31">
        <v>8</v>
      </c>
      <c r="J63" s="31" t="s">
        <v>27</v>
      </c>
      <c r="K63" s="31">
        <v>9</v>
      </c>
      <c r="L63" s="38"/>
      <c r="M63" s="38"/>
      <c r="N63" s="38"/>
      <c r="O63" s="38"/>
      <c r="P63" s="33">
        <v>8</v>
      </c>
      <c r="Q63" s="34">
        <f t="shared" si="0"/>
        <v>8.4</v>
      </c>
      <c r="R63" s="35" t="str">
        <f t="shared" si="3"/>
        <v>B+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1925</v>
      </c>
      <c r="D64" s="28" t="s">
        <v>127</v>
      </c>
      <c r="E64" s="29" t="s">
        <v>894</v>
      </c>
      <c r="F64" s="30" t="s">
        <v>626</v>
      </c>
      <c r="G64" s="27" t="s">
        <v>236</v>
      </c>
      <c r="H64" s="31">
        <v>10</v>
      </c>
      <c r="I64" s="31">
        <v>8</v>
      </c>
      <c r="J64" s="31" t="s">
        <v>27</v>
      </c>
      <c r="K64" s="31">
        <v>8</v>
      </c>
      <c r="L64" s="38"/>
      <c r="M64" s="38"/>
      <c r="N64" s="38"/>
      <c r="O64" s="38"/>
      <c r="P64" s="33">
        <v>7</v>
      </c>
      <c r="Q64" s="34">
        <f t="shared" si="0"/>
        <v>7.7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1926</v>
      </c>
      <c r="D65" s="28" t="s">
        <v>127</v>
      </c>
      <c r="E65" s="29" t="s">
        <v>1573</v>
      </c>
      <c r="F65" s="30" t="s">
        <v>678</v>
      </c>
      <c r="G65" s="27" t="s">
        <v>298</v>
      </c>
      <c r="H65" s="31">
        <v>10</v>
      </c>
      <c r="I65" s="31">
        <v>8</v>
      </c>
      <c r="J65" s="31" t="s">
        <v>27</v>
      </c>
      <c r="K65" s="31">
        <v>8</v>
      </c>
      <c r="L65" s="38"/>
      <c r="M65" s="38"/>
      <c r="N65" s="38"/>
      <c r="O65" s="38"/>
      <c r="P65" s="33">
        <v>8</v>
      </c>
      <c r="Q65" s="34">
        <f t="shared" si="0"/>
        <v>8.1999999999999993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1927</v>
      </c>
      <c r="D66" s="28" t="s">
        <v>1928</v>
      </c>
      <c r="E66" s="29" t="s">
        <v>392</v>
      </c>
      <c r="F66" s="30" t="s">
        <v>651</v>
      </c>
      <c r="G66" s="27" t="s">
        <v>236</v>
      </c>
      <c r="H66" s="31">
        <v>10</v>
      </c>
      <c r="I66" s="31">
        <v>8</v>
      </c>
      <c r="J66" s="31" t="s">
        <v>27</v>
      </c>
      <c r="K66" s="31">
        <v>7</v>
      </c>
      <c r="L66" s="38"/>
      <c r="M66" s="38"/>
      <c r="N66" s="38"/>
      <c r="O66" s="38"/>
      <c r="P66" s="33">
        <v>7</v>
      </c>
      <c r="Q66" s="34">
        <f t="shared" si="0"/>
        <v>7.5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1929</v>
      </c>
      <c r="D67" s="28" t="s">
        <v>1930</v>
      </c>
      <c r="E67" s="29" t="s">
        <v>392</v>
      </c>
      <c r="F67" s="30" t="s">
        <v>1493</v>
      </c>
      <c r="G67" s="27" t="s">
        <v>69</v>
      </c>
      <c r="H67" s="31">
        <v>10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7</v>
      </c>
      <c r="Q67" s="34">
        <f t="shared" si="0"/>
        <v>7.7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1931</v>
      </c>
      <c r="D68" s="28" t="s">
        <v>1569</v>
      </c>
      <c r="E68" s="29" t="s">
        <v>392</v>
      </c>
      <c r="F68" s="30" t="s">
        <v>840</v>
      </c>
      <c r="G68" s="27" t="s">
        <v>104</v>
      </c>
      <c r="H68" s="31">
        <v>7</v>
      </c>
      <c r="I68" s="31">
        <v>7</v>
      </c>
      <c r="J68" s="31" t="s">
        <v>27</v>
      </c>
      <c r="K68" s="31">
        <v>7</v>
      </c>
      <c r="L68" s="38"/>
      <c r="M68" s="38"/>
      <c r="N68" s="38"/>
      <c r="O68" s="38"/>
      <c r="P68" s="33">
        <v>7</v>
      </c>
      <c r="Q68" s="34">
        <f t="shared" si="0"/>
        <v>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1932</v>
      </c>
      <c r="D69" s="28" t="s">
        <v>1069</v>
      </c>
      <c r="E69" s="29" t="s">
        <v>211</v>
      </c>
      <c r="F69" s="30" t="s">
        <v>174</v>
      </c>
      <c r="G69" s="27" t="s">
        <v>547</v>
      </c>
      <c r="H69" s="31">
        <v>10</v>
      </c>
      <c r="I69" s="31">
        <v>8</v>
      </c>
      <c r="J69" s="31" t="s">
        <v>27</v>
      </c>
      <c r="K69" s="31">
        <v>9</v>
      </c>
      <c r="L69" s="38"/>
      <c r="M69" s="38"/>
      <c r="N69" s="38"/>
      <c r="O69" s="38"/>
      <c r="P69" s="33">
        <v>7</v>
      </c>
      <c r="Q69" s="34">
        <f t="shared" si="0"/>
        <v>7.9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1933</v>
      </c>
      <c r="D70" s="28" t="s">
        <v>566</v>
      </c>
      <c r="E70" s="29" t="s">
        <v>215</v>
      </c>
      <c r="F70" s="30" t="s">
        <v>225</v>
      </c>
      <c r="G70" s="27" t="s">
        <v>236</v>
      </c>
      <c r="H70" s="31">
        <v>7</v>
      </c>
      <c r="I70" s="31">
        <v>7</v>
      </c>
      <c r="J70" s="31" t="s">
        <v>27</v>
      </c>
      <c r="K70" s="31">
        <v>8</v>
      </c>
      <c r="L70" s="38"/>
      <c r="M70" s="38"/>
      <c r="N70" s="38"/>
      <c r="O70" s="38"/>
      <c r="P70" s="33">
        <v>8</v>
      </c>
      <c r="Q70" s="34">
        <f t="shared" si="0"/>
        <v>7.7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1934</v>
      </c>
      <c r="D71" s="28" t="s">
        <v>245</v>
      </c>
      <c r="E71" s="29" t="s">
        <v>754</v>
      </c>
      <c r="F71" s="30" t="s">
        <v>1012</v>
      </c>
      <c r="G71" s="27" t="s">
        <v>121</v>
      </c>
      <c r="H71" s="31">
        <v>10</v>
      </c>
      <c r="I71" s="31">
        <v>8</v>
      </c>
      <c r="J71" s="31" t="s">
        <v>27</v>
      </c>
      <c r="K71" s="31">
        <v>8</v>
      </c>
      <c r="L71" s="38"/>
      <c r="M71" s="38"/>
      <c r="N71" s="38"/>
      <c r="O71" s="38"/>
      <c r="P71" s="33">
        <v>8</v>
      </c>
      <c r="Q71" s="34">
        <f t="shared" si="0"/>
        <v>8.1999999999999993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1935</v>
      </c>
      <c r="D72" s="28" t="s">
        <v>127</v>
      </c>
      <c r="E72" s="29" t="s">
        <v>762</v>
      </c>
      <c r="F72" s="30" t="s">
        <v>133</v>
      </c>
      <c r="G72" s="27" t="s">
        <v>547</v>
      </c>
      <c r="H72" s="31">
        <v>10</v>
      </c>
      <c r="I72" s="31">
        <v>8</v>
      </c>
      <c r="J72" s="31" t="s">
        <v>27</v>
      </c>
      <c r="K72" s="31">
        <v>8</v>
      </c>
      <c r="L72" s="38"/>
      <c r="M72" s="38"/>
      <c r="N72" s="38"/>
      <c r="O72" s="38"/>
      <c r="P72" s="33">
        <v>8</v>
      </c>
      <c r="Q72" s="34">
        <f t="shared" si="0"/>
        <v>8.1999999999999993</v>
      </c>
      <c r="R72" s="35" t="str">
        <f t="shared" si="3"/>
        <v>B+</v>
      </c>
      <c r="S72" s="36" t="str">
        <f t="shared" si="1"/>
        <v>Khá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" customHeight="1">
      <c r="B73" s="26">
        <v>63</v>
      </c>
      <c r="C73" s="27" t="s">
        <v>1936</v>
      </c>
      <c r="D73" s="28" t="s">
        <v>245</v>
      </c>
      <c r="E73" s="29" t="s">
        <v>762</v>
      </c>
      <c r="F73" s="30" t="s">
        <v>523</v>
      </c>
      <c r="G73" s="27" t="s">
        <v>121</v>
      </c>
      <c r="H73" s="31">
        <v>10</v>
      </c>
      <c r="I73" s="31">
        <v>8</v>
      </c>
      <c r="J73" s="31" t="s">
        <v>27</v>
      </c>
      <c r="K73" s="31">
        <v>8</v>
      </c>
      <c r="L73" s="38"/>
      <c r="M73" s="38"/>
      <c r="N73" s="38"/>
      <c r="O73" s="38"/>
      <c r="P73" s="33">
        <v>8</v>
      </c>
      <c r="Q73" s="34">
        <f t="shared" si="0"/>
        <v>8.1999999999999993</v>
      </c>
      <c r="R73" s="35" t="str">
        <f t="shared" si="3"/>
        <v>B+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63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63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0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0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609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0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0.8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10.199999999999999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7.399999999999999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6.2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51" priority="4" operator="greaterThan">
      <formula>10</formula>
    </cfRule>
  </conditionalFormatting>
  <conditionalFormatting sqref="C1:C1048576">
    <cfRule type="duplicateValues" dxfId="50" priority="3"/>
  </conditionalFormatting>
  <conditionalFormatting sqref="O81:O90">
    <cfRule type="duplicateValues" dxfId="49" priority="2"/>
  </conditionalFormatting>
  <conditionalFormatting sqref="C81:C90">
    <cfRule type="duplicateValues" dxfId="48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47" activePane="bottomLeft" state="frozen"/>
      <selection activeCell="A6" sqref="A6:XFD6"/>
      <selection pane="bottomLeft" activeCell="E78" sqref="E78"/>
    </sheetView>
  </sheetViews>
  <sheetFormatPr defaultColWidth="9" defaultRowHeight="15.6"/>
  <cols>
    <col min="1" max="1" width="1.19921875" style="1" customWidth="1"/>
    <col min="2" max="2" width="4" style="1" customWidth="1"/>
    <col min="3" max="3" width="11.2968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796875" style="1" customWidth="1"/>
    <col min="8" max="8" width="5.3984375" style="1" customWidth="1"/>
    <col min="9" max="9" width="4.3984375" style="1" customWidth="1"/>
    <col min="10" max="10" width="4.3984375" style="1" hidden="1" customWidth="1"/>
    <col min="11" max="11" width="4.8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796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8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774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9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SKR-1101-12</v>
      </c>
      <c r="Y9" s="81">
        <f>+$AH$9+$AJ$9+$AF$9</f>
        <v>61</v>
      </c>
      <c r="Z9" s="75">
        <f>COUNTIF($S$10:$S$131,"Khiển trách")</f>
        <v>0</v>
      </c>
      <c r="AA9" s="75">
        <f>COUNTIF($S$10:$S$131,"Cảnh cáo")</f>
        <v>0</v>
      </c>
      <c r="AB9" s="75">
        <f>COUNTIF($S$10:$S$131,"Đình chỉ thi")</f>
        <v>0</v>
      </c>
      <c r="AC9" s="82">
        <f>+($Z$9+$AA$9+$AB$9)/$Y$9*100%</f>
        <v>0</v>
      </c>
      <c r="AD9" s="75">
        <f>SUM(COUNTIF($S$10:$S$129,"Vắng"),COUNTIF($S$10:$S$129,"Vắng có phép"))</f>
        <v>0</v>
      </c>
      <c r="AE9" s="83">
        <f>+$AD$9/$Y$9</f>
        <v>0</v>
      </c>
      <c r="AF9" s="84">
        <f>COUNTIF($V$10:$V$129,"Thi lại")</f>
        <v>0</v>
      </c>
      <c r="AG9" s="83">
        <f>+$AF$9/$Y$9</f>
        <v>0</v>
      </c>
      <c r="AH9" s="84">
        <f>COUNTIF($V$10:$V$130,"Học lại")</f>
        <v>1</v>
      </c>
      <c r="AI9" s="83">
        <f>+$AH$9/$Y$9</f>
        <v>1.6393442622950821E-2</v>
      </c>
      <c r="AJ9" s="75">
        <f>COUNTIF($V$11:$V$130,"Đạt")</f>
        <v>60</v>
      </c>
      <c r="AK9" s="82">
        <f>+$AJ$9/$Y$9</f>
        <v>0.98360655737704916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1709</v>
      </c>
      <c r="D11" s="17" t="s">
        <v>1710</v>
      </c>
      <c r="E11" s="18" t="s">
        <v>63</v>
      </c>
      <c r="F11" s="19" t="s">
        <v>1711</v>
      </c>
      <c r="G11" s="16" t="s">
        <v>1712</v>
      </c>
      <c r="H11" s="20">
        <v>10</v>
      </c>
      <c r="I11" s="20">
        <v>7</v>
      </c>
      <c r="J11" s="20" t="s">
        <v>27</v>
      </c>
      <c r="K11" s="20">
        <v>7</v>
      </c>
      <c r="L11" s="21"/>
      <c r="M11" s="21"/>
      <c r="N11" s="21"/>
      <c r="O11" s="21"/>
      <c r="P11" s="22">
        <v>7</v>
      </c>
      <c r="Q11" s="23">
        <f t="shared" ref="Q11:Q71" si="0">ROUND(SUMPRODUCT(H11:P11,$H$10:$P$10)/100,1)</f>
        <v>7.3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1713</v>
      </c>
      <c r="D12" s="28" t="s">
        <v>1714</v>
      </c>
      <c r="E12" s="29" t="s">
        <v>63</v>
      </c>
      <c r="F12" s="30" t="s">
        <v>965</v>
      </c>
      <c r="G12" s="27" t="s">
        <v>134</v>
      </c>
      <c r="H12" s="31">
        <v>10</v>
      </c>
      <c r="I12" s="31">
        <v>7</v>
      </c>
      <c r="J12" s="31" t="s">
        <v>27</v>
      </c>
      <c r="K12" s="31">
        <v>6</v>
      </c>
      <c r="L12" s="32"/>
      <c r="M12" s="32"/>
      <c r="N12" s="32"/>
      <c r="O12" s="32"/>
      <c r="P12" s="33">
        <v>7</v>
      </c>
      <c r="Q12" s="34">
        <f t="shared" si="0"/>
        <v>7.1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1715</v>
      </c>
      <c r="D13" s="28" t="s">
        <v>1716</v>
      </c>
      <c r="E13" s="29" t="s">
        <v>63</v>
      </c>
      <c r="F13" s="30" t="s">
        <v>1446</v>
      </c>
      <c r="G13" s="27" t="s">
        <v>142</v>
      </c>
      <c r="H13" s="31">
        <v>10</v>
      </c>
      <c r="I13" s="31">
        <v>8</v>
      </c>
      <c r="J13" s="31" t="s">
        <v>27</v>
      </c>
      <c r="K13" s="31">
        <v>7</v>
      </c>
      <c r="L13" s="38"/>
      <c r="M13" s="38"/>
      <c r="N13" s="38"/>
      <c r="O13" s="38"/>
      <c r="P13" s="33">
        <v>8</v>
      </c>
      <c r="Q13" s="34">
        <f t="shared" si="0"/>
        <v>8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B+</v>
      </c>
      <c r="S13" s="36" t="str">
        <f t="shared" si="1"/>
        <v>Khá</v>
      </c>
      <c r="T13" s="37" t="str">
        <f t="shared" ref="T13:T71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1717</v>
      </c>
      <c r="D14" s="28" t="s">
        <v>127</v>
      </c>
      <c r="E14" s="29" t="s">
        <v>239</v>
      </c>
      <c r="F14" s="30" t="s">
        <v>377</v>
      </c>
      <c r="G14" s="27" t="s">
        <v>298</v>
      </c>
      <c r="H14" s="31">
        <v>10</v>
      </c>
      <c r="I14" s="31">
        <v>8</v>
      </c>
      <c r="J14" s="31" t="s">
        <v>27</v>
      </c>
      <c r="K14" s="31">
        <v>6</v>
      </c>
      <c r="L14" s="38"/>
      <c r="M14" s="38"/>
      <c r="N14" s="38"/>
      <c r="O14" s="38"/>
      <c r="P14" s="33">
        <v>8</v>
      </c>
      <c r="Q14" s="34">
        <f t="shared" si="0"/>
        <v>7.8</v>
      </c>
      <c r="R14" s="35" t="str">
        <f t="shared" si="3"/>
        <v>B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1718</v>
      </c>
      <c r="D15" s="28" t="s">
        <v>511</v>
      </c>
      <c r="E15" s="29" t="s">
        <v>239</v>
      </c>
      <c r="F15" s="30" t="s">
        <v>1545</v>
      </c>
      <c r="G15" s="27" t="s">
        <v>142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8</v>
      </c>
      <c r="Q15" s="34">
        <f t="shared" si="0"/>
        <v>8</v>
      </c>
      <c r="R15" s="35" t="str">
        <f t="shared" si="3"/>
        <v>B+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1719</v>
      </c>
      <c r="D16" s="28" t="s">
        <v>1720</v>
      </c>
      <c r="E16" s="29" t="s">
        <v>792</v>
      </c>
      <c r="F16" s="30" t="s">
        <v>857</v>
      </c>
      <c r="G16" s="27" t="s">
        <v>65</v>
      </c>
      <c r="H16" s="31">
        <v>8</v>
      </c>
      <c r="I16" s="31">
        <v>7</v>
      </c>
      <c r="J16" s="31" t="s">
        <v>27</v>
      </c>
      <c r="K16" s="31">
        <v>7</v>
      </c>
      <c r="L16" s="38"/>
      <c r="M16" s="38"/>
      <c r="N16" s="38"/>
      <c r="O16" s="38"/>
      <c r="P16" s="33">
        <v>8</v>
      </c>
      <c r="Q16" s="34">
        <f t="shared" si="0"/>
        <v>7.6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1721</v>
      </c>
      <c r="D17" s="28" t="s">
        <v>668</v>
      </c>
      <c r="E17" s="29" t="s">
        <v>1722</v>
      </c>
      <c r="F17" s="30" t="s">
        <v>1723</v>
      </c>
      <c r="G17" s="27" t="s">
        <v>260</v>
      </c>
      <c r="H17" s="31">
        <v>10</v>
      </c>
      <c r="I17" s="31">
        <v>8</v>
      </c>
      <c r="J17" s="31" t="s">
        <v>27</v>
      </c>
      <c r="K17" s="31">
        <v>7</v>
      </c>
      <c r="L17" s="38"/>
      <c r="M17" s="38"/>
      <c r="N17" s="38"/>
      <c r="O17" s="38"/>
      <c r="P17" s="33">
        <v>7</v>
      </c>
      <c r="Q17" s="34">
        <f t="shared" si="0"/>
        <v>7.5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1724</v>
      </c>
      <c r="D18" s="28" t="s">
        <v>1725</v>
      </c>
      <c r="E18" s="29" t="s">
        <v>1483</v>
      </c>
      <c r="F18" s="30" t="s">
        <v>1726</v>
      </c>
      <c r="G18" s="27" t="s">
        <v>236</v>
      </c>
      <c r="H18" s="31">
        <v>10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1727</v>
      </c>
      <c r="D19" s="28" t="s">
        <v>1728</v>
      </c>
      <c r="E19" s="29" t="s">
        <v>634</v>
      </c>
      <c r="F19" s="30" t="s">
        <v>297</v>
      </c>
      <c r="G19" s="27" t="s">
        <v>142</v>
      </c>
      <c r="H19" s="31">
        <v>10</v>
      </c>
      <c r="I19" s="31">
        <v>8</v>
      </c>
      <c r="J19" s="31" t="s">
        <v>27</v>
      </c>
      <c r="K19" s="31">
        <v>7</v>
      </c>
      <c r="L19" s="38"/>
      <c r="M19" s="38"/>
      <c r="N19" s="38"/>
      <c r="O19" s="38"/>
      <c r="P19" s="33">
        <v>9</v>
      </c>
      <c r="Q19" s="34">
        <f t="shared" si="0"/>
        <v>8.5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1729</v>
      </c>
      <c r="D20" s="28" t="s">
        <v>1036</v>
      </c>
      <c r="E20" s="29" t="s">
        <v>467</v>
      </c>
      <c r="F20" s="30" t="s">
        <v>1730</v>
      </c>
      <c r="G20" s="27" t="s">
        <v>547</v>
      </c>
      <c r="H20" s="31">
        <v>0</v>
      </c>
      <c r="I20" s="31">
        <v>0</v>
      </c>
      <c r="J20" s="31" t="s">
        <v>27</v>
      </c>
      <c r="K20" s="31">
        <v>0</v>
      </c>
      <c r="L20" s="38"/>
      <c r="M20" s="38"/>
      <c r="N20" s="38"/>
      <c r="O20" s="38"/>
      <c r="P20" s="33" t="s">
        <v>229</v>
      </c>
      <c r="Q20" s="34">
        <f t="shared" si="0"/>
        <v>0</v>
      </c>
      <c r="R20" s="35" t="str">
        <f t="shared" si="3"/>
        <v>F</v>
      </c>
      <c r="S20" s="36" t="str">
        <f t="shared" si="1"/>
        <v>Kém</v>
      </c>
      <c r="T20" s="37" t="str">
        <f t="shared" si="4"/>
        <v>Không đủ ĐKDT</v>
      </c>
      <c r="U20" s="3"/>
      <c r="V20" s="103" t="str">
        <f t="shared" si="2"/>
        <v>Học lại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1731</v>
      </c>
      <c r="D21" s="28" t="s">
        <v>739</v>
      </c>
      <c r="E21" s="29" t="s">
        <v>950</v>
      </c>
      <c r="F21" s="30" t="s">
        <v>68</v>
      </c>
      <c r="G21" s="27" t="s">
        <v>69</v>
      </c>
      <c r="H21" s="31">
        <v>10</v>
      </c>
      <c r="I21" s="31">
        <v>8</v>
      </c>
      <c r="J21" s="31" t="s">
        <v>27</v>
      </c>
      <c r="K21" s="31">
        <v>7</v>
      </c>
      <c r="L21" s="38"/>
      <c r="M21" s="38"/>
      <c r="N21" s="38"/>
      <c r="O21" s="38"/>
      <c r="P21" s="33">
        <v>7</v>
      </c>
      <c r="Q21" s="34">
        <f t="shared" si="0"/>
        <v>7.5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1732</v>
      </c>
      <c r="D22" s="28" t="s">
        <v>1733</v>
      </c>
      <c r="E22" s="29" t="s">
        <v>481</v>
      </c>
      <c r="F22" s="30" t="s">
        <v>1734</v>
      </c>
      <c r="G22" s="27" t="s">
        <v>142</v>
      </c>
      <c r="H22" s="31">
        <v>10</v>
      </c>
      <c r="I22" s="31">
        <v>8</v>
      </c>
      <c r="J22" s="31" t="s">
        <v>27</v>
      </c>
      <c r="K22" s="31">
        <v>7</v>
      </c>
      <c r="L22" s="38"/>
      <c r="M22" s="38"/>
      <c r="N22" s="38"/>
      <c r="O22" s="38"/>
      <c r="P22" s="33">
        <v>9</v>
      </c>
      <c r="Q22" s="34">
        <f t="shared" si="0"/>
        <v>8.5</v>
      </c>
      <c r="R22" s="35" t="str">
        <f t="shared" si="3"/>
        <v>A</v>
      </c>
      <c r="S22" s="36" t="str">
        <f t="shared" si="1"/>
        <v>Giỏi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1735</v>
      </c>
      <c r="D23" s="28" t="s">
        <v>127</v>
      </c>
      <c r="E23" s="29" t="s">
        <v>93</v>
      </c>
      <c r="F23" s="30" t="s">
        <v>1736</v>
      </c>
      <c r="G23" s="27" t="s">
        <v>236</v>
      </c>
      <c r="H23" s="31">
        <v>10</v>
      </c>
      <c r="I23" s="31">
        <v>8</v>
      </c>
      <c r="J23" s="31" t="s">
        <v>27</v>
      </c>
      <c r="K23" s="31">
        <v>8</v>
      </c>
      <c r="L23" s="38"/>
      <c r="M23" s="38"/>
      <c r="N23" s="38"/>
      <c r="O23" s="38"/>
      <c r="P23" s="33">
        <v>8</v>
      </c>
      <c r="Q23" s="34">
        <f t="shared" si="0"/>
        <v>8.1999999999999993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1737</v>
      </c>
      <c r="D24" s="28" t="s">
        <v>127</v>
      </c>
      <c r="E24" s="29" t="s">
        <v>93</v>
      </c>
      <c r="F24" s="30" t="s">
        <v>577</v>
      </c>
      <c r="G24" s="27" t="s">
        <v>154</v>
      </c>
      <c r="H24" s="31">
        <v>10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8</v>
      </c>
      <c r="Q24" s="34">
        <f t="shared" si="0"/>
        <v>8.1999999999999993</v>
      </c>
      <c r="R24" s="35" t="str">
        <f t="shared" si="3"/>
        <v>B+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1738</v>
      </c>
      <c r="D25" s="28" t="s">
        <v>1739</v>
      </c>
      <c r="E25" s="29" t="s">
        <v>263</v>
      </c>
      <c r="F25" s="30" t="s">
        <v>980</v>
      </c>
      <c r="G25" s="27" t="s">
        <v>65</v>
      </c>
      <c r="H25" s="31">
        <v>8</v>
      </c>
      <c r="I25" s="31">
        <v>7</v>
      </c>
      <c r="J25" s="31" t="s">
        <v>27</v>
      </c>
      <c r="K25" s="31">
        <v>7</v>
      </c>
      <c r="L25" s="38"/>
      <c r="M25" s="38"/>
      <c r="N25" s="38"/>
      <c r="O25" s="38"/>
      <c r="P25" s="33">
        <v>8</v>
      </c>
      <c r="Q25" s="34">
        <f t="shared" si="0"/>
        <v>7.6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1740</v>
      </c>
      <c r="D26" s="28" t="s">
        <v>1564</v>
      </c>
      <c r="E26" s="29" t="s">
        <v>266</v>
      </c>
      <c r="F26" s="30" t="s">
        <v>537</v>
      </c>
      <c r="G26" s="27" t="s">
        <v>236</v>
      </c>
      <c r="H26" s="31">
        <v>10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7.7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1741</v>
      </c>
      <c r="D27" s="28" t="s">
        <v>391</v>
      </c>
      <c r="E27" s="29" t="s">
        <v>266</v>
      </c>
      <c r="F27" s="30" t="s">
        <v>1742</v>
      </c>
      <c r="G27" s="27" t="s">
        <v>142</v>
      </c>
      <c r="H27" s="31">
        <v>8</v>
      </c>
      <c r="I27" s="31">
        <v>7</v>
      </c>
      <c r="J27" s="31" t="s">
        <v>27</v>
      </c>
      <c r="K27" s="31">
        <v>7</v>
      </c>
      <c r="L27" s="38"/>
      <c r="M27" s="38"/>
      <c r="N27" s="38"/>
      <c r="O27" s="38"/>
      <c r="P27" s="33">
        <v>7</v>
      </c>
      <c r="Q27" s="34">
        <f t="shared" si="0"/>
        <v>7.1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1743</v>
      </c>
      <c r="D28" s="28" t="s">
        <v>1744</v>
      </c>
      <c r="E28" s="29" t="s">
        <v>266</v>
      </c>
      <c r="F28" s="30" t="s">
        <v>120</v>
      </c>
      <c r="G28" s="27" t="s">
        <v>69</v>
      </c>
      <c r="H28" s="31">
        <v>10</v>
      </c>
      <c r="I28" s="31">
        <v>8</v>
      </c>
      <c r="J28" s="31" t="s">
        <v>27</v>
      </c>
      <c r="K28" s="31">
        <v>7</v>
      </c>
      <c r="L28" s="38"/>
      <c r="M28" s="38"/>
      <c r="N28" s="38"/>
      <c r="O28" s="38"/>
      <c r="P28" s="33">
        <v>7</v>
      </c>
      <c r="Q28" s="34">
        <f t="shared" si="0"/>
        <v>7.5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1745</v>
      </c>
      <c r="D29" s="28" t="s">
        <v>511</v>
      </c>
      <c r="E29" s="29" t="s">
        <v>818</v>
      </c>
      <c r="F29" s="30" t="s">
        <v>550</v>
      </c>
      <c r="G29" s="27" t="s">
        <v>121</v>
      </c>
      <c r="H29" s="31">
        <v>10</v>
      </c>
      <c r="I29" s="31">
        <v>8</v>
      </c>
      <c r="J29" s="31" t="s">
        <v>27</v>
      </c>
      <c r="K29" s="31">
        <v>7</v>
      </c>
      <c r="L29" s="38"/>
      <c r="M29" s="38"/>
      <c r="N29" s="38"/>
      <c r="O29" s="38"/>
      <c r="P29" s="33">
        <v>8</v>
      </c>
      <c r="Q29" s="34">
        <f t="shared" si="0"/>
        <v>8</v>
      </c>
      <c r="R29" s="35" t="str">
        <f t="shared" si="3"/>
        <v>B+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1746</v>
      </c>
      <c r="D30" s="28" t="s">
        <v>1308</v>
      </c>
      <c r="E30" s="29" t="s">
        <v>98</v>
      </c>
      <c r="F30" s="30" t="s">
        <v>1747</v>
      </c>
      <c r="G30" s="27" t="s">
        <v>90</v>
      </c>
      <c r="H30" s="31">
        <v>10</v>
      </c>
      <c r="I30" s="31">
        <v>8</v>
      </c>
      <c r="J30" s="31" t="s">
        <v>27</v>
      </c>
      <c r="K30" s="31">
        <v>6</v>
      </c>
      <c r="L30" s="38"/>
      <c r="M30" s="38"/>
      <c r="N30" s="38"/>
      <c r="O30" s="38"/>
      <c r="P30" s="33">
        <v>8</v>
      </c>
      <c r="Q30" s="34">
        <f t="shared" si="0"/>
        <v>7.8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1748</v>
      </c>
      <c r="D31" s="28" t="s">
        <v>1749</v>
      </c>
      <c r="E31" s="29" t="s">
        <v>669</v>
      </c>
      <c r="F31" s="30" t="s">
        <v>812</v>
      </c>
      <c r="G31" s="27" t="s">
        <v>69</v>
      </c>
      <c r="H31" s="31">
        <v>10</v>
      </c>
      <c r="I31" s="31">
        <v>8</v>
      </c>
      <c r="J31" s="31" t="s">
        <v>27</v>
      </c>
      <c r="K31" s="31">
        <v>7</v>
      </c>
      <c r="L31" s="38"/>
      <c r="M31" s="38"/>
      <c r="N31" s="38"/>
      <c r="O31" s="38"/>
      <c r="P31" s="33">
        <v>7</v>
      </c>
      <c r="Q31" s="34">
        <f t="shared" si="0"/>
        <v>7.5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1750</v>
      </c>
      <c r="D32" s="28" t="s">
        <v>1751</v>
      </c>
      <c r="E32" s="29" t="s">
        <v>102</v>
      </c>
      <c r="F32" s="30" t="s">
        <v>1752</v>
      </c>
      <c r="G32" s="27" t="s">
        <v>1753</v>
      </c>
      <c r="H32" s="31">
        <v>8</v>
      </c>
      <c r="I32" s="31">
        <v>7</v>
      </c>
      <c r="J32" s="31" t="s">
        <v>27</v>
      </c>
      <c r="K32" s="31">
        <v>8</v>
      </c>
      <c r="L32" s="38"/>
      <c r="M32" s="38"/>
      <c r="N32" s="38"/>
      <c r="O32" s="38"/>
      <c r="P32" s="33">
        <v>7</v>
      </c>
      <c r="Q32" s="34">
        <f t="shared" si="0"/>
        <v>7.3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1754</v>
      </c>
      <c r="D33" s="28" t="s">
        <v>1755</v>
      </c>
      <c r="E33" s="29" t="s">
        <v>114</v>
      </c>
      <c r="F33" s="30" t="s">
        <v>474</v>
      </c>
      <c r="G33" s="27" t="s">
        <v>90</v>
      </c>
      <c r="H33" s="31">
        <v>8</v>
      </c>
      <c r="I33" s="31">
        <v>7</v>
      </c>
      <c r="J33" s="31" t="s">
        <v>27</v>
      </c>
      <c r="K33" s="31">
        <v>6</v>
      </c>
      <c r="L33" s="38"/>
      <c r="M33" s="38"/>
      <c r="N33" s="38"/>
      <c r="O33" s="38"/>
      <c r="P33" s="33">
        <v>8</v>
      </c>
      <c r="Q33" s="34">
        <f t="shared" si="0"/>
        <v>7.4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1756</v>
      </c>
      <c r="D34" s="28" t="s">
        <v>1115</v>
      </c>
      <c r="E34" s="29" t="s">
        <v>1121</v>
      </c>
      <c r="F34" s="30" t="s">
        <v>1475</v>
      </c>
      <c r="G34" s="27" t="s">
        <v>121</v>
      </c>
      <c r="H34" s="31">
        <v>8</v>
      </c>
      <c r="I34" s="31">
        <v>7</v>
      </c>
      <c r="J34" s="31" t="s">
        <v>27</v>
      </c>
      <c r="K34" s="31">
        <v>8</v>
      </c>
      <c r="L34" s="38"/>
      <c r="M34" s="38"/>
      <c r="N34" s="38"/>
      <c r="O34" s="38"/>
      <c r="P34" s="33">
        <v>7</v>
      </c>
      <c r="Q34" s="34">
        <f t="shared" si="0"/>
        <v>7.3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1757</v>
      </c>
      <c r="D35" s="28" t="s">
        <v>1758</v>
      </c>
      <c r="E35" s="29" t="s">
        <v>124</v>
      </c>
      <c r="F35" s="30" t="s">
        <v>604</v>
      </c>
      <c r="G35" s="27" t="s">
        <v>236</v>
      </c>
      <c r="H35" s="31">
        <v>10</v>
      </c>
      <c r="I35" s="31">
        <v>8</v>
      </c>
      <c r="J35" s="31" t="s">
        <v>27</v>
      </c>
      <c r="K35" s="31">
        <v>8</v>
      </c>
      <c r="L35" s="38"/>
      <c r="M35" s="38"/>
      <c r="N35" s="38"/>
      <c r="O35" s="38"/>
      <c r="P35" s="33">
        <v>8</v>
      </c>
      <c r="Q35" s="34">
        <f t="shared" si="0"/>
        <v>8.1999999999999993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1759</v>
      </c>
      <c r="D36" s="28" t="s">
        <v>739</v>
      </c>
      <c r="E36" s="29" t="s">
        <v>304</v>
      </c>
      <c r="F36" s="30" t="s">
        <v>991</v>
      </c>
      <c r="G36" s="27" t="s">
        <v>142</v>
      </c>
      <c r="H36" s="31">
        <v>10</v>
      </c>
      <c r="I36" s="31">
        <v>8</v>
      </c>
      <c r="J36" s="31" t="s">
        <v>27</v>
      </c>
      <c r="K36" s="31">
        <v>7</v>
      </c>
      <c r="L36" s="38"/>
      <c r="M36" s="38"/>
      <c r="N36" s="38"/>
      <c r="O36" s="38"/>
      <c r="P36" s="33">
        <v>7</v>
      </c>
      <c r="Q36" s="34">
        <f t="shared" si="0"/>
        <v>7.5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1760</v>
      </c>
      <c r="D37" s="28" t="s">
        <v>1178</v>
      </c>
      <c r="E37" s="29" t="s">
        <v>842</v>
      </c>
      <c r="F37" s="30" t="s">
        <v>1761</v>
      </c>
      <c r="G37" s="27" t="s">
        <v>260</v>
      </c>
      <c r="H37" s="31">
        <v>8</v>
      </c>
      <c r="I37" s="31">
        <v>7</v>
      </c>
      <c r="J37" s="31" t="s">
        <v>27</v>
      </c>
      <c r="K37" s="31">
        <v>7</v>
      </c>
      <c r="L37" s="38"/>
      <c r="M37" s="38"/>
      <c r="N37" s="38"/>
      <c r="O37" s="38"/>
      <c r="P37" s="33">
        <v>7</v>
      </c>
      <c r="Q37" s="34">
        <f t="shared" si="0"/>
        <v>7.1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1762</v>
      </c>
      <c r="D38" s="28" t="s">
        <v>109</v>
      </c>
      <c r="E38" s="29" t="s">
        <v>137</v>
      </c>
      <c r="F38" s="30" t="s">
        <v>1170</v>
      </c>
      <c r="G38" s="27" t="s">
        <v>167</v>
      </c>
      <c r="H38" s="31">
        <v>8</v>
      </c>
      <c r="I38" s="31">
        <v>7</v>
      </c>
      <c r="J38" s="31" t="s">
        <v>27</v>
      </c>
      <c r="K38" s="31">
        <v>7</v>
      </c>
      <c r="L38" s="38"/>
      <c r="M38" s="38"/>
      <c r="N38" s="38"/>
      <c r="O38" s="38"/>
      <c r="P38" s="33">
        <v>7</v>
      </c>
      <c r="Q38" s="34">
        <f t="shared" si="0"/>
        <v>7.1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1763</v>
      </c>
      <c r="D39" s="28" t="s">
        <v>127</v>
      </c>
      <c r="E39" s="29" t="s">
        <v>137</v>
      </c>
      <c r="F39" s="30" t="s">
        <v>1184</v>
      </c>
      <c r="G39" s="27" t="s">
        <v>142</v>
      </c>
      <c r="H39" s="31">
        <v>8</v>
      </c>
      <c r="I39" s="31">
        <v>7</v>
      </c>
      <c r="J39" s="31" t="s">
        <v>27</v>
      </c>
      <c r="K39" s="31">
        <v>7</v>
      </c>
      <c r="L39" s="38"/>
      <c r="M39" s="38"/>
      <c r="N39" s="38"/>
      <c r="O39" s="38"/>
      <c r="P39" s="33">
        <v>7</v>
      </c>
      <c r="Q39" s="34">
        <f t="shared" si="0"/>
        <v>7.1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1764</v>
      </c>
      <c r="D40" s="28" t="s">
        <v>1765</v>
      </c>
      <c r="E40" s="29" t="s">
        <v>137</v>
      </c>
      <c r="F40" s="30" t="s">
        <v>425</v>
      </c>
      <c r="G40" s="27" t="s">
        <v>142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1766</v>
      </c>
      <c r="D41" s="28" t="s">
        <v>1767</v>
      </c>
      <c r="E41" s="29" t="s">
        <v>137</v>
      </c>
      <c r="F41" s="30" t="s">
        <v>290</v>
      </c>
      <c r="G41" s="27" t="s">
        <v>69</v>
      </c>
      <c r="H41" s="31">
        <v>10</v>
      </c>
      <c r="I41" s="31">
        <v>8</v>
      </c>
      <c r="J41" s="31" t="s">
        <v>27</v>
      </c>
      <c r="K41" s="31">
        <v>7</v>
      </c>
      <c r="L41" s="38"/>
      <c r="M41" s="38"/>
      <c r="N41" s="38"/>
      <c r="O41" s="38"/>
      <c r="P41" s="33">
        <v>8</v>
      </c>
      <c r="Q41" s="34">
        <f t="shared" si="0"/>
        <v>8</v>
      </c>
      <c r="R41" s="35" t="str">
        <f t="shared" si="3"/>
        <v>B+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1768</v>
      </c>
      <c r="D42" s="28" t="s">
        <v>1769</v>
      </c>
      <c r="E42" s="29" t="s">
        <v>152</v>
      </c>
      <c r="F42" s="30" t="s">
        <v>478</v>
      </c>
      <c r="G42" s="27" t="s">
        <v>208</v>
      </c>
      <c r="H42" s="31">
        <v>8</v>
      </c>
      <c r="I42" s="31">
        <v>7</v>
      </c>
      <c r="J42" s="31" t="s">
        <v>27</v>
      </c>
      <c r="K42" s="31">
        <v>7</v>
      </c>
      <c r="L42" s="38"/>
      <c r="M42" s="38"/>
      <c r="N42" s="38"/>
      <c r="O42" s="38"/>
      <c r="P42" s="33">
        <v>7</v>
      </c>
      <c r="Q42" s="34">
        <f t="shared" si="0"/>
        <v>7.1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1770</v>
      </c>
      <c r="D43" s="28" t="s">
        <v>1356</v>
      </c>
      <c r="E43" s="29" t="s">
        <v>1771</v>
      </c>
      <c r="F43" s="30" t="s">
        <v>370</v>
      </c>
      <c r="G43" s="27" t="s">
        <v>208</v>
      </c>
      <c r="H43" s="31">
        <v>8</v>
      </c>
      <c r="I43" s="31">
        <v>7</v>
      </c>
      <c r="J43" s="31" t="s">
        <v>27</v>
      </c>
      <c r="K43" s="31">
        <v>7</v>
      </c>
      <c r="L43" s="38"/>
      <c r="M43" s="38"/>
      <c r="N43" s="38"/>
      <c r="O43" s="38"/>
      <c r="P43" s="33">
        <v>7</v>
      </c>
      <c r="Q43" s="34">
        <f t="shared" si="0"/>
        <v>7.1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1772</v>
      </c>
      <c r="D44" s="28" t="s">
        <v>1773</v>
      </c>
      <c r="E44" s="29" t="s">
        <v>321</v>
      </c>
      <c r="F44" s="30" t="s">
        <v>145</v>
      </c>
      <c r="G44" s="27" t="s">
        <v>142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1774</v>
      </c>
      <c r="D45" s="28" t="s">
        <v>1508</v>
      </c>
      <c r="E45" s="29" t="s">
        <v>352</v>
      </c>
      <c r="F45" s="30" t="s">
        <v>1320</v>
      </c>
      <c r="G45" s="27" t="s">
        <v>90</v>
      </c>
      <c r="H45" s="31">
        <v>8</v>
      </c>
      <c r="I45" s="31">
        <v>7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7.1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1775</v>
      </c>
      <c r="D46" s="28" t="s">
        <v>427</v>
      </c>
      <c r="E46" s="29" t="s">
        <v>352</v>
      </c>
      <c r="F46" s="30" t="s">
        <v>1530</v>
      </c>
      <c r="G46" s="27" t="s">
        <v>69</v>
      </c>
      <c r="H46" s="31">
        <v>10</v>
      </c>
      <c r="I46" s="31">
        <v>8</v>
      </c>
      <c r="J46" s="31" t="s">
        <v>27</v>
      </c>
      <c r="K46" s="31">
        <v>7</v>
      </c>
      <c r="L46" s="38"/>
      <c r="M46" s="38"/>
      <c r="N46" s="38"/>
      <c r="O46" s="38"/>
      <c r="P46" s="33">
        <v>7</v>
      </c>
      <c r="Q46" s="34">
        <f t="shared" si="0"/>
        <v>7.5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1776</v>
      </c>
      <c r="D47" s="28" t="s">
        <v>1777</v>
      </c>
      <c r="E47" s="29" t="s">
        <v>358</v>
      </c>
      <c r="F47" s="30" t="s">
        <v>763</v>
      </c>
      <c r="G47" s="27" t="s">
        <v>236</v>
      </c>
      <c r="H47" s="31">
        <v>10</v>
      </c>
      <c r="I47" s="31">
        <v>7</v>
      </c>
      <c r="J47" s="31" t="s">
        <v>27</v>
      </c>
      <c r="K47" s="31">
        <v>8</v>
      </c>
      <c r="L47" s="38"/>
      <c r="M47" s="38"/>
      <c r="N47" s="38"/>
      <c r="O47" s="38"/>
      <c r="P47" s="33">
        <v>8</v>
      </c>
      <c r="Q47" s="34">
        <f t="shared" si="0"/>
        <v>8</v>
      </c>
      <c r="R47" s="35" t="str">
        <f t="shared" si="3"/>
        <v>B+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1778</v>
      </c>
      <c r="D48" s="28" t="s">
        <v>1016</v>
      </c>
      <c r="E48" s="29" t="s">
        <v>358</v>
      </c>
      <c r="F48" s="30" t="s">
        <v>516</v>
      </c>
      <c r="G48" s="27" t="s">
        <v>208</v>
      </c>
      <c r="H48" s="31">
        <v>8</v>
      </c>
      <c r="I48" s="31">
        <v>8</v>
      </c>
      <c r="J48" s="31" t="s">
        <v>27</v>
      </c>
      <c r="K48" s="31">
        <v>7</v>
      </c>
      <c r="L48" s="38"/>
      <c r="M48" s="38"/>
      <c r="N48" s="38"/>
      <c r="O48" s="38"/>
      <c r="P48" s="33">
        <v>9</v>
      </c>
      <c r="Q48" s="34">
        <f t="shared" si="0"/>
        <v>8.3000000000000007</v>
      </c>
      <c r="R48" s="35" t="str">
        <f t="shared" si="3"/>
        <v>B+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1779</v>
      </c>
      <c r="D49" s="28" t="s">
        <v>127</v>
      </c>
      <c r="E49" s="29" t="s">
        <v>358</v>
      </c>
      <c r="F49" s="30" t="s">
        <v>1462</v>
      </c>
      <c r="G49" s="27" t="s">
        <v>298</v>
      </c>
      <c r="H49" s="31">
        <v>10</v>
      </c>
      <c r="I49" s="31">
        <v>8</v>
      </c>
      <c r="J49" s="31" t="s">
        <v>27</v>
      </c>
      <c r="K49" s="31">
        <v>7</v>
      </c>
      <c r="L49" s="38"/>
      <c r="M49" s="38"/>
      <c r="N49" s="38"/>
      <c r="O49" s="38"/>
      <c r="P49" s="33">
        <v>8</v>
      </c>
      <c r="Q49" s="34">
        <f t="shared" si="0"/>
        <v>8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1780</v>
      </c>
      <c r="D50" s="28" t="s">
        <v>1781</v>
      </c>
      <c r="E50" s="29" t="s">
        <v>1782</v>
      </c>
      <c r="F50" s="30" t="s">
        <v>1783</v>
      </c>
      <c r="G50" s="27" t="s">
        <v>154</v>
      </c>
      <c r="H50" s="31">
        <v>10</v>
      </c>
      <c r="I50" s="31">
        <v>8</v>
      </c>
      <c r="J50" s="31" t="s">
        <v>27</v>
      </c>
      <c r="K50" s="31">
        <v>8</v>
      </c>
      <c r="L50" s="38"/>
      <c r="M50" s="38"/>
      <c r="N50" s="38"/>
      <c r="O50" s="38"/>
      <c r="P50" s="33">
        <v>7</v>
      </c>
      <c r="Q50" s="34">
        <f t="shared" si="0"/>
        <v>7.7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1784</v>
      </c>
      <c r="D51" s="28" t="s">
        <v>1785</v>
      </c>
      <c r="E51" s="29" t="s">
        <v>878</v>
      </c>
      <c r="F51" s="30" t="s">
        <v>568</v>
      </c>
      <c r="G51" s="27" t="s">
        <v>90</v>
      </c>
      <c r="H51" s="31">
        <v>8</v>
      </c>
      <c r="I51" s="31">
        <v>7</v>
      </c>
      <c r="J51" s="31" t="s">
        <v>27</v>
      </c>
      <c r="K51" s="31">
        <v>7</v>
      </c>
      <c r="L51" s="38"/>
      <c r="M51" s="38"/>
      <c r="N51" s="38"/>
      <c r="O51" s="38"/>
      <c r="P51" s="33">
        <v>8</v>
      </c>
      <c r="Q51" s="34">
        <f t="shared" si="0"/>
        <v>7.6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1786</v>
      </c>
      <c r="D52" s="28" t="s">
        <v>329</v>
      </c>
      <c r="E52" s="29" t="s">
        <v>563</v>
      </c>
      <c r="F52" s="30" t="s">
        <v>670</v>
      </c>
      <c r="G52" s="27" t="s">
        <v>236</v>
      </c>
      <c r="H52" s="31">
        <v>10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1787</v>
      </c>
      <c r="D53" s="28" t="s">
        <v>1016</v>
      </c>
      <c r="E53" s="29" t="s">
        <v>567</v>
      </c>
      <c r="F53" s="30" t="s">
        <v>437</v>
      </c>
      <c r="G53" s="27" t="s">
        <v>208</v>
      </c>
      <c r="H53" s="31">
        <v>10</v>
      </c>
      <c r="I53" s="31">
        <v>8</v>
      </c>
      <c r="J53" s="31" t="s">
        <v>27</v>
      </c>
      <c r="K53" s="31">
        <v>7</v>
      </c>
      <c r="L53" s="38"/>
      <c r="M53" s="38"/>
      <c r="N53" s="38"/>
      <c r="O53" s="38"/>
      <c r="P53" s="33">
        <v>7</v>
      </c>
      <c r="Q53" s="34">
        <f t="shared" si="0"/>
        <v>7.5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1788</v>
      </c>
      <c r="D54" s="28" t="s">
        <v>172</v>
      </c>
      <c r="E54" s="29" t="s">
        <v>369</v>
      </c>
      <c r="F54" s="30" t="s">
        <v>1789</v>
      </c>
      <c r="G54" s="27" t="s">
        <v>154</v>
      </c>
      <c r="H54" s="31">
        <v>10</v>
      </c>
      <c r="I54" s="31">
        <v>8</v>
      </c>
      <c r="J54" s="31" t="s">
        <v>27</v>
      </c>
      <c r="K54" s="31">
        <v>8</v>
      </c>
      <c r="L54" s="38"/>
      <c r="M54" s="38"/>
      <c r="N54" s="38"/>
      <c r="O54" s="38"/>
      <c r="P54" s="33">
        <v>7</v>
      </c>
      <c r="Q54" s="34">
        <f t="shared" si="0"/>
        <v>7.7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1790</v>
      </c>
      <c r="D55" s="28" t="s">
        <v>1791</v>
      </c>
      <c r="E55" s="29" t="s">
        <v>1030</v>
      </c>
      <c r="F55" s="30" t="s">
        <v>819</v>
      </c>
      <c r="G55" s="27" t="s">
        <v>260</v>
      </c>
      <c r="H55" s="31">
        <v>10</v>
      </c>
      <c r="I55" s="31">
        <v>8</v>
      </c>
      <c r="J55" s="31" t="s">
        <v>27</v>
      </c>
      <c r="K55" s="31">
        <v>7</v>
      </c>
      <c r="L55" s="38"/>
      <c r="M55" s="38"/>
      <c r="N55" s="38"/>
      <c r="O55" s="38"/>
      <c r="P55" s="33">
        <v>8</v>
      </c>
      <c r="Q55" s="34">
        <f t="shared" si="0"/>
        <v>8</v>
      </c>
      <c r="R55" s="35" t="str">
        <f t="shared" si="3"/>
        <v>B+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1792</v>
      </c>
      <c r="D56" s="28" t="s">
        <v>205</v>
      </c>
      <c r="E56" s="29" t="s">
        <v>1168</v>
      </c>
      <c r="F56" s="30" t="s">
        <v>335</v>
      </c>
      <c r="G56" s="27" t="s">
        <v>208</v>
      </c>
      <c r="H56" s="31">
        <v>8</v>
      </c>
      <c r="I56" s="31">
        <v>7</v>
      </c>
      <c r="J56" s="31" t="s">
        <v>27</v>
      </c>
      <c r="K56" s="31">
        <v>7</v>
      </c>
      <c r="L56" s="38"/>
      <c r="M56" s="38"/>
      <c r="N56" s="38"/>
      <c r="O56" s="38"/>
      <c r="P56" s="33">
        <v>8</v>
      </c>
      <c r="Q56" s="34">
        <f t="shared" si="0"/>
        <v>7.6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1793</v>
      </c>
      <c r="D57" s="28" t="s">
        <v>147</v>
      </c>
      <c r="E57" s="29" t="s">
        <v>883</v>
      </c>
      <c r="F57" s="30" t="s">
        <v>80</v>
      </c>
      <c r="G57" s="27" t="s">
        <v>90</v>
      </c>
      <c r="H57" s="31">
        <v>8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8</v>
      </c>
      <c r="Q57" s="34">
        <f t="shared" si="0"/>
        <v>7.6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1794</v>
      </c>
      <c r="D58" s="28" t="s">
        <v>1795</v>
      </c>
      <c r="E58" s="29" t="s">
        <v>380</v>
      </c>
      <c r="F58" s="30" t="s">
        <v>1312</v>
      </c>
      <c r="G58" s="27" t="s">
        <v>298</v>
      </c>
      <c r="H58" s="31">
        <v>8</v>
      </c>
      <c r="I58" s="31">
        <v>7</v>
      </c>
      <c r="J58" s="31" t="s">
        <v>27</v>
      </c>
      <c r="K58" s="31">
        <v>6</v>
      </c>
      <c r="L58" s="38"/>
      <c r="M58" s="38"/>
      <c r="N58" s="38"/>
      <c r="O58" s="38"/>
      <c r="P58" s="33">
        <v>7</v>
      </c>
      <c r="Q58" s="34">
        <f t="shared" si="0"/>
        <v>6.9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1796</v>
      </c>
      <c r="D59" s="28" t="s">
        <v>1797</v>
      </c>
      <c r="E59" s="29" t="s">
        <v>1046</v>
      </c>
      <c r="F59" s="30" t="s">
        <v>857</v>
      </c>
      <c r="G59" s="27" t="s">
        <v>90</v>
      </c>
      <c r="H59" s="31">
        <v>10</v>
      </c>
      <c r="I59" s="31">
        <v>8</v>
      </c>
      <c r="J59" s="31" t="s">
        <v>27</v>
      </c>
      <c r="K59" s="31">
        <v>6</v>
      </c>
      <c r="L59" s="38"/>
      <c r="M59" s="38"/>
      <c r="N59" s="38"/>
      <c r="O59" s="38"/>
      <c r="P59" s="33">
        <v>9</v>
      </c>
      <c r="Q59" s="34">
        <f t="shared" si="0"/>
        <v>8.3000000000000007</v>
      </c>
      <c r="R59" s="35" t="str">
        <f t="shared" si="3"/>
        <v>B+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1798</v>
      </c>
      <c r="D60" s="28" t="s">
        <v>508</v>
      </c>
      <c r="E60" s="29" t="s">
        <v>894</v>
      </c>
      <c r="F60" s="30" t="s">
        <v>642</v>
      </c>
      <c r="G60" s="27" t="s">
        <v>69</v>
      </c>
      <c r="H60" s="31">
        <v>10</v>
      </c>
      <c r="I60" s="31">
        <v>8</v>
      </c>
      <c r="J60" s="31" t="s">
        <v>27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7.5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1799</v>
      </c>
      <c r="D61" s="28" t="s">
        <v>245</v>
      </c>
      <c r="E61" s="29" t="s">
        <v>900</v>
      </c>
      <c r="F61" s="30" t="s">
        <v>812</v>
      </c>
      <c r="G61" s="27" t="s">
        <v>236</v>
      </c>
      <c r="H61" s="31">
        <v>10</v>
      </c>
      <c r="I61" s="31">
        <v>8</v>
      </c>
      <c r="J61" s="31" t="s">
        <v>27</v>
      </c>
      <c r="K61" s="31">
        <v>8</v>
      </c>
      <c r="L61" s="38"/>
      <c r="M61" s="38"/>
      <c r="N61" s="38"/>
      <c r="O61" s="38"/>
      <c r="P61" s="33">
        <v>8</v>
      </c>
      <c r="Q61" s="34">
        <f t="shared" si="0"/>
        <v>8.1999999999999993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1800</v>
      </c>
      <c r="D62" s="28" t="s">
        <v>1801</v>
      </c>
      <c r="E62" s="29" t="s">
        <v>392</v>
      </c>
      <c r="F62" s="30" t="s">
        <v>1141</v>
      </c>
      <c r="G62" s="27" t="s">
        <v>85</v>
      </c>
      <c r="H62" s="31">
        <v>10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>
        <v>7</v>
      </c>
      <c r="Q62" s="34">
        <f t="shared" si="0"/>
        <v>7.7</v>
      </c>
      <c r="R62" s="35" t="str">
        <f t="shared" si="3"/>
        <v>B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1802</v>
      </c>
      <c r="D63" s="28" t="s">
        <v>1803</v>
      </c>
      <c r="E63" s="29" t="s">
        <v>392</v>
      </c>
      <c r="F63" s="30" t="s">
        <v>1189</v>
      </c>
      <c r="G63" s="27" t="s">
        <v>142</v>
      </c>
      <c r="H63" s="31">
        <v>10</v>
      </c>
      <c r="I63" s="31">
        <v>8</v>
      </c>
      <c r="J63" s="31" t="s">
        <v>27</v>
      </c>
      <c r="K63" s="31">
        <v>7</v>
      </c>
      <c r="L63" s="38"/>
      <c r="M63" s="38"/>
      <c r="N63" s="38"/>
      <c r="O63" s="38"/>
      <c r="P63" s="33">
        <v>7</v>
      </c>
      <c r="Q63" s="34">
        <f t="shared" si="0"/>
        <v>7.5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1804</v>
      </c>
      <c r="D64" s="28" t="s">
        <v>127</v>
      </c>
      <c r="E64" s="29" t="s">
        <v>392</v>
      </c>
      <c r="F64" s="30" t="s">
        <v>673</v>
      </c>
      <c r="G64" s="27" t="s">
        <v>90</v>
      </c>
      <c r="H64" s="31">
        <v>10</v>
      </c>
      <c r="I64" s="31">
        <v>8</v>
      </c>
      <c r="J64" s="31" t="s">
        <v>27</v>
      </c>
      <c r="K64" s="31">
        <v>6</v>
      </c>
      <c r="L64" s="38"/>
      <c r="M64" s="38"/>
      <c r="N64" s="38"/>
      <c r="O64" s="38"/>
      <c r="P64" s="33">
        <v>8</v>
      </c>
      <c r="Q64" s="34">
        <f t="shared" si="0"/>
        <v>7.8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1805</v>
      </c>
      <c r="D65" s="28" t="s">
        <v>1326</v>
      </c>
      <c r="E65" s="29" t="s">
        <v>392</v>
      </c>
      <c r="F65" s="30" t="s">
        <v>1806</v>
      </c>
      <c r="G65" s="27" t="s">
        <v>65</v>
      </c>
      <c r="H65" s="31">
        <v>10</v>
      </c>
      <c r="I65" s="31">
        <v>8</v>
      </c>
      <c r="J65" s="31" t="s">
        <v>27</v>
      </c>
      <c r="K65" s="31">
        <v>7</v>
      </c>
      <c r="L65" s="38"/>
      <c r="M65" s="38"/>
      <c r="N65" s="38"/>
      <c r="O65" s="38"/>
      <c r="P65" s="33">
        <v>8</v>
      </c>
      <c r="Q65" s="34">
        <f t="shared" si="0"/>
        <v>8</v>
      </c>
      <c r="R65" s="35" t="str">
        <f t="shared" si="3"/>
        <v>B+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1807</v>
      </c>
      <c r="D66" s="28" t="s">
        <v>1036</v>
      </c>
      <c r="E66" s="29" t="s">
        <v>215</v>
      </c>
      <c r="F66" s="30" t="s">
        <v>103</v>
      </c>
      <c r="G66" s="27" t="s">
        <v>260</v>
      </c>
      <c r="H66" s="31">
        <v>10</v>
      </c>
      <c r="I66" s="31">
        <v>8</v>
      </c>
      <c r="J66" s="31" t="s">
        <v>27</v>
      </c>
      <c r="K66" s="31">
        <v>8</v>
      </c>
      <c r="L66" s="38"/>
      <c r="M66" s="38"/>
      <c r="N66" s="38"/>
      <c r="O66" s="38"/>
      <c r="P66" s="33">
        <v>6</v>
      </c>
      <c r="Q66" s="34">
        <f t="shared" si="0"/>
        <v>7.2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1808</v>
      </c>
      <c r="D67" s="28" t="s">
        <v>1809</v>
      </c>
      <c r="E67" s="29" t="s">
        <v>424</v>
      </c>
      <c r="F67" s="30" t="s">
        <v>590</v>
      </c>
      <c r="G67" s="27" t="s">
        <v>154</v>
      </c>
      <c r="H67" s="31">
        <v>10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7</v>
      </c>
      <c r="Q67" s="34">
        <f t="shared" si="0"/>
        <v>7.7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1810</v>
      </c>
      <c r="D68" s="28" t="s">
        <v>1811</v>
      </c>
      <c r="E68" s="29" t="s">
        <v>424</v>
      </c>
      <c r="F68" s="30" t="s">
        <v>1475</v>
      </c>
      <c r="G68" s="27" t="s">
        <v>298</v>
      </c>
      <c r="H68" s="31">
        <v>10</v>
      </c>
      <c r="I68" s="31">
        <v>8</v>
      </c>
      <c r="J68" s="31" t="s">
        <v>27</v>
      </c>
      <c r="K68" s="31">
        <v>7</v>
      </c>
      <c r="L68" s="38"/>
      <c r="M68" s="38"/>
      <c r="N68" s="38"/>
      <c r="O68" s="38"/>
      <c r="P68" s="33">
        <v>7</v>
      </c>
      <c r="Q68" s="34">
        <f t="shared" si="0"/>
        <v>7.5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1812</v>
      </c>
      <c r="D69" s="28" t="s">
        <v>472</v>
      </c>
      <c r="E69" s="29" t="s">
        <v>1198</v>
      </c>
      <c r="F69" s="30" t="s">
        <v>1813</v>
      </c>
      <c r="G69" s="27" t="s">
        <v>217</v>
      </c>
      <c r="H69" s="31">
        <v>8</v>
      </c>
      <c r="I69" s="31">
        <v>7</v>
      </c>
      <c r="J69" s="31" t="s">
        <v>27</v>
      </c>
      <c r="K69" s="31">
        <v>7</v>
      </c>
      <c r="L69" s="38"/>
      <c r="M69" s="38"/>
      <c r="N69" s="38"/>
      <c r="O69" s="38"/>
      <c r="P69" s="33">
        <v>7</v>
      </c>
      <c r="Q69" s="34">
        <f t="shared" si="0"/>
        <v>7.1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1814</v>
      </c>
      <c r="D70" s="28" t="s">
        <v>692</v>
      </c>
      <c r="E70" s="29" t="s">
        <v>762</v>
      </c>
      <c r="F70" s="30" t="s">
        <v>377</v>
      </c>
      <c r="G70" s="27" t="s">
        <v>260</v>
      </c>
      <c r="H70" s="31">
        <v>10</v>
      </c>
      <c r="I70" s="31">
        <v>8</v>
      </c>
      <c r="J70" s="31" t="s">
        <v>27</v>
      </c>
      <c r="K70" s="31">
        <v>7</v>
      </c>
      <c r="L70" s="38"/>
      <c r="M70" s="38"/>
      <c r="N70" s="38"/>
      <c r="O70" s="38"/>
      <c r="P70" s="33">
        <v>7</v>
      </c>
      <c r="Q70" s="34">
        <f t="shared" si="0"/>
        <v>7.5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1815</v>
      </c>
      <c r="D71" s="28" t="s">
        <v>1816</v>
      </c>
      <c r="E71" s="29" t="s">
        <v>762</v>
      </c>
      <c r="F71" s="30" t="s">
        <v>1817</v>
      </c>
      <c r="G71" s="27" t="s">
        <v>90</v>
      </c>
      <c r="H71" s="31">
        <v>10</v>
      </c>
      <c r="I71" s="31">
        <v>8</v>
      </c>
      <c r="J71" s="31" t="s">
        <v>27</v>
      </c>
      <c r="K71" s="31">
        <v>6</v>
      </c>
      <c r="L71" s="38"/>
      <c r="M71" s="38"/>
      <c r="N71" s="38"/>
      <c r="O71" s="38"/>
      <c r="P71" s="33">
        <v>8</v>
      </c>
      <c r="Q71" s="34">
        <f t="shared" si="0"/>
        <v>7.8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7.5" hidden="1" customHeight="1">
      <c r="A72" s="2"/>
      <c r="B72" s="51"/>
      <c r="C72" s="52"/>
      <c r="D72" s="52"/>
      <c r="E72" s="53"/>
      <c r="F72" s="53"/>
      <c r="G72" s="53"/>
      <c r="H72" s="54"/>
      <c r="I72" s="55"/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3"/>
    </row>
    <row r="73" spans="1:38" ht="16.8">
      <c r="A73" s="2"/>
      <c r="B73" s="125" t="s">
        <v>28</v>
      </c>
      <c r="C73" s="125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5" customHeight="1">
      <c r="A74" s="2"/>
      <c r="B74" s="57" t="s">
        <v>29</v>
      </c>
      <c r="C74" s="57"/>
      <c r="D74" s="58">
        <f>+$Y$9</f>
        <v>61</v>
      </c>
      <c r="E74" s="59" t="s">
        <v>30</v>
      </c>
      <c r="F74" s="59"/>
      <c r="G74" s="116" t="s">
        <v>31</v>
      </c>
      <c r="H74" s="116"/>
      <c r="I74" s="116"/>
      <c r="J74" s="116"/>
      <c r="K74" s="116"/>
      <c r="L74" s="116"/>
      <c r="M74" s="116"/>
      <c r="N74" s="116"/>
      <c r="O74" s="116"/>
      <c r="P74" s="60">
        <f>$Y$9 -COUNTIF($T$10:$T$261,"Vắng") -COUNTIF($T$10:$T$261,"Vắng có phép") - COUNTIF($T$10:$T$261,"Đình chỉ thi") - COUNTIF($T$10:$T$261,"Không đủ ĐKDT")</f>
        <v>60</v>
      </c>
      <c r="Q74" s="60"/>
      <c r="R74" s="61"/>
      <c r="S74" s="62"/>
      <c r="T74" s="62" t="s">
        <v>30</v>
      </c>
      <c r="U74" s="3"/>
    </row>
    <row r="75" spans="1:38" ht="16.5" customHeight="1">
      <c r="A75" s="2"/>
      <c r="B75" s="57" t="s">
        <v>32</v>
      </c>
      <c r="C75" s="57"/>
      <c r="D75" s="58">
        <f>+$AJ$9</f>
        <v>60</v>
      </c>
      <c r="E75" s="59" t="s">
        <v>30</v>
      </c>
      <c r="F75" s="59"/>
      <c r="G75" s="116" t="s">
        <v>33</v>
      </c>
      <c r="H75" s="116"/>
      <c r="I75" s="116"/>
      <c r="J75" s="116"/>
      <c r="K75" s="116"/>
      <c r="L75" s="116"/>
      <c r="M75" s="116"/>
      <c r="N75" s="116"/>
      <c r="O75" s="116"/>
      <c r="P75" s="63">
        <f>COUNTIF($T$10:$T$137,"Vắng")</f>
        <v>0</v>
      </c>
      <c r="Q75" s="63"/>
      <c r="R75" s="64"/>
      <c r="S75" s="62"/>
      <c r="T75" s="62" t="s">
        <v>30</v>
      </c>
      <c r="U75" s="3"/>
    </row>
    <row r="76" spans="1:38" ht="16.5" customHeight="1">
      <c r="A76" s="2"/>
      <c r="B76" s="57" t="s">
        <v>49</v>
      </c>
      <c r="C76" s="57"/>
      <c r="D76" s="97">
        <f>COUNTIF(V11:V71,"Học lại")</f>
        <v>1</v>
      </c>
      <c r="E76" s="59" t="s">
        <v>30</v>
      </c>
      <c r="F76" s="59"/>
      <c r="G76" s="116" t="s">
        <v>50</v>
      </c>
      <c r="H76" s="116"/>
      <c r="I76" s="116"/>
      <c r="J76" s="116"/>
      <c r="K76" s="116"/>
      <c r="L76" s="116"/>
      <c r="M76" s="116"/>
      <c r="N76" s="116"/>
      <c r="O76" s="116"/>
      <c r="P76" s="60">
        <f>COUNTIF($T$10:$T$137,"Vắng có phép")</f>
        <v>0</v>
      </c>
      <c r="Q76" s="60"/>
      <c r="R76" s="61"/>
      <c r="S76" s="62"/>
      <c r="T76" s="62" t="s">
        <v>30</v>
      </c>
      <c r="U76" s="3"/>
    </row>
    <row r="77" spans="1:38" ht="3" customHeight="1">
      <c r="A77" s="2"/>
      <c r="B77" s="51"/>
      <c r="C77" s="52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>
      <c r="B78" s="98" t="s">
        <v>34</v>
      </c>
      <c r="C78" s="98"/>
      <c r="D78" s="99">
        <f>COUNTIF(V11:V71,"Thi lại")</f>
        <v>0</v>
      </c>
      <c r="E78" s="100" t="s">
        <v>30</v>
      </c>
      <c r="F78" s="3"/>
      <c r="G78" s="3"/>
      <c r="H78" s="3"/>
      <c r="I78" s="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>
      <c r="B79" s="98"/>
      <c r="C79" s="98"/>
      <c r="D79" s="99"/>
      <c r="E79" s="100"/>
      <c r="F79" s="3"/>
      <c r="G79" s="3"/>
      <c r="H79" s="3"/>
      <c r="I79" s="3"/>
      <c r="J79" s="145" t="s">
        <v>228</v>
      </c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</row>
    <row r="80" spans="1:38" ht="28.05" customHeight="1">
      <c r="A80" s="65"/>
      <c r="B80" s="110" t="s">
        <v>35</v>
      </c>
      <c r="C80" s="110"/>
      <c r="D80" s="110"/>
      <c r="E80" s="110"/>
      <c r="F80" s="110"/>
      <c r="G80" s="110"/>
      <c r="H80" s="110"/>
      <c r="I80" s="66"/>
      <c r="J80" s="114" t="s">
        <v>57</v>
      </c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38" ht="4.5" customHeight="1">
      <c r="A81" s="2"/>
      <c r="B81" s="51"/>
      <c r="C81" s="67"/>
      <c r="D81" s="67"/>
      <c r="E81" s="68"/>
      <c r="F81" s="68"/>
      <c r="G81" s="68"/>
      <c r="H81" s="69"/>
      <c r="I81" s="70"/>
      <c r="J81" s="7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0" t="s">
        <v>36</v>
      </c>
      <c r="C82" s="110"/>
      <c r="D82" s="112" t="s">
        <v>37</v>
      </c>
      <c r="E82" s="112"/>
      <c r="F82" s="112"/>
      <c r="G82" s="112"/>
      <c r="H82" s="112"/>
      <c r="I82" s="70"/>
      <c r="J82" s="70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74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</row>
    <row r="83" spans="1:38" s="2" customForma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 ht="7.2" customHeigh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8" customHeight="1">
      <c r="A88" s="1"/>
      <c r="B88" s="108" t="s">
        <v>58</v>
      </c>
      <c r="C88" s="108"/>
      <c r="D88" s="108" t="s">
        <v>59</v>
      </c>
      <c r="E88" s="108"/>
      <c r="F88" s="108"/>
      <c r="G88" s="108"/>
      <c r="H88" s="108"/>
      <c r="I88" s="108"/>
      <c r="J88" s="108" t="s">
        <v>60</v>
      </c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ht="38.25" customHeight="1">
      <c r="B91" s="109"/>
      <c r="C91" s="110"/>
      <c r="D91" s="110"/>
      <c r="E91" s="110"/>
      <c r="F91" s="110"/>
      <c r="G91" s="110"/>
      <c r="H91" s="109"/>
      <c r="I91" s="109"/>
      <c r="J91" s="109"/>
      <c r="K91" s="109"/>
      <c r="L91" s="109"/>
      <c r="M91" s="109"/>
      <c r="N91" s="111"/>
      <c r="O91" s="111"/>
      <c r="P91" s="111"/>
      <c r="Q91" s="111"/>
      <c r="R91" s="111"/>
      <c r="S91" s="111"/>
      <c r="T91" s="111"/>
    </row>
    <row r="92" spans="1:38">
      <c r="B92" s="51"/>
      <c r="C92" s="67"/>
      <c r="D92" s="67"/>
      <c r="E92" s="68"/>
      <c r="F92" s="68"/>
      <c r="G92" s="68"/>
      <c r="H92" s="69"/>
      <c r="I92" s="70"/>
      <c r="J92" s="7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110"/>
      <c r="C93" s="110"/>
      <c r="D93" s="112"/>
      <c r="E93" s="112"/>
      <c r="F93" s="112"/>
      <c r="G93" s="112"/>
      <c r="H93" s="112"/>
      <c r="I93" s="70"/>
      <c r="J93" s="70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0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J78:T78"/>
    <mergeCell ref="J79:U79"/>
    <mergeCell ref="B80:H80"/>
    <mergeCell ref="J80:U80"/>
    <mergeCell ref="B82:C82"/>
    <mergeCell ref="D82:H82"/>
    <mergeCell ref="N99:T99"/>
    <mergeCell ref="B88:C88"/>
    <mergeCell ref="D88:I88"/>
    <mergeCell ref="J88:U88"/>
    <mergeCell ref="B91:G91"/>
    <mergeCell ref="H91:M91"/>
    <mergeCell ref="N91:T91"/>
    <mergeCell ref="B93:C93"/>
    <mergeCell ref="D93:H93"/>
    <mergeCell ref="B99:D99"/>
    <mergeCell ref="E99:G99"/>
    <mergeCell ref="H99:M99"/>
  </mergeCells>
  <conditionalFormatting sqref="H11:P71">
    <cfRule type="cellIs" dxfId="47" priority="4" operator="greaterThan">
      <formula>10</formula>
    </cfRule>
  </conditionalFormatting>
  <conditionalFormatting sqref="C1:C1048576">
    <cfRule type="duplicateValues" dxfId="46" priority="3"/>
  </conditionalFormatting>
  <conditionalFormatting sqref="O79:O88">
    <cfRule type="duplicateValues" dxfId="45" priority="2"/>
  </conditionalFormatting>
  <conditionalFormatting sqref="C79:C88">
    <cfRule type="duplicateValues" dxfId="44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29" activePane="bottomLeft" state="frozen"/>
      <selection activeCell="A6" sqref="A6:XFD6"/>
      <selection pane="bottomLeft" activeCell="P83" sqref="P83"/>
    </sheetView>
  </sheetViews>
  <sheetFormatPr defaultColWidth="9" defaultRowHeight="15.6"/>
  <cols>
    <col min="1" max="1" width="1.19921875" style="1" customWidth="1"/>
    <col min="2" max="2" width="4" style="1" customWidth="1"/>
    <col min="3" max="3" width="10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" style="1" customWidth="1"/>
    <col min="8" max="8" width="4.69921875" style="1" customWidth="1"/>
    <col min="9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6.0976562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3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9.2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773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SKR-1101-11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4</v>
      </c>
      <c r="AI9" s="83">
        <f>+$AH$9/$Y$9</f>
        <v>6.3492063492063489E-2</v>
      </c>
      <c r="AJ9" s="75">
        <f>COUNTIF($V$11:$V$132,"Đạt")</f>
        <v>59</v>
      </c>
      <c r="AK9" s="82">
        <f>+$AJ$9/$Y$9</f>
        <v>0.93650793650793651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1591</v>
      </c>
      <c r="D11" s="17" t="s">
        <v>1592</v>
      </c>
      <c r="E11" s="18" t="s">
        <v>63</v>
      </c>
      <c r="F11" s="19" t="s">
        <v>443</v>
      </c>
      <c r="G11" s="16" t="s">
        <v>865</v>
      </c>
      <c r="H11" s="20">
        <v>10</v>
      </c>
      <c r="I11" s="20">
        <v>7</v>
      </c>
      <c r="J11" s="20" t="s">
        <v>27</v>
      </c>
      <c r="K11" s="20">
        <v>7</v>
      </c>
      <c r="L11" s="21"/>
      <c r="M11" s="21"/>
      <c r="N11" s="21"/>
      <c r="O11" s="21"/>
      <c r="P11" s="22">
        <v>6</v>
      </c>
      <c r="Q11" s="23">
        <f t="shared" ref="Q11:Q73" si="0">ROUND(SUMPRODUCT(H11:P11,$H$10:$P$10)/100,1)</f>
        <v>6.8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1593</v>
      </c>
      <c r="D12" s="28" t="s">
        <v>1594</v>
      </c>
      <c r="E12" s="29" t="s">
        <v>63</v>
      </c>
      <c r="F12" s="30" t="s">
        <v>743</v>
      </c>
      <c r="G12" s="27" t="s">
        <v>208</v>
      </c>
      <c r="H12" s="31">
        <v>10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7</v>
      </c>
      <c r="Q12" s="34">
        <f t="shared" si="0"/>
        <v>7.7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1595</v>
      </c>
      <c r="D13" s="28" t="s">
        <v>1596</v>
      </c>
      <c r="E13" s="29" t="s">
        <v>63</v>
      </c>
      <c r="F13" s="30" t="s">
        <v>1597</v>
      </c>
      <c r="G13" s="27" t="s">
        <v>298</v>
      </c>
      <c r="H13" s="31">
        <v>10</v>
      </c>
      <c r="I13" s="31">
        <v>8</v>
      </c>
      <c r="J13" s="31" t="s">
        <v>27</v>
      </c>
      <c r="K13" s="31">
        <v>7</v>
      </c>
      <c r="L13" s="38"/>
      <c r="M13" s="38"/>
      <c r="N13" s="38"/>
      <c r="O13" s="38"/>
      <c r="P13" s="33">
        <v>7</v>
      </c>
      <c r="Q13" s="34">
        <f t="shared" si="0"/>
        <v>7.5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1598</v>
      </c>
      <c r="D14" s="28" t="s">
        <v>1415</v>
      </c>
      <c r="E14" s="29" t="s">
        <v>63</v>
      </c>
      <c r="F14" s="30" t="s">
        <v>166</v>
      </c>
      <c r="G14" s="27" t="s">
        <v>65</v>
      </c>
      <c r="H14" s="31">
        <v>10</v>
      </c>
      <c r="I14" s="31">
        <v>8</v>
      </c>
      <c r="J14" s="31" t="s">
        <v>27</v>
      </c>
      <c r="K14" s="31">
        <v>7</v>
      </c>
      <c r="L14" s="38"/>
      <c r="M14" s="38"/>
      <c r="N14" s="38"/>
      <c r="O14" s="38"/>
      <c r="P14" s="33">
        <v>8</v>
      </c>
      <c r="Q14" s="34">
        <f t="shared" si="0"/>
        <v>8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1599</v>
      </c>
      <c r="D15" s="28" t="s">
        <v>1600</v>
      </c>
      <c r="E15" s="29" t="s">
        <v>63</v>
      </c>
      <c r="F15" s="30" t="s">
        <v>1259</v>
      </c>
      <c r="G15" s="27" t="s">
        <v>236</v>
      </c>
      <c r="H15" s="31">
        <v>10</v>
      </c>
      <c r="I15" s="31">
        <v>8</v>
      </c>
      <c r="J15" s="31" t="s">
        <v>27</v>
      </c>
      <c r="K15" s="31">
        <v>7</v>
      </c>
      <c r="L15" s="38"/>
      <c r="M15" s="38"/>
      <c r="N15" s="38"/>
      <c r="O15" s="38"/>
      <c r="P15" s="33">
        <v>7</v>
      </c>
      <c r="Q15" s="34">
        <f t="shared" si="0"/>
        <v>7.5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1601</v>
      </c>
      <c r="D16" s="28" t="s">
        <v>1602</v>
      </c>
      <c r="E16" s="29" t="s">
        <v>63</v>
      </c>
      <c r="F16" s="30" t="s">
        <v>651</v>
      </c>
      <c r="G16" s="27" t="s">
        <v>217</v>
      </c>
      <c r="H16" s="31">
        <v>8</v>
      </c>
      <c r="I16" s="31">
        <v>7</v>
      </c>
      <c r="J16" s="31" t="s">
        <v>27</v>
      </c>
      <c r="K16" s="31">
        <v>8</v>
      </c>
      <c r="L16" s="38"/>
      <c r="M16" s="38"/>
      <c r="N16" s="38"/>
      <c r="O16" s="38"/>
      <c r="P16" s="33">
        <v>7</v>
      </c>
      <c r="Q16" s="34">
        <f t="shared" si="0"/>
        <v>7.3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1603</v>
      </c>
      <c r="D17" s="28" t="s">
        <v>1604</v>
      </c>
      <c r="E17" s="29" t="s">
        <v>239</v>
      </c>
      <c r="F17" s="30" t="s">
        <v>1605</v>
      </c>
      <c r="G17" s="27" t="s">
        <v>208</v>
      </c>
      <c r="H17" s="31">
        <v>10</v>
      </c>
      <c r="I17" s="31">
        <v>8</v>
      </c>
      <c r="J17" s="31" t="s">
        <v>27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1606</v>
      </c>
      <c r="D18" s="28" t="s">
        <v>1427</v>
      </c>
      <c r="E18" s="29" t="s">
        <v>1607</v>
      </c>
      <c r="F18" s="30" t="s">
        <v>1608</v>
      </c>
      <c r="G18" s="27" t="s">
        <v>134</v>
      </c>
      <c r="H18" s="31">
        <v>8</v>
      </c>
      <c r="I18" s="31">
        <v>7</v>
      </c>
      <c r="J18" s="31" t="s">
        <v>27</v>
      </c>
      <c r="K18" s="31">
        <v>7</v>
      </c>
      <c r="L18" s="38"/>
      <c r="M18" s="38"/>
      <c r="N18" s="38"/>
      <c r="O18" s="38"/>
      <c r="P18" s="33">
        <v>7</v>
      </c>
      <c r="Q18" s="34">
        <f t="shared" si="0"/>
        <v>7.1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1609</v>
      </c>
      <c r="D19" s="28" t="s">
        <v>1610</v>
      </c>
      <c r="E19" s="29" t="s">
        <v>458</v>
      </c>
      <c r="F19" s="30" t="s">
        <v>685</v>
      </c>
      <c r="G19" s="27" t="s">
        <v>167</v>
      </c>
      <c r="H19" s="31">
        <v>10</v>
      </c>
      <c r="I19" s="31">
        <v>8</v>
      </c>
      <c r="J19" s="31" t="s">
        <v>27</v>
      </c>
      <c r="K19" s="31">
        <v>7</v>
      </c>
      <c r="L19" s="38"/>
      <c r="M19" s="38"/>
      <c r="N19" s="38"/>
      <c r="O19" s="38"/>
      <c r="P19" s="33">
        <v>7</v>
      </c>
      <c r="Q19" s="34">
        <f t="shared" si="0"/>
        <v>7.5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1611</v>
      </c>
      <c r="D20" s="28" t="s">
        <v>1612</v>
      </c>
      <c r="E20" s="29" t="s">
        <v>792</v>
      </c>
      <c r="F20" s="30" t="s">
        <v>696</v>
      </c>
      <c r="G20" s="27" t="s">
        <v>260</v>
      </c>
      <c r="H20" s="31">
        <v>10</v>
      </c>
      <c r="I20" s="31">
        <v>8</v>
      </c>
      <c r="J20" s="31" t="s">
        <v>27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1613</v>
      </c>
      <c r="D21" s="28" t="s">
        <v>533</v>
      </c>
      <c r="E21" s="29" t="s">
        <v>1614</v>
      </c>
      <c r="F21" s="30" t="s">
        <v>200</v>
      </c>
      <c r="G21" s="27" t="s">
        <v>167</v>
      </c>
      <c r="H21" s="31">
        <v>10</v>
      </c>
      <c r="I21" s="31">
        <v>7</v>
      </c>
      <c r="J21" s="31" t="s">
        <v>27</v>
      </c>
      <c r="K21" s="31">
        <v>7</v>
      </c>
      <c r="L21" s="38"/>
      <c r="M21" s="38"/>
      <c r="N21" s="38"/>
      <c r="O21" s="38"/>
      <c r="P21" s="33">
        <v>6</v>
      </c>
      <c r="Q21" s="34">
        <f t="shared" si="0"/>
        <v>6.8</v>
      </c>
      <c r="R21" s="35" t="str">
        <f t="shared" si="3"/>
        <v>C+</v>
      </c>
      <c r="S21" s="36" t="str">
        <f t="shared" si="1"/>
        <v>Trung bình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1615</v>
      </c>
      <c r="D22" s="28" t="s">
        <v>1616</v>
      </c>
      <c r="E22" s="29" t="s">
        <v>249</v>
      </c>
      <c r="F22" s="30" t="s">
        <v>571</v>
      </c>
      <c r="G22" s="27" t="s">
        <v>217</v>
      </c>
      <c r="H22" s="31">
        <v>10</v>
      </c>
      <c r="I22" s="31">
        <v>8</v>
      </c>
      <c r="J22" s="31" t="s">
        <v>27</v>
      </c>
      <c r="K22" s="31">
        <v>8</v>
      </c>
      <c r="L22" s="38"/>
      <c r="M22" s="38"/>
      <c r="N22" s="38"/>
      <c r="O22" s="38"/>
      <c r="P22" s="33">
        <v>6</v>
      </c>
      <c r="Q22" s="34">
        <f t="shared" si="0"/>
        <v>7.2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1617</v>
      </c>
      <c r="D23" s="28" t="s">
        <v>1618</v>
      </c>
      <c r="E23" s="29" t="s">
        <v>467</v>
      </c>
      <c r="F23" s="30" t="s">
        <v>613</v>
      </c>
      <c r="G23" s="27" t="s">
        <v>260</v>
      </c>
      <c r="H23" s="31">
        <v>10</v>
      </c>
      <c r="I23" s="31">
        <v>8</v>
      </c>
      <c r="J23" s="31" t="s">
        <v>27</v>
      </c>
      <c r="K23" s="31">
        <v>8</v>
      </c>
      <c r="L23" s="38"/>
      <c r="M23" s="38"/>
      <c r="N23" s="38"/>
      <c r="O23" s="38"/>
      <c r="P23" s="33">
        <v>6</v>
      </c>
      <c r="Q23" s="34">
        <f t="shared" si="0"/>
        <v>7.2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1619</v>
      </c>
      <c r="D24" s="28" t="s">
        <v>953</v>
      </c>
      <c r="E24" s="29" t="s">
        <v>83</v>
      </c>
      <c r="F24" s="30" t="s">
        <v>1620</v>
      </c>
      <c r="G24" s="27" t="s">
        <v>208</v>
      </c>
      <c r="H24" s="31">
        <v>10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7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1621</v>
      </c>
      <c r="D25" s="28" t="s">
        <v>859</v>
      </c>
      <c r="E25" s="29" t="s">
        <v>83</v>
      </c>
      <c r="F25" s="30" t="s">
        <v>940</v>
      </c>
      <c r="G25" s="27" t="s">
        <v>167</v>
      </c>
      <c r="H25" s="31">
        <v>10</v>
      </c>
      <c r="I25" s="31">
        <v>8</v>
      </c>
      <c r="J25" s="31" t="s">
        <v>27</v>
      </c>
      <c r="K25" s="31">
        <v>7</v>
      </c>
      <c r="L25" s="38"/>
      <c r="M25" s="38"/>
      <c r="N25" s="38"/>
      <c r="O25" s="38"/>
      <c r="P25" s="33">
        <v>7</v>
      </c>
      <c r="Q25" s="34">
        <f t="shared" si="0"/>
        <v>7.5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1622</v>
      </c>
      <c r="D26" s="28" t="s">
        <v>1268</v>
      </c>
      <c r="E26" s="29" t="s">
        <v>83</v>
      </c>
      <c r="F26" s="30" t="s">
        <v>805</v>
      </c>
      <c r="G26" s="27" t="s">
        <v>260</v>
      </c>
      <c r="H26" s="31">
        <v>8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8</v>
      </c>
      <c r="Q26" s="34">
        <f t="shared" si="0"/>
        <v>8</v>
      </c>
      <c r="R26" s="35" t="str">
        <f t="shared" si="3"/>
        <v>B+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1623</v>
      </c>
      <c r="D27" s="28" t="s">
        <v>1592</v>
      </c>
      <c r="E27" s="29" t="s">
        <v>641</v>
      </c>
      <c r="F27" s="30" t="s">
        <v>1624</v>
      </c>
      <c r="G27" s="27" t="s">
        <v>260</v>
      </c>
      <c r="H27" s="31">
        <v>10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7</v>
      </c>
      <c r="Q27" s="34">
        <f t="shared" si="0"/>
        <v>7.7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1625</v>
      </c>
      <c r="D28" s="28" t="s">
        <v>276</v>
      </c>
      <c r="E28" s="29" t="s">
        <v>641</v>
      </c>
      <c r="F28" s="30" t="s">
        <v>332</v>
      </c>
      <c r="G28" s="27" t="s">
        <v>208</v>
      </c>
      <c r="H28" s="31">
        <v>10</v>
      </c>
      <c r="I28" s="31">
        <v>8</v>
      </c>
      <c r="J28" s="31" t="s">
        <v>27</v>
      </c>
      <c r="K28" s="31">
        <v>7</v>
      </c>
      <c r="L28" s="38"/>
      <c r="M28" s="38"/>
      <c r="N28" s="38"/>
      <c r="O28" s="38"/>
      <c r="P28" s="33">
        <v>7</v>
      </c>
      <c r="Q28" s="34">
        <f t="shared" si="0"/>
        <v>7.5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1626</v>
      </c>
      <c r="D29" s="28" t="s">
        <v>486</v>
      </c>
      <c r="E29" s="29" t="s">
        <v>481</v>
      </c>
      <c r="F29" s="30" t="s">
        <v>749</v>
      </c>
      <c r="G29" s="27" t="s">
        <v>65</v>
      </c>
      <c r="H29" s="31">
        <v>10</v>
      </c>
      <c r="I29" s="31">
        <v>8</v>
      </c>
      <c r="J29" s="31" t="s">
        <v>27</v>
      </c>
      <c r="K29" s="31">
        <v>7</v>
      </c>
      <c r="L29" s="38"/>
      <c r="M29" s="38"/>
      <c r="N29" s="38"/>
      <c r="O29" s="38"/>
      <c r="P29" s="33">
        <v>7</v>
      </c>
      <c r="Q29" s="34">
        <f t="shared" si="0"/>
        <v>7.5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1627</v>
      </c>
      <c r="D30" s="28" t="s">
        <v>1628</v>
      </c>
      <c r="E30" s="29" t="s">
        <v>481</v>
      </c>
      <c r="F30" s="30" t="s">
        <v>1629</v>
      </c>
      <c r="G30" s="27" t="s">
        <v>1630</v>
      </c>
      <c r="H30" s="31">
        <v>10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6</v>
      </c>
      <c r="Q30" s="34">
        <f t="shared" si="0"/>
        <v>7.2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1631</v>
      </c>
      <c r="D31" s="28" t="s">
        <v>1632</v>
      </c>
      <c r="E31" s="29" t="s">
        <v>481</v>
      </c>
      <c r="F31" s="30" t="s">
        <v>1439</v>
      </c>
      <c r="G31" s="27" t="s">
        <v>134</v>
      </c>
      <c r="H31" s="31">
        <v>10</v>
      </c>
      <c r="I31" s="31">
        <v>7</v>
      </c>
      <c r="J31" s="31" t="s">
        <v>27</v>
      </c>
      <c r="K31" s="31">
        <v>7</v>
      </c>
      <c r="L31" s="38"/>
      <c r="M31" s="38"/>
      <c r="N31" s="38"/>
      <c r="O31" s="38"/>
      <c r="P31" s="33">
        <v>6</v>
      </c>
      <c r="Q31" s="34">
        <f t="shared" si="0"/>
        <v>6.8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1633</v>
      </c>
      <c r="D32" s="28" t="s">
        <v>926</v>
      </c>
      <c r="E32" s="29" t="s">
        <v>481</v>
      </c>
      <c r="F32" s="30" t="s">
        <v>763</v>
      </c>
      <c r="G32" s="27" t="s">
        <v>298</v>
      </c>
      <c r="H32" s="31">
        <v>10</v>
      </c>
      <c r="I32" s="31">
        <v>8</v>
      </c>
      <c r="J32" s="31" t="s">
        <v>27</v>
      </c>
      <c r="K32" s="31">
        <v>8</v>
      </c>
      <c r="L32" s="38"/>
      <c r="M32" s="38"/>
      <c r="N32" s="38"/>
      <c r="O32" s="38"/>
      <c r="P32" s="33">
        <v>8</v>
      </c>
      <c r="Q32" s="34">
        <f t="shared" si="0"/>
        <v>8.1999999999999993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1634</v>
      </c>
      <c r="D33" s="28" t="s">
        <v>1304</v>
      </c>
      <c r="E33" s="29" t="s">
        <v>491</v>
      </c>
      <c r="F33" s="30" t="s">
        <v>1635</v>
      </c>
      <c r="G33" s="27" t="s">
        <v>1636</v>
      </c>
      <c r="H33" s="31">
        <v>0</v>
      </c>
      <c r="I33" s="31">
        <v>0</v>
      </c>
      <c r="J33" s="31" t="s">
        <v>27</v>
      </c>
      <c r="K33" s="31">
        <v>0</v>
      </c>
      <c r="L33" s="38"/>
      <c r="M33" s="38"/>
      <c r="N33" s="38"/>
      <c r="O33" s="38"/>
      <c r="P33" s="33" t="s">
        <v>229</v>
      </c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3"/>
      <c r="V33" s="103" t="str">
        <f t="shared" si="2"/>
        <v>Học lại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1637</v>
      </c>
      <c r="D34" s="28" t="s">
        <v>1638</v>
      </c>
      <c r="E34" s="29" t="s">
        <v>494</v>
      </c>
      <c r="F34" s="30" t="s">
        <v>1196</v>
      </c>
      <c r="G34" s="27" t="s">
        <v>192</v>
      </c>
      <c r="H34" s="31">
        <v>10</v>
      </c>
      <c r="I34" s="31">
        <v>7</v>
      </c>
      <c r="J34" s="31" t="s">
        <v>27</v>
      </c>
      <c r="K34" s="31">
        <v>7</v>
      </c>
      <c r="L34" s="38"/>
      <c r="M34" s="38"/>
      <c r="N34" s="38"/>
      <c r="O34" s="38"/>
      <c r="P34" s="33">
        <v>5</v>
      </c>
      <c r="Q34" s="34">
        <f t="shared" si="0"/>
        <v>6.3</v>
      </c>
      <c r="R34" s="35" t="str">
        <f t="shared" si="3"/>
        <v>C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1639</v>
      </c>
      <c r="D35" s="28" t="s">
        <v>391</v>
      </c>
      <c r="E35" s="29" t="s">
        <v>494</v>
      </c>
      <c r="F35" s="30" t="s">
        <v>1192</v>
      </c>
      <c r="G35" s="27" t="s">
        <v>121</v>
      </c>
      <c r="H35" s="31">
        <v>10</v>
      </c>
      <c r="I35" s="31">
        <v>8</v>
      </c>
      <c r="J35" s="31" t="s">
        <v>27</v>
      </c>
      <c r="K35" s="31">
        <v>7</v>
      </c>
      <c r="L35" s="38"/>
      <c r="M35" s="38"/>
      <c r="N35" s="38"/>
      <c r="O35" s="38"/>
      <c r="P35" s="33">
        <v>7</v>
      </c>
      <c r="Q35" s="34">
        <f t="shared" si="0"/>
        <v>7.5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1640</v>
      </c>
      <c r="D36" s="28" t="s">
        <v>660</v>
      </c>
      <c r="E36" s="29" t="s">
        <v>494</v>
      </c>
      <c r="F36" s="30" t="s">
        <v>1106</v>
      </c>
      <c r="G36" s="27" t="s">
        <v>547</v>
      </c>
      <c r="H36" s="31">
        <v>10</v>
      </c>
      <c r="I36" s="31">
        <v>8</v>
      </c>
      <c r="J36" s="31" t="s">
        <v>27</v>
      </c>
      <c r="K36" s="31">
        <v>7</v>
      </c>
      <c r="L36" s="38"/>
      <c r="M36" s="38"/>
      <c r="N36" s="38"/>
      <c r="O36" s="38"/>
      <c r="P36" s="33">
        <v>7</v>
      </c>
      <c r="Q36" s="34">
        <f t="shared" si="0"/>
        <v>7.5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1641</v>
      </c>
      <c r="D37" s="28" t="s">
        <v>1248</v>
      </c>
      <c r="E37" s="29" t="s">
        <v>266</v>
      </c>
      <c r="F37" s="30" t="s">
        <v>381</v>
      </c>
      <c r="G37" s="27" t="s">
        <v>298</v>
      </c>
      <c r="H37" s="31">
        <v>10</v>
      </c>
      <c r="I37" s="31">
        <v>8</v>
      </c>
      <c r="J37" s="31" t="s">
        <v>27</v>
      </c>
      <c r="K37" s="31">
        <v>7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1642</v>
      </c>
      <c r="D38" s="28" t="s">
        <v>123</v>
      </c>
      <c r="E38" s="29" t="s">
        <v>266</v>
      </c>
      <c r="F38" s="30" t="s">
        <v>1643</v>
      </c>
      <c r="G38" s="27" t="s">
        <v>865</v>
      </c>
      <c r="H38" s="31">
        <v>10</v>
      </c>
      <c r="I38" s="31">
        <v>8</v>
      </c>
      <c r="J38" s="31" t="s">
        <v>27</v>
      </c>
      <c r="K38" s="31">
        <v>7</v>
      </c>
      <c r="L38" s="38"/>
      <c r="M38" s="38"/>
      <c r="N38" s="38"/>
      <c r="O38" s="38"/>
      <c r="P38" s="33">
        <v>8</v>
      </c>
      <c r="Q38" s="34">
        <f t="shared" si="0"/>
        <v>8</v>
      </c>
      <c r="R38" s="35" t="str">
        <f t="shared" si="3"/>
        <v>B+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1644</v>
      </c>
      <c r="D39" s="28" t="s">
        <v>1645</v>
      </c>
      <c r="E39" s="29" t="s">
        <v>818</v>
      </c>
      <c r="F39" s="30" t="s">
        <v>1646</v>
      </c>
      <c r="G39" s="27" t="s">
        <v>192</v>
      </c>
      <c r="H39" s="31">
        <v>10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7</v>
      </c>
      <c r="Q39" s="34">
        <f t="shared" si="0"/>
        <v>7.7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1647</v>
      </c>
      <c r="D40" s="28" t="s">
        <v>1648</v>
      </c>
      <c r="E40" s="29" t="s">
        <v>98</v>
      </c>
      <c r="F40" s="30" t="s">
        <v>153</v>
      </c>
      <c r="G40" s="27" t="s">
        <v>167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8</v>
      </c>
      <c r="Q40" s="34">
        <f t="shared" si="0"/>
        <v>8</v>
      </c>
      <c r="R40" s="35" t="str">
        <f t="shared" si="3"/>
        <v>B+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1649</v>
      </c>
      <c r="D41" s="28" t="s">
        <v>343</v>
      </c>
      <c r="E41" s="29" t="s">
        <v>280</v>
      </c>
      <c r="F41" s="30" t="s">
        <v>626</v>
      </c>
      <c r="G41" s="27" t="s">
        <v>142</v>
      </c>
      <c r="H41" s="31">
        <v>10</v>
      </c>
      <c r="I41" s="31">
        <v>8</v>
      </c>
      <c r="J41" s="31" t="s">
        <v>27</v>
      </c>
      <c r="K41" s="31">
        <v>7</v>
      </c>
      <c r="L41" s="38"/>
      <c r="M41" s="38"/>
      <c r="N41" s="38"/>
      <c r="O41" s="38"/>
      <c r="P41" s="33">
        <v>7</v>
      </c>
      <c r="Q41" s="34">
        <f t="shared" si="0"/>
        <v>7.5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1650</v>
      </c>
      <c r="D42" s="28" t="s">
        <v>186</v>
      </c>
      <c r="E42" s="29" t="s">
        <v>669</v>
      </c>
      <c r="F42" s="30" t="s">
        <v>240</v>
      </c>
      <c r="G42" s="27" t="s">
        <v>208</v>
      </c>
      <c r="H42" s="31">
        <v>0</v>
      </c>
      <c r="I42" s="31">
        <v>0</v>
      </c>
      <c r="J42" s="31" t="s">
        <v>27</v>
      </c>
      <c r="K42" s="31">
        <v>0</v>
      </c>
      <c r="L42" s="38"/>
      <c r="M42" s="38"/>
      <c r="N42" s="38"/>
      <c r="O42" s="38"/>
      <c r="P42" s="33" t="s">
        <v>229</v>
      </c>
      <c r="Q42" s="34">
        <f t="shared" si="0"/>
        <v>0</v>
      </c>
      <c r="R42" s="35" t="str">
        <f t="shared" si="3"/>
        <v>F</v>
      </c>
      <c r="S42" s="36" t="str">
        <f t="shared" si="1"/>
        <v>Kém</v>
      </c>
      <c r="T42" s="37" t="str">
        <f t="shared" si="4"/>
        <v>Không đủ ĐKDT</v>
      </c>
      <c r="U42" s="3"/>
      <c r="V42" s="103" t="str">
        <f t="shared" si="2"/>
        <v>Học lại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1651</v>
      </c>
      <c r="D43" s="28" t="s">
        <v>817</v>
      </c>
      <c r="E43" s="29" t="s">
        <v>102</v>
      </c>
      <c r="F43" s="30" t="s">
        <v>648</v>
      </c>
      <c r="G43" s="27" t="s">
        <v>167</v>
      </c>
      <c r="H43" s="31">
        <v>10</v>
      </c>
      <c r="I43" s="31">
        <v>8</v>
      </c>
      <c r="J43" s="31" t="s">
        <v>27</v>
      </c>
      <c r="K43" s="31">
        <v>7</v>
      </c>
      <c r="L43" s="38"/>
      <c r="M43" s="38"/>
      <c r="N43" s="38"/>
      <c r="O43" s="38"/>
      <c r="P43" s="33">
        <v>7</v>
      </c>
      <c r="Q43" s="34">
        <f t="shared" si="0"/>
        <v>7.5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1652</v>
      </c>
      <c r="D44" s="28" t="s">
        <v>127</v>
      </c>
      <c r="E44" s="29" t="s">
        <v>827</v>
      </c>
      <c r="F44" s="30" t="s">
        <v>470</v>
      </c>
      <c r="G44" s="27" t="s">
        <v>154</v>
      </c>
      <c r="H44" s="31">
        <v>8</v>
      </c>
      <c r="I44" s="31">
        <v>7</v>
      </c>
      <c r="J44" s="31" t="s">
        <v>27</v>
      </c>
      <c r="K44" s="31">
        <v>8</v>
      </c>
      <c r="L44" s="38"/>
      <c r="M44" s="38"/>
      <c r="N44" s="38"/>
      <c r="O44" s="38"/>
      <c r="P44" s="33">
        <v>7</v>
      </c>
      <c r="Q44" s="34">
        <f t="shared" si="0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1653</v>
      </c>
      <c r="D45" s="28" t="s">
        <v>561</v>
      </c>
      <c r="E45" s="29" t="s">
        <v>296</v>
      </c>
      <c r="F45" s="30" t="s">
        <v>1583</v>
      </c>
      <c r="G45" s="27" t="s">
        <v>134</v>
      </c>
      <c r="H45" s="31">
        <v>8</v>
      </c>
      <c r="I45" s="31">
        <v>7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7.1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1654</v>
      </c>
      <c r="D46" s="28" t="s">
        <v>1308</v>
      </c>
      <c r="E46" s="29" t="s">
        <v>1121</v>
      </c>
      <c r="F46" s="30" t="s">
        <v>162</v>
      </c>
      <c r="G46" s="27" t="s">
        <v>134</v>
      </c>
      <c r="H46" s="31">
        <v>10</v>
      </c>
      <c r="I46" s="31">
        <v>8</v>
      </c>
      <c r="J46" s="31" t="s">
        <v>27</v>
      </c>
      <c r="K46" s="31">
        <v>7</v>
      </c>
      <c r="L46" s="38"/>
      <c r="M46" s="38"/>
      <c r="N46" s="38"/>
      <c r="O46" s="38"/>
      <c r="P46" s="33">
        <v>8</v>
      </c>
      <c r="Q46" s="34">
        <f t="shared" si="0"/>
        <v>8</v>
      </c>
      <c r="R46" s="35" t="str">
        <f t="shared" si="3"/>
        <v>B+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1655</v>
      </c>
      <c r="D47" s="28" t="s">
        <v>1449</v>
      </c>
      <c r="E47" s="29" t="s">
        <v>304</v>
      </c>
      <c r="F47" s="30" t="s">
        <v>418</v>
      </c>
      <c r="G47" s="27" t="s">
        <v>865</v>
      </c>
      <c r="H47" s="31">
        <v>10</v>
      </c>
      <c r="I47" s="31">
        <v>7</v>
      </c>
      <c r="J47" s="31" t="s">
        <v>27</v>
      </c>
      <c r="K47" s="31">
        <v>7</v>
      </c>
      <c r="L47" s="38"/>
      <c r="M47" s="38"/>
      <c r="N47" s="38"/>
      <c r="O47" s="38"/>
      <c r="P47" s="33">
        <v>6</v>
      </c>
      <c r="Q47" s="34">
        <f t="shared" si="0"/>
        <v>6.8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1656</v>
      </c>
      <c r="D48" s="28" t="s">
        <v>1538</v>
      </c>
      <c r="E48" s="29" t="s">
        <v>837</v>
      </c>
      <c r="F48" s="30" t="s">
        <v>1009</v>
      </c>
      <c r="G48" s="27" t="s">
        <v>104</v>
      </c>
      <c r="H48" s="31">
        <v>10</v>
      </c>
      <c r="I48" s="31">
        <v>8</v>
      </c>
      <c r="J48" s="31" t="s">
        <v>27</v>
      </c>
      <c r="K48" s="31">
        <v>7</v>
      </c>
      <c r="L48" s="38"/>
      <c r="M48" s="38"/>
      <c r="N48" s="38"/>
      <c r="O48" s="38"/>
      <c r="P48" s="33">
        <v>7</v>
      </c>
      <c r="Q48" s="34">
        <f t="shared" si="0"/>
        <v>7.5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1657</v>
      </c>
      <c r="D49" s="28" t="s">
        <v>1658</v>
      </c>
      <c r="E49" s="29" t="s">
        <v>1402</v>
      </c>
      <c r="F49" s="30" t="s">
        <v>1009</v>
      </c>
      <c r="G49" s="27" t="s">
        <v>208</v>
      </c>
      <c r="H49" s="31">
        <v>10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5</v>
      </c>
      <c r="Q49" s="34">
        <f t="shared" si="0"/>
        <v>6.7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1659</v>
      </c>
      <c r="D50" s="28" t="s">
        <v>320</v>
      </c>
      <c r="E50" s="29" t="s">
        <v>844</v>
      </c>
      <c r="F50" s="30" t="s">
        <v>1660</v>
      </c>
      <c r="G50" s="27" t="s">
        <v>298</v>
      </c>
      <c r="H50" s="31">
        <v>10</v>
      </c>
      <c r="I50" s="31">
        <v>8</v>
      </c>
      <c r="J50" s="31" t="s">
        <v>27</v>
      </c>
      <c r="K50" s="31">
        <v>7</v>
      </c>
      <c r="L50" s="38"/>
      <c r="M50" s="38"/>
      <c r="N50" s="38"/>
      <c r="O50" s="38"/>
      <c r="P50" s="33">
        <v>8</v>
      </c>
      <c r="Q50" s="34">
        <f t="shared" si="0"/>
        <v>8</v>
      </c>
      <c r="R50" s="35" t="str">
        <f t="shared" si="3"/>
        <v>B+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1661</v>
      </c>
      <c r="D51" s="28" t="s">
        <v>1662</v>
      </c>
      <c r="E51" s="29" t="s">
        <v>137</v>
      </c>
      <c r="F51" s="30" t="s">
        <v>645</v>
      </c>
      <c r="G51" s="27" t="s">
        <v>121</v>
      </c>
      <c r="H51" s="31">
        <v>10</v>
      </c>
      <c r="I51" s="31">
        <v>8</v>
      </c>
      <c r="J51" s="31" t="s">
        <v>27</v>
      </c>
      <c r="K51" s="31">
        <v>7</v>
      </c>
      <c r="L51" s="38"/>
      <c r="M51" s="38"/>
      <c r="N51" s="38"/>
      <c r="O51" s="38"/>
      <c r="P51" s="33">
        <v>9</v>
      </c>
      <c r="Q51" s="34">
        <f t="shared" si="0"/>
        <v>8.5</v>
      </c>
      <c r="R51" s="35" t="str">
        <f t="shared" si="3"/>
        <v>A</v>
      </c>
      <c r="S51" s="36" t="str">
        <f t="shared" si="1"/>
        <v>Giỏi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1663</v>
      </c>
      <c r="D52" s="28" t="s">
        <v>1304</v>
      </c>
      <c r="E52" s="29" t="s">
        <v>152</v>
      </c>
      <c r="F52" s="30" t="s">
        <v>1664</v>
      </c>
      <c r="G52" s="27" t="s">
        <v>217</v>
      </c>
      <c r="H52" s="31">
        <v>8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8</v>
      </c>
      <c r="Q52" s="34">
        <f t="shared" si="0"/>
        <v>8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1665</v>
      </c>
      <c r="D53" s="28" t="s">
        <v>1304</v>
      </c>
      <c r="E53" s="29" t="s">
        <v>1666</v>
      </c>
      <c r="F53" s="30" t="s">
        <v>665</v>
      </c>
      <c r="G53" s="27" t="s">
        <v>260</v>
      </c>
      <c r="H53" s="31">
        <v>10</v>
      </c>
      <c r="I53" s="31">
        <v>7</v>
      </c>
      <c r="J53" s="31" t="s">
        <v>27</v>
      </c>
      <c r="K53" s="31">
        <v>7</v>
      </c>
      <c r="L53" s="38"/>
      <c r="M53" s="38"/>
      <c r="N53" s="38"/>
      <c r="O53" s="38"/>
      <c r="P53" s="33" t="s">
        <v>430</v>
      </c>
      <c r="Q53" s="34">
        <f t="shared" si="0"/>
        <v>3.8</v>
      </c>
      <c r="R53" s="35" t="str">
        <f t="shared" si="3"/>
        <v>F</v>
      </c>
      <c r="S53" s="36" t="str">
        <f t="shared" si="1"/>
        <v>Kém</v>
      </c>
      <c r="T53" s="37" t="s">
        <v>431</v>
      </c>
      <c r="U53" s="3"/>
      <c r="V53" s="103" t="str">
        <f t="shared" si="2"/>
        <v>Học lại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1667</v>
      </c>
      <c r="D54" s="28" t="s">
        <v>257</v>
      </c>
      <c r="E54" s="29" t="s">
        <v>352</v>
      </c>
      <c r="F54" s="30" t="s">
        <v>509</v>
      </c>
      <c r="G54" s="27" t="s">
        <v>134</v>
      </c>
      <c r="H54" s="31">
        <v>10</v>
      </c>
      <c r="I54" s="31">
        <v>6</v>
      </c>
      <c r="J54" s="31" t="s">
        <v>27</v>
      </c>
      <c r="K54" s="31">
        <v>7</v>
      </c>
      <c r="L54" s="38"/>
      <c r="M54" s="38"/>
      <c r="N54" s="38"/>
      <c r="O54" s="38"/>
      <c r="P54" s="33">
        <v>5</v>
      </c>
      <c r="Q54" s="34">
        <f t="shared" si="0"/>
        <v>6.1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1668</v>
      </c>
      <c r="D55" s="28" t="s">
        <v>486</v>
      </c>
      <c r="E55" s="29" t="s">
        <v>352</v>
      </c>
      <c r="F55" s="30" t="s">
        <v>225</v>
      </c>
      <c r="G55" s="27" t="s">
        <v>217</v>
      </c>
      <c r="H55" s="31">
        <v>10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7</v>
      </c>
      <c r="Q55" s="34">
        <f t="shared" si="0"/>
        <v>7.7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1669</v>
      </c>
      <c r="D56" s="28" t="s">
        <v>1670</v>
      </c>
      <c r="E56" s="29" t="s">
        <v>1671</v>
      </c>
      <c r="F56" s="30" t="s">
        <v>1672</v>
      </c>
      <c r="G56" s="27" t="s">
        <v>260</v>
      </c>
      <c r="H56" s="31">
        <v>8</v>
      </c>
      <c r="I56" s="31">
        <v>7</v>
      </c>
      <c r="J56" s="31" t="s">
        <v>27</v>
      </c>
      <c r="K56" s="31">
        <v>8</v>
      </c>
      <c r="L56" s="38"/>
      <c r="M56" s="38"/>
      <c r="N56" s="38"/>
      <c r="O56" s="38"/>
      <c r="P56" s="33">
        <v>7</v>
      </c>
      <c r="Q56" s="34">
        <f t="shared" si="0"/>
        <v>7.3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1673</v>
      </c>
      <c r="D57" s="28" t="s">
        <v>1674</v>
      </c>
      <c r="E57" s="29" t="s">
        <v>871</v>
      </c>
      <c r="F57" s="30" t="s">
        <v>1446</v>
      </c>
      <c r="G57" s="27" t="s">
        <v>217</v>
      </c>
      <c r="H57" s="31">
        <v>10</v>
      </c>
      <c r="I57" s="31">
        <v>8</v>
      </c>
      <c r="J57" s="31" t="s">
        <v>27</v>
      </c>
      <c r="K57" s="31">
        <v>8</v>
      </c>
      <c r="L57" s="38"/>
      <c r="M57" s="38"/>
      <c r="N57" s="38"/>
      <c r="O57" s="38"/>
      <c r="P57" s="33">
        <v>8</v>
      </c>
      <c r="Q57" s="34">
        <f t="shared" si="0"/>
        <v>8.1999999999999993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1675</v>
      </c>
      <c r="D58" s="28" t="s">
        <v>1223</v>
      </c>
      <c r="E58" s="29" t="s">
        <v>358</v>
      </c>
      <c r="F58" s="30" t="s">
        <v>1462</v>
      </c>
      <c r="G58" s="27" t="s">
        <v>134</v>
      </c>
      <c r="H58" s="31">
        <v>10</v>
      </c>
      <c r="I58" s="31">
        <v>8</v>
      </c>
      <c r="J58" s="31" t="s">
        <v>27</v>
      </c>
      <c r="K58" s="31">
        <v>7</v>
      </c>
      <c r="L58" s="38"/>
      <c r="M58" s="38"/>
      <c r="N58" s="38"/>
      <c r="O58" s="38"/>
      <c r="P58" s="33">
        <v>8</v>
      </c>
      <c r="Q58" s="34">
        <f t="shared" si="0"/>
        <v>8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1676</v>
      </c>
      <c r="D59" s="28" t="s">
        <v>1677</v>
      </c>
      <c r="E59" s="29" t="s">
        <v>358</v>
      </c>
      <c r="F59" s="30" t="s">
        <v>301</v>
      </c>
      <c r="G59" s="27" t="s">
        <v>547</v>
      </c>
      <c r="H59" s="31">
        <v>10</v>
      </c>
      <c r="I59" s="31">
        <v>7</v>
      </c>
      <c r="J59" s="31" t="s">
        <v>27</v>
      </c>
      <c r="K59" s="31">
        <v>7</v>
      </c>
      <c r="L59" s="38"/>
      <c r="M59" s="38"/>
      <c r="N59" s="38"/>
      <c r="O59" s="38"/>
      <c r="P59" s="33">
        <v>5</v>
      </c>
      <c r="Q59" s="34">
        <f t="shared" si="0"/>
        <v>6.3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1678</v>
      </c>
      <c r="D60" s="28" t="s">
        <v>1679</v>
      </c>
      <c r="E60" s="29" t="s">
        <v>1680</v>
      </c>
      <c r="F60" s="30" t="s">
        <v>1681</v>
      </c>
      <c r="G60" s="27" t="s">
        <v>260</v>
      </c>
      <c r="H60" s="31">
        <v>10</v>
      </c>
      <c r="I60" s="31">
        <v>8</v>
      </c>
      <c r="J60" s="31" t="s">
        <v>27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7.5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1682</v>
      </c>
      <c r="D61" s="28" t="s">
        <v>1683</v>
      </c>
      <c r="E61" s="29" t="s">
        <v>570</v>
      </c>
      <c r="F61" s="30" t="s">
        <v>879</v>
      </c>
      <c r="G61" s="27" t="s">
        <v>547</v>
      </c>
      <c r="H61" s="31">
        <v>10</v>
      </c>
      <c r="I61" s="31">
        <v>8</v>
      </c>
      <c r="J61" s="31" t="s">
        <v>27</v>
      </c>
      <c r="K61" s="31">
        <v>7</v>
      </c>
      <c r="L61" s="38"/>
      <c r="M61" s="38"/>
      <c r="N61" s="38"/>
      <c r="O61" s="38"/>
      <c r="P61" s="33">
        <v>8</v>
      </c>
      <c r="Q61" s="34">
        <f t="shared" si="0"/>
        <v>8</v>
      </c>
      <c r="R61" s="35" t="str">
        <f t="shared" si="3"/>
        <v>B+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1684</v>
      </c>
      <c r="D62" s="28" t="s">
        <v>1685</v>
      </c>
      <c r="E62" s="29" t="s">
        <v>369</v>
      </c>
      <c r="F62" s="30" t="s">
        <v>437</v>
      </c>
      <c r="G62" s="27" t="s">
        <v>192</v>
      </c>
      <c r="H62" s="31">
        <v>8</v>
      </c>
      <c r="I62" s="31">
        <v>5</v>
      </c>
      <c r="J62" s="31" t="s">
        <v>27</v>
      </c>
      <c r="K62" s="31">
        <v>7</v>
      </c>
      <c r="L62" s="38"/>
      <c r="M62" s="38"/>
      <c r="N62" s="38"/>
      <c r="O62" s="38"/>
      <c r="P62" s="33" t="s">
        <v>430</v>
      </c>
      <c r="Q62" s="34">
        <f t="shared" si="0"/>
        <v>3.2</v>
      </c>
      <c r="R62" s="35" t="str">
        <f t="shared" si="3"/>
        <v>F</v>
      </c>
      <c r="S62" s="36" t="str">
        <f t="shared" si="1"/>
        <v>Kém</v>
      </c>
      <c r="T62" s="37" t="s">
        <v>431</v>
      </c>
      <c r="U62" s="3"/>
      <c r="V62" s="103" t="str">
        <f t="shared" si="2"/>
        <v>Học lại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1686</v>
      </c>
      <c r="D63" s="28" t="s">
        <v>127</v>
      </c>
      <c r="E63" s="29" t="s">
        <v>369</v>
      </c>
      <c r="F63" s="30" t="s">
        <v>1687</v>
      </c>
      <c r="G63" s="27" t="s">
        <v>217</v>
      </c>
      <c r="H63" s="31">
        <v>10</v>
      </c>
      <c r="I63" s="31">
        <v>8</v>
      </c>
      <c r="J63" s="31" t="s">
        <v>27</v>
      </c>
      <c r="K63" s="31">
        <v>8</v>
      </c>
      <c r="L63" s="38"/>
      <c r="M63" s="38"/>
      <c r="N63" s="38"/>
      <c r="O63" s="38"/>
      <c r="P63" s="33">
        <v>6</v>
      </c>
      <c r="Q63" s="34">
        <f t="shared" si="0"/>
        <v>7.2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1688</v>
      </c>
      <c r="D64" s="28" t="s">
        <v>1689</v>
      </c>
      <c r="E64" s="29" t="s">
        <v>369</v>
      </c>
      <c r="F64" s="30" t="s">
        <v>1690</v>
      </c>
      <c r="G64" s="27" t="s">
        <v>121</v>
      </c>
      <c r="H64" s="31">
        <v>10</v>
      </c>
      <c r="I64" s="31">
        <v>8</v>
      </c>
      <c r="J64" s="31" t="s">
        <v>27</v>
      </c>
      <c r="K64" s="31">
        <v>7</v>
      </c>
      <c r="L64" s="38"/>
      <c r="M64" s="38"/>
      <c r="N64" s="38"/>
      <c r="O64" s="38"/>
      <c r="P64" s="33">
        <v>8</v>
      </c>
      <c r="Q64" s="34">
        <f t="shared" si="0"/>
        <v>8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1691</v>
      </c>
      <c r="D65" s="28" t="s">
        <v>1692</v>
      </c>
      <c r="E65" s="29" t="s">
        <v>1168</v>
      </c>
      <c r="F65" s="30" t="s">
        <v>707</v>
      </c>
      <c r="G65" s="27" t="s">
        <v>260</v>
      </c>
      <c r="H65" s="31">
        <v>8</v>
      </c>
      <c r="I65" s="31">
        <v>6</v>
      </c>
      <c r="J65" s="31" t="s">
        <v>27</v>
      </c>
      <c r="K65" s="31">
        <v>7</v>
      </c>
      <c r="L65" s="38"/>
      <c r="M65" s="38"/>
      <c r="N65" s="38"/>
      <c r="O65" s="38"/>
      <c r="P65" s="33">
        <v>5</v>
      </c>
      <c r="Q65" s="34">
        <f t="shared" si="0"/>
        <v>5.9</v>
      </c>
      <c r="R65" s="35" t="str">
        <f t="shared" si="3"/>
        <v>C</v>
      </c>
      <c r="S65" s="36" t="str">
        <f t="shared" si="1"/>
        <v>Trung bình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1693</v>
      </c>
      <c r="D66" s="28" t="s">
        <v>1694</v>
      </c>
      <c r="E66" s="29" t="s">
        <v>1695</v>
      </c>
      <c r="F66" s="30" t="s">
        <v>1080</v>
      </c>
      <c r="G66" s="27" t="s">
        <v>217</v>
      </c>
      <c r="H66" s="31">
        <v>8</v>
      </c>
      <c r="I66" s="31">
        <v>7</v>
      </c>
      <c r="J66" s="31" t="s">
        <v>27</v>
      </c>
      <c r="K66" s="31">
        <v>8</v>
      </c>
      <c r="L66" s="38"/>
      <c r="M66" s="38"/>
      <c r="N66" s="38"/>
      <c r="O66" s="38"/>
      <c r="P66" s="33">
        <v>7</v>
      </c>
      <c r="Q66" s="34">
        <f t="shared" si="0"/>
        <v>7.3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1696</v>
      </c>
      <c r="D67" s="28" t="s">
        <v>127</v>
      </c>
      <c r="E67" s="29" t="s">
        <v>894</v>
      </c>
      <c r="F67" s="30" t="s">
        <v>1697</v>
      </c>
      <c r="G67" s="27" t="s">
        <v>121</v>
      </c>
      <c r="H67" s="31">
        <v>10</v>
      </c>
      <c r="I67" s="31">
        <v>8</v>
      </c>
      <c r="J67" s="31" t="s">
        <v>27</v>
      </c>
      <c r="K67" s="31">
        <v>7</v>
      </c>
      <c r="L67" s="38"/>
      <c r="M67" s="38"/>
      <c r="N67" s="38"/>
      <c r="O67" s="38"/>
      <c r="P67" s="33">
        <v>8</v>
      </c>
      <c r="Q67" s="34">
        <f t="shared" si="0"/>
        <v>8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1698</v>
      </c>
      <c r="D68" s="28" t="s">
        <v>1699</v>
      </c>
      <c r="E68" s="29" t="s">
        <v>1700</v>
      </c>
      <c r="F68" s="30" t="s">
        <v>1545</v>
      </c>
      <c r="G68" s="27" t="s">
        <v>65</v>
      </c>
      <c r="H68" s="31">
        <v>10</v>
      </c>
      <c r="I68" s="31">
        <v>8</v>
      </c>
      <c r="J68" s="31" t="s">
        <v>27</v>
      </c>
      <c r="K68" s="31">
        <v>8</v>
      </c>
      <c r="L68" s="38"/>
      <c r="M68" s="38"/>
      <c r="N68" s="38"/>
      <c r="O68" s="38"/>
      <c r="P68" s="33">
        <v>8</v>
      </c>
      <c r="Q68" s="34">
        <f t="shared" si="0"/>
        <v>8.1999999999999993</v>
      </c>
      <c r="R68" s="35" t="str">
        <f t="shared" si="3"/>
        <v>B+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1701</v>
      </c>
      <c r="D69" s="28" t="s">
        <v>1702</v>
      </c>
      <c r="E69" s="29" t="s">
        <v>387</v>
      </c>
      <c r="F69" s="30" t="s">
        <v>1095</v>
      </c>
      <c r="G69" s="27" t="s">
        <v>217</v>
      </c>
      <c r="H69" s="31">
        <v>8</v>
      </c>
      <c r="I69" s="31">
        <v>7</v>
      </c>
      <c r="J69" s="31" t="s">
        <v>27</v>
      </c>
      <c r="K69" s="31">
        <v>8</v>
      </c>
      <c r="L69" s="38"/>
      <c r="M69" s="38"/>
      <c r="N69" s="38"/>
      <c r="O69" s="38"/>
      <c r="P69" s="33">
        <v>6</v>
      </c>
      <c r="Q69" s="34">
        <f t="shared" si="0"/>
        <v>6.8</v>
      </c>
      <c r="R69" s="35" t="str">
        <f t="shared" si="3"/>
        <v>C+</v>
      </c>
      <c r="S69" s="36" t="str">
        <f t="shared" si="1"/>
        <v>Trung bình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1703</v>
      </c>
      <c r="D70" s="28" t="s">
        <v>1704</v>
      </c>
      <c r="E70" s="29" t="s">
        <v>392</v>
      </c>
      <c r="F70" s="30" t="s">
        <v>834</v>
      </c>
      <c r="G70" s="27" t="s">
        <v>208</v>
      </c>
      <c r="H70" s="31">
        <v>10</v>
      </c>
      <c r="I70" s="31">
        <v>8</v>
      </c>
      <c r="J70" s="31" t="s">
        <v>27</v>
      </c>
      <c r="K70" s="31">
        <v>7</v>
      </c>
      <c r="L70" s="38"/>
      <c r="M70" s="38"/>
      <c r="N70" s="38"/>
      <c r="O70" s="38"/>
      <c r="P70" s="33">
        <v>8</v>
      </c>
      <c r="Q70" s="34">
        <f t="shared" si="0"/>
        <v>8</v>
      </c>
      <c r="R70" s="35" t="str">
        <f t="shared" si="3"/>
        <v>B+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1705</v>
      </c>
      <c r="D71" s="28" t="s">
        <v>1024</v>
      </c>
      <c r="E71" s="29" t="s">
        <v>392</v>
      </c>
      <c r="F71" s="30" t="s">
        <v>1706</v>
      </c>
      <c r="G71" s="27" t="s">
        <v>69</v>
      </c>
      <c r="H71" s="31">
        <v>10</v>
      </c>
      <c r="I71" s="31">
        <v>8</v>
      </c>
      <c r="J71" s="31" t="s">
        <v>27</v>
      </c>
      <c r="K71" s="31">
        <v>7</v>
      </c>
      <c r="L71" s="38"/>
      <c r="M71" s="38"/>
      <c r="N71" s="38"/>
      <c r="O71" s="38"/>
      <c r="P71" s="33">
        <v>8</v>
      </c>
      <c r="Q71" s="34">
        <f t="shared" si="0"/>
        <v>8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.75" customHeight="1">
      <c r="B72" s="26">
        <v>62</v>
      </c>
      <c r="C72" s="27" t="s">
        <v>1707</v>
      </c>
      <c r="D72" s="28" t="s">
        <v>1674</v>
      </c>
      <c r="E72" s="29" t="s">
        <v>412</v>
      </c>
      <c r="F72" s="30" t="s">
        <v>89</v>
      </c>
      <c r="G72" s="27" t="s">
        <v>154</v>
      </c>
      <c r="H72" s="31">
        <v>8</v>
      </c>
      <c r="I72" s="31">
        <v>7</v>
      </c>
      <c r="J72" s="31" t="s">
        <v>27</v>
      </c>
      <c r="K72" s="31">
        <v>8</v>
      </c>
      <c r="L72" s="38"/>
      <c r="M72" s="38"/>
      <c r="N72" s="38"/>
      <c r="O72" s="38"/>
      <c r="P72" s="33">
        <v>6</v>
      </c>
      <c r="Q72" s="34">
        <f t="shared" si="0"/>
        <v>6.8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.75" customHeight="1">
      <c r="B73" s="26">
        <v>63</v>
      </c>
      <c r="C73" s="27" t="s">
        <v>1708</v>
      </c>
      <c r="D73" s="28" t="s">
        <v>109</v>
      </c>
      <c r="E73" s="29" t="s">
        <v>424</v>
      </c>
      <c r="F73" s="30" t="s">
        <v>593</v>
      </c>
      <c r="G73" s="27" t="s">
        <v>121</v>
      </c>
      <c r="H73" s="31">
        <v>10</v>
      </c>
      <c r="I73" s="31">
        <v>8</v>
      </c>
      <c r="J73" s="31" t="s">
        <v>27</v>
      </c>
      <c r="K73" s="31">
        <v>7</v>
      </c>
      <c r="L73" s="38"/>
      <c r="M73" s="38"/>
      <c r="N73" s="38"/>
      <c r="O73" s="38"/>
      <c r="P73" s="33">
        <v>7</v>
      </c>
      <c r="Q73" s="34">
        <f t="shared" si="0"/>
        <v>7.5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59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59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2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4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927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0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t="13.05" customHeigh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3.0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6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9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2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43" priority="4" operator="greaterThan">
      <formula>10</formula>
    </cfRule>
  </conditionalFormatting>
  <conditionalFormatting sqref="C1:C1048576">
    <cfRule type="duplicateValues" dxfId="42" priority="3"/>
  </conditionalFormatting>
  <conditionalFormatting sqref="O81:O90">
    <cfRule type="duplicateValues" dxfId="41" priority="2"/>
  </conditionalFormatting>
  <conditionalFormatting sqref="C81:C90">
    <cfRule type="duplicateValues" dxfId="40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L99"/>
  <sheetViews>
    <sheetView workbookViewId="0">
      <pane ySplit="4" topLeftCell="A5" activePane="bottomLeft" state="frozen"/>
      <selection activeCell="A6" sqref="A6:XFD6"/>
      <selection pane="bottomLeft" activeCell="A84" sqref="A84"/>
    </sheetView>
  </sheetViews>
  <sheetFormatPr defaultColWidth="9" defaultRowHeight="15.6"/>
  <cols>
    <col min="1" max="1" width="1.19921875" style="1" customWidth="1"/>
    <col min="2" max="2" width="4" style="1" customWidth="1"/>
    <col min="3" max="3" width="11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.296875" style="1" customWidth="1"/>
    <col min="8" max="9" width="4.3984375" style="1" customWidth="1"/>
    <col min="10" max="10" width="4.3984375" style="1" hidden="1" customWidth="1"/>
    <col min="11" max="11" width="4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8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772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SKR-1101-10</v>
      </c>
      <c r="Y9" s="81">
        <f>+$AH$9+$AJ$9+$AF$9</f>
        <v>61</v>
      </c>
      <c r="Z9" s="75">
        <f>COUNTIF($S$10:$S$131,"Khiển trách")</f>
        <v>0</v>
      </c>
      <c r="AA9" s="75">
        <f>COUNTIF($S$10:$S$131,"Cảnh cáo")</f>
        <v>0</v>
      </c>
      <c r="AB9" s="75">
        <f>COUNTIF($S$10:$S$131,"Đình chỉ thi")</f>
        <v>0</v>
      </c>
      <c r="AC9" s="82">
        <f>+($Z$9+$AA$9+$AB$9)/$Y$9*100%</f>
        <v>0</v>
      </c>
      <c r="AD9" s="75">
        <f>SUM(COUNTIF($S$10:$S$129,"Vắng"),COUNTIF($S$10:$S$129,"Vắng có phép"))</f>
        <v>0</v>
      </c>
      <c r="AE9" s="83">
        <f>+$AD$9/$Y$9</f>
        <v>0</v>
      </c>
      <c r="AF9" s="84">
        <f>COUNTIF($V$10:$V$129,"Thi lại")</f>
        <v>0</v>
      </c>
      <c r="AG9" s="83">
        <f>+$AF$9/$Y$9</f>
        <v>0</v>
      </c>
      <c r="AH9" s="84">
        <f>COUNTIF($V$10:$V$130,"Học lại")</f>
        <v>1</v>
      </c>
      <c r="AI9" s="83">
        <f>+$AH$9/$Y$9</f>
        <v>1.6393442622950821E-2</v>
      </c>
      <c r="AJ9" s="75">
        <f>COUNTIF($V$11:$V$130,"Đạt")</f>
        <v>60</v>
      </c>
      <c r="AK9" s="82">
        <f>+$AJ$9/$Y$9</f>
        <v>0.98360655737704916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.75" customHeight="1">
      <c r="B11" s="15">
        <v>1</v>
      </c>
      <c r="C11" s="16" t="s">
        <v>1472</v>
      </c>
      <c r="D11" s="17" t="s">
        <v>1473</v>
      </c>
      <c r="E11" s="18" t="s">
        <v>63</v>
      </c>
      <c r="F11" s="19" t="s">
        <v>1095</v>
      </c>
      <c r="G11" s="16" t="s">
        <v>260</v>
      </c>
      <c r="H11" s="20">
        <v>6</v>
      </c>
      <c r="I11" s="20">
        <v>7</v>
      </c>
      <c r="J11" s="20" t="s">
        <v>27</v>
      </c>
      <c r="K11" s="20">
        <v>6</v>
      </c>
      <c r="L11" s="21"/>
      <c r="M11" s="21"/>
      <c r="N11" s="21"/>
      <c r="O11" s="21"/>
      <c r="P11" s="22">
        <v>7</v>
      </c>
      <c r="Q11" s="23">
        <f t="shared" ref="Q11:Q71" si="0">ROUND(SUMPRODUCT(H11:P11,$H$10:$P$10)/100,1)</f>
        <v>6.7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24" t="str">
        <f t="shared" ref="S11:S71" si="1">IF($Q11&lt;4,"Kém",IF(AND($Q11&gt;=4,$Q11&lt;=5.4),"Trung bình yếu",IF(AND($Q11&gt;=5.5,$Q11&lt;=6.9),"Trung bình",IF(AND($Q11&gt;=7,$Q11&lt;=8.4),"Khá",IF(AND($Q11&gt;=8.5,$Q11&lt;=10),"Giỏi","")))))</f>
        <v>Trung bình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.75" customHeight="1">
      <c r="B12" s="26">
        <v>2</v>
      </c>
      <c r="C12" s="27" t="s">
        <v>1474</v>
      </c>
      <c r="D12" s="28" t="s">
        <v>1145</v>
      </c>
      <c r="E12" s="29" t="s">
        <v>63</v>
      </c>
      <c r="F12" s="30" t="s">
        <v>1475</v>
      </c>
      <c r="G12" s="27" t="s">
        <v>865</v>
      </c>
      <c r="H12" s="31">
        <v>10</v>
      </c>
      <c r="I12" s="31">
        <v>8</v>
      </c>
      <c r="J12" s="31" t="s">
        <v>27</v>
      </c>
      <c r="K12" s="31">
        <v>6</v>
      </c>
      <c r="L12" s="32"/>
      <c r="M12" s="32"/>
      <c r="N12" s="32"/>
      <c r="O12" s="32"/>
      <c r="P12" s="33">
        <v>8</v>
      </c>
      <c r="Q12" s="34">
        <f t="shared" si="0"/>
        <v>7.8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1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.75" customHeight="1">
      <c r="B13" s="26">
        <v>3</v>
      </c>
      <c r="C13" s="27" t="s">
        <v>1476</v>
      </c>
      <c r="D13" s="28" t="s">
        <v>1477</v>
      </c>
      <c r="E13" s="29" t="s">
        <v>629</v>
      </c>
      <c r="F13" s="30" t="s">
        <v>338</v>
      </c>
      <c r="G13" s="27" t="s">
        <v>865</v>
      </c>
      <c r="H13" s="31">
        <v>10</v>
      </c>
      <c r="I13" s="31">
        <v>8</v>
      </c>
      <c r="J13" s="31" t="s">
        <v>27</v>
      </c>
      <c r="K13" s="31">
        <v>6</v>
      </c>
      <c r="L13" s="38"/>
      <c r="M13" s="38"/>
      <c r="N13" s="38"/>
      <c r="O13" s="38"/>
      <c r="P13" s="33">
        <v>7</v>
      </c>
      <c r="Q13" s="34">
        <f t="shared" si="0"/>
        <v>7.3</v>
      </c>
      <c r="R13" s="35" t="str">
        <f t="shared" ref="R13:R71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1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.75" customHeight="1">
      <c r="B14" s="26">
        <v>4</v>
      </c>
      <c r="C14" s="27" t="s">
        <v>1478</v>
      </c>
      <c r="D14" s="28" t="s">
        <v>1479</v>
      </c>
      <c r="E14" s="29" t="s">
        <v>1480</v>
      </c>
      <c r="F14" s="30" t="s">
        <v>141</v>
      </c>
      <c r="G14" s="27" t="s">
        <v>121</v>
      </c>
      <c r="H14" s="31">
        <v>7</v>
      </c>
      <c r="I14" s="31">
        <v>7</v>
      </c>
      <c r="J14" s="31" t="s">
        <v>27</v>
      </c>
      <c r="K14" s="31">
        <v>8</v>
      </c>
      <c r="L14" s="38"/>
      <c r="M14" s="38"/>
      <c r="N14" s="38"/>
      <c r="O14" s="38"/>
      <c r="P14" s="33">
        <v>6</v>
      </c>
      <c r="Q14" s="34">
        <f t="shared" si="0"/>
        <v>6.7</v>
      </c>
      <c r="R14" s="35" t="str">
        <f t="shared" si="3"/>
        <v>C+</v>
      </c>
      <c r="S14" s="36" t="str">
        <f t="shared" si="1"/>
        <v>Trung bình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.75" customHeight="1">
      <c r="B15" s="26">
        <v>5</v>
      </c>
      <c r="C15" s="27" t="s">
        <v>1481</v>
      </c>
      <c r="D15" s="28" t="s">
        <v>1482</v>
      </c>
      <c r="E15" s="29" t="s">
        <v>1483</v>
      </c>
      <c r="F15" s="30" t="s">
        <v>1253</v>
      </c>
      <c r="G15" s="27" t="s">
        <v>134</v>
      </c>
      <c r="H15" s="31">
        <v>7</v>
      </c>
      <c r="I15" s="31">
        <v>7</v>
      </c>
      <c r="J15" s="31" t="s">
        <v>27</v>
      </c>
      <c r="K15" s="31">
        <v>6</v>
      </c>
      <c r="L15" s="38"/>
      <c r="M15" s="38"/>
      <c r="N15" s="38"/>
      <c r="O15" s="38"/>
      <c r="P15" s="33">
        <v>7</v>
      </c>
      <c r="Q15" s="34">
        <f t="shared" si="0"/>
        <v>6.8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.75" customHeight="1">
      <c r="B16" s="26">
        <v>6</v>
      </c>
      <c r="C16" s="27" t="s">
        <v>1484</v>
      </c>
      <c r="D16" s="28" t="s">
        <v>1485</v>
      </c>
      <c r="E16" s="29" t="s">
        <v>1486</v>
      </c>
      <c r="F16" s="30" t="s">
        <v>626</v>
      </c>
      <c r="G16" s="27" t="s">
        <v>154</v>
      </c>
      <c r="H16" s="31">
        <v>10</v>
      </c>
      <c r="I16" s="31">
        <v>8</v>
      </c>
      <c r="J16" s="31" t="s">
        <v>27</v>
      </c>
      <c r="K16" s="31">
        <v>8</v>
      </c>
      <c r="L16" s="38"/>
      <c r="M16" s="38"/>
      <c r="N16" s="38"/>
      <c r="O16" s="38"/>
      <c r="P16" s="33">
        <v>8</v>
      </c>
      <c r="Q16" s="34">
        <f t="shared" si="0"/>
        <v>8.1999999999999993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.75" customHeight="1">
      <c r="B17" s="26">
        <v>7</v>
      </c>
      <c r="C17" s="27" t="s">
        <v>1487</v>
      </c>
      <c r="D17" s="28" t="s">
        <v>1488</v>
      </c>
      <c r="E17" s="29" t="s">
        <v>473</v>
      </c>
      <c r="F17" s="30" t="s">
        <v>1367</v>
      </c>
      <c r="G17" s="27" t="s">
        <v>65</v>
      </c>
      <c r="H17" s="31">
        <v>10</v>
      </c>
      <c r="I17" s="31">
        <v>7</v>
      </c>
      <c r="J17" s="31" t="s">
        <v>27</v>
      </c>
      <c r="K17" s="31">
        <v>6</v>
      </c>
      <c r="L17" s="38"/>
      <c r="M17" s="38"/>
      <c r="N17" s="38"/>
      <c r="O17" s="38"/>
      <c r="P17" s="33">
        <v>7</v>
      </c>
      <c r="Q17" s="34">
        <f t="shared" si="0"/>
        <v>7.1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.75" customHeight="1">
      <c r="B18" s="26">
        <v>8</v>
      </c>
      <c r="C18" s="27" t="s">
        <v>1489</v>
      </c>
      <c r="D18" s="28" t="s">
        <v>695</v>
      </c>
      <c r="E18" s="29" t="s">
        <v>83</v>
      </c>
      <c r="F18" s="30" t="s">
        <v>963</v>
      </c>
      <c r="G18" s="27" t="s">
        <v>217</v>
      </c>
      <c r="H18" s="31">
        <v>10</v>
      </c>
      <c r="I18" s="31">
        <v>8</v>
      </c>
      <c r="J18" s="31" t="s">
        <v>27</v>
      </c>
      <c r="K18" s="31">
        <v>8</v>
      </c>
      <c r="L18" s="38"/>
      <c r="M18" s="38"/>
      <c r="N18" s="38"/>
      <c r="O18" s="38"/>
      <c r="P18" s="33">
        <v>8</v>
      </c>
      <c r="Q18" s="34">
        <f t="shared" si="0"/>
        <v>8.1999999999999993</v>
      </c>
      <c r="R18" s="35" t="str">
        <f t="shared" si="3"/>
        <v>B+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.75" customHeight="1">
      <c r="B19" s="26">
        <v>9</v>
      </c>
      <c r="C19" s="27" t="s">
        <v>1490</v>
      </c>
      <c r="D19" s="28" t="s">
        <v>739</v>
      </c>
      <c r="E19" s="29" t="s">
        <v>258</v>
      </c>
      <c r="F19" s="30" t="s">
        <v>676</v>
      </c>
      <c r="G19" s="27" t="s">
        <v>69</v>
      </c>
      <c r="H19" s="31">
        <v>10</v>
      </c>
      <c r="I19" s="31">
        <v>7</v>
      </c>
      <c r="J19" s="31" t="s">
        <v>27</v>
      </c>
      <c r="K19" s="31">
        <v>5</v>
      </c>
      <c r="L19" s="38"/>
      <c r="M19" s="38"/>
      <c r="N19" s="38"/>
      <c r="O19" s="38"/>
      <c r="P19" s="33">
        <v>8</v>
      </c>
      <c r="Q19" s="34">
        <f t="shared" si="0"/>
        <v>7.4</v>
      </c>
      <c r="R19" s="35" t="str">
        <f t="shared" si="3"/>
        <v>B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.75" customHeight="1">
      <c r="B20" s="26">
        <v>10</v>
      </c>
      <c r="C20" s="27" t="s">
        <v>1491</v>
      </c>
      <c r="D20" s="28" t="s">
        <v>1492</v>
      </c>
      <c r="E20" s="29" t="s">
        <v>641</v>
      </c>
      <c r="F20" s="30" t="s">
        <v>1493</v>
      </c>
      <c r="G20" s="27" t="s">
        <v>192</v>
      </c>
      <c r="H20" s="31">
        <v>10</v>
      </c>
      <c r="I20" s="31">
        <v>7</v>
      </c>
      <c r="J20" s="31" t="s">
        <v>27</v>
      </c>
      <c r="K20" s="31">
        <v>6</v>
      </c>
      <c r="L20" s="38"/>
      <c r="M20" s="38"/>
      <c r="N20" s="38"/>
      <c r="O20" s="38"/>
      <c r="P20" s="33">
        <v>7</v>
      </c>
      <c r="Q20" s="34">
        <f t="shared" si="0"/>
        <v>7.1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.75" customHeight="1">
      <c r="B21" s="26">
        <v>11</v>
      </c>
      <c r="C21" s="27" t="s">
        <v>1494</v>
      </c>
      <c r="D21" s="28" t="s">
        <v>1495</v>
      </c>
      <c r="E21" s="29" t="s">
        <v>88</v>
      </c>
      <c r="F21" s="30" t="s">
        <v>1496</v>
      </c>
      <c r="G21" s="27" t="s">
        <v>85</v>
      </c>
      <c r="H21" s="31">
        <v>10</v>
      </c>
      <c r="I21" s="31">
        <v>7</v>
      </c>
      <c r="J21" s="31" t="s">
        <v>27</v>
      </c>
      <c r="K21" s="31">
        <v>6</v>
      </c>
      <c r="L21" s="38"/>
      <c r="M21" s="38"/>
      <c r="N21" s="38"/>
      <c r="O21" s="38"/>
      <c r="P21" s="33">
        <v>7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.75" customHeight="1">
      <c r="B22" s="26">
        <v>12</v>
      </c>
      <c r="C22" s="27" t="s">
        <v>1497</v>
      </c>
      <c r="D22" s="28" t="s">
        <v>732</v>
      </c>
      <c r="E22" s="29" t="s">
        <v>93</v>
      </c>
      <c r="F22" s="30" t="s">
        <v>398</v>
      </c>
      <c r="G22" s="27" t="s">
        <v>547</v>
      </c>
      <c r="H22" s="31">
        <v>7</v>
      </c>
      <c r="I22" s="31">
        <v>7</v>
      </c>
      <c r="J22" s="31" t="s">
        <v>27</v>
      </c>
      <c r="K22" s="31">
        <v>8</v>
      </c>
      <c r="L22" s="38"/>
      <c r="M22" s="38"/>
      <c r="N22" s="38"/>
      <c r="O22" s="38"/>
      <c r="P22" s="33">
        <v>6</v>
      </c>
      <c r="Q22" s="34">
        <f t="shared" si="0"/>
        <v>6.7</v>
      </c>
      <c r="R22" s="35" t="str">
        <f t="shared" si="3"/>
        <v>C+</v>
      </c>
      <c r="S22" s="36" t="str">
        <f t="shared" si="1"/>
        <v>Trung bình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.75" customHeight="1">
      <c r="B23" s="26">
        <v>13</v>
      </c>
      <c r="C23" s="27" t="s">
        <v>1498</v>
      </c>
      <c r="D23" s="28" t="s">
        <v>1499</v>
      </c>
      <c r="E23" s="29" t="s">
        <v>263</v>
      </c>
      <c r="F23" s="30" t="s">
        <v>987</v>
      </c>
      <c r="G23" s="27" t="s">
        <v>236</v>
      </c>
      <c r="H23" s="31">
        <v>10</v>
      </c>
      <c r="I23" s="31">
        <v>8</v>
      </c>
      <c r="J23" s="31" t="s">
        <v>27</v>
      </c>
      <c r="K23" s="31">
        <v>7</v>
      </c>
      <c r="L23" s="38"/>
      <c r="M23" s="38"/>
      <c r="N23" s="38"/>
      <c r="O23" s="38"/>
      <c r="P23" s="33">
        <v>8</v>
      </c>
      <c r="Q23" s="34">
        <f t="shared" si="0"/>
        <v>8</v>
      </c>
      <c r="R23" s="35" t="str">
        <f t="shared" si="3"/>
        <v>B+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.75" customHeight="1">
      <c r="B24" s="26">
        <v>14</v>
      </c>
      <c r="C24" s="27" t="s">
        <v>1500</v>
      </c>
      <c r="D24" s="28" t="s">
        <v>1501</v>
      </c>
      <c r="E24" s="29" t="s">
        <v>263</v>
      </c>
      <c r="F24" s="30" t="s">
        <v>474</v>
      </c>
      <c r="G24" s="27" t="s">
        <v>142</v>
      </c>
      <c r="H24" s="31">
        <v>10</v>
      </c>
      <c r="I24" s="31">
        <v>7</v>
      </c>
      <c r="J24" s="31" t="s">
        <v>27</v>
      </c>
      <c r="K24" s="31">
        <v>5</v>
      </c>
      <c r="L24" s="38"/>
      <c r="M24" s="38"/>
      <c r="N24" s="38"/>
      <c r="O24" s="38"/>
      <c r="P24" s="33">
        <v>8</v>
      </c>
      <c r="Q24" s="34">
        <f t="shared" si="0"/>
        <v>7.4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.75" customHeight="1">
      <c r="B25" s="26">
        <v>15</v>
      </c>
      <c r="C25" s="27" t="s">
        <v>1502</v>
      </c>
      <c r="D25" s="28" t="s">
        <v>1503</v>
      </c>
      <c r="E25" s="29" t="s">
        <v>494</v>
      </c>
      <c r="F25" s="30" t="s">
        <v>1504</v>
      </c>
      <c r="G25" s="27" t="s">
        <v>154</v>
      </c>
      <c r="H25" s="31">
        <v>10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0"/>
        <v>8.1999999999999993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.75" customHeight="1">
      <c r="B26" s="26">
        <v>16</v>
      </c>
      <c r="C26" s="27" t="s">
        <v>1505</v>
      </c>
      <c r="D26" s="28" t="s">
        <v>1233</v>
      </c>
      <c r="E26" s="29" t="s">
        <v>494</v>
      </c>
      <c r="F26" s="30" t="s">
        <v>1506</v>
      </c>
      <c r="G26" s="27" t="s">
        <v>865</v>
      </c>
      <c r="H26" s="31">
        <v>10</v>
      </c>
      <c r="I26" s="31">
        <v>7</v>
      </c>
      <c r="J26" s="31" t="s">
        <v>27</v>
      </c>
      <c r="K26" s="31">
        <v>6</v>
      </c>
      <c r="L26" s="38"/>
      <c r="M26" s="38"/>
      <c r="N26" s="38"/>
      <c r="O26" s="38"/>
      <c r="P26" s="33">
        <v>7</v>
      </c>
      <c r="Q26" s="34">
        <f t="shared" si="0"/>
        <v>7.1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.75" customHeight="1">
      <c r="B27" s="26">
        <v>17</v>
      </c>
      <c r="C27" s="27" t="s">
        <v>1507</v>
      </c>
      <c r="D27" s="28" t="s">
        <v>1508</v>
      </c>
      <c r="E27" s="29" t="s">
        <v>270</v>
      </c>
      <c r="F27" s="30" t="s">
        <v>1509</v>
      </c>
      <c r="G27" s="27" t="s">
        <v>192</v>
      </c>
      <c r="H27" s="31">
        <v>7</v>
      </c>
      <c r="I27" s="31">
        <v>7</v>
      </c>
      <c r="J27" s="31" t="s">
        <v>27</v>
      </c>
      <c r="K27" s="31">
        <v>8</v>
      </c>
      <c r="L27" s="38"/>
      <c r="M27" s="38"/>
      <c r="N27" s="38"/>
      <c r="O27" s="38"/>
      <c r="P27" s="33">
        <v>6</v>
      </c>
      <c r="Q27" s="34">
        <f t="shared" si="0"/>
        <v>6.7</v>
      </c>
      <c r="R27" s="35" t="str">
        <f t="shared" si="3"/>
        <v>C+</v>
      </c>
      <c r="S27" s="36" t="str">
        <f t="shared" si="1"/>
        <v>Trung bình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.75" customHeight="1">
      <c r="B28" s="26">
        <v>18</v>
      </c>
      <c r="C28" s="27" t="s">
        <v>1510</v>
      </c>
      <c r="D28" s="28" t="s">
        <v>1511</v>
      </c>
      <c r="E28" s="29" t="s">
        <v>98</v>
      </c>
      <c r="F28" s="30" t="s">
        <v>1512</v>
      </c>
      <c r="G28" s="27" t="s">
        <v>208</v>
      </c>
      <c r="H28" s="31">
        <v>6</v>
      </c>
      <c r="I28" s="31">
        <v>6</v>
      </c>
      <c r="J28" s="31" t="s">
        <v>27</v>
      </c>
      <c r="K28" s="31">
        <v>6</v>
      </c>
      <c r="L28" s="38"/>
      <c r="M28" s="38"/>
      <c r="N28" s="38"/>
      <c r="O28" s="38"/>
      <c r="P28" s="33">
        <v>7</v>
      </c>
      <c r="Q28" s="34">
        <f t="shared" si="0"/>
        <v>6.5</v>
      </c>
      <c r="R28" s="35" t="str">
        <f t="shared" si="3"/>
        <v>C+</v>
      </c>
      <c r="S28" s="36" t="str">
        <f t="shared" si="1"/>
        <v>Trung bình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.75" customHeight="1">
      <c r="B29" s="26">
        <v>19</v>
      </c>
      <c r="C29" s="27" t="s">
        <v>1513</v>
      </c>
      <c r="D29" s="28" t="s">
        <v>715</v>
      </c>
      <c r="E29" s="29" t="s">
        <v>98</v>
      </c>
      <c r="F29" s="30" t="s">
        <v>1017</v>
      </c>
      <c r="G29" s="27" t="s">
        <v>154</v>
      </c>
      <c r="H29" s="31">
        <v>7</v>
      </c>
      <c r="I29" s="31">
        <v>7</v>
      </c>
      <c r="J29" s="31" t="s">
        <v>27</v>
      </c>
      <c r="K29" s="31">
        <v>8</v>
      </c>
      <c r="L29" s="38"/>
      <c r="M29" s="38"/>
      <c r="N29" s="38"/>
      <c r="O29" s="38"/>
      <c r="P29" s="33">
        <v>7</v>
      </c>
      <c r="Q29" s="34">
        <f t="shared" si="0"/>
        <v>7.2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.75" customHeight="1">
      <c r="B30" s="26">
        <v>20</v>
      </c>
      <c r="C30" s="27" t="s">
        <v>1514</v>
      </c>
      <c r="D30" s="28" t="s">
        <v>1340</v>
      </c>
      <c r="E30" s="29" t="s">
        <v>102</v>
      </c>
      <c r="F30" s="30" t="s">
        <v>834</v>
      </c>
      <c r="G30" s="27" t="s">
        <v>260</v>
      </c>
      <c r="H30" s="31">
        <v>10</v>
      </c>
      <c r="I30" s="31">
        <v>7</v>
      </c>
      <c r="J30" s="31" t="s">
        <v>27</v>
      </c>
      <c r="K30" s="31">
        <v>6</v>
      </c>
      <c r="L30" s="38"/>
      <c r="M30" s="38"/>
      <c r="N30" s="38"/>
      <c r="O30" s="38"/>
      <c r="P30" s="33">
        <v>5</v>
      </c>
      <c r="Q30" s="34">
        <f t="shared" si="0"/>
        <v>6.1</v>
      </c>
      <c r="R30" s="35" t="str">
        <f t="shared" si="3"/>
        <v>C</v>
      </c>
      <c r="S30" s="36" t="str">
        <f t="shared" si="1"/>
        <v>Trung bình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.75" customHeight="1">
      <c r="B31" s="26">
        <v>21</v>
      </c>
      <c r="C31" s="27" t="s">
        <v>1515</v>
      </c>
      <c r="D31" s="28" t="s">
        <v>1516</v>
      </c>
      <c r="E31" s="29" t="s">
        <v>119</v>
      </c>
      <c r="F31" s="30" t="s">
        <v>713</v>
      </c>
      <c r="G31" s="27" t="s">
        <v>217</v>
      </c>
      <c r="H31" s="31">
        <v>7</v>
      </c>
      <c r="I31" s="31">
        <v>7</v>
      </c>
      <c r="J31" s="31" t="s">
        <v>27</v>
      </c>
      <c r="K31" s="31">
        <v>8</v>
      </c>
      <c r="L31" s="38"/>
      <c r="M31" s="38"/>
      <c r="N31" s="38"/>
      <c r="O31" s="38"/>
      <c r="P31" s="33">
        <v>8</v>
      </c>
      <c r="Q31" s="34">
        <f t="shared" si="0"/>
        <v>7.7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.75" customHeight="1">
      <c r="B32" s="26">
        <v>22</v>
      </c>
      <c r="C32" s="27" t="s">
        <v>1517</v>
      </c>
      <c r="D32" s="28" t="s">
        <v>1518</v>
      </c>
      <c r="E32" s="29" t="s">
        <v>296</v>
      </c>
      <c r="F32" s="30" t="s">
        <v>854</v>
      </c>
      <c r="G32" s="27" t="s">
        <v>121</v>
      </c>
      <c r="H32" s="31">
        <v>10</v>
      </c>
      <c r="I32" s="31">
        <v>7</v>
      </c>
      <c r="J32" s="31" t="s">
        <v>27</v>
      </c>
      <c r="K32" s="31">
        <v>5</v>
      </c>
      <c r="L32" s="38"/>
      <c r="M32" s="38"/>
      <c r="N32" s="38"/>
      <c r="O32" s="38"/>
      <c r="P32" s="33">
        <v>8</v>
      </c>
      <c r="Q32" s="34">
        <f t="shared" si="0"/>
        <v>7.4</v>
      </c>
      <c r="R32" s="35" t="str">
        <f t="shared" si="3"/>
        <v>B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.75" customHeight="1">
      <c r="B33" s="26">
        <v>23</v>
      </c>
      <c r="C33" s="27" t="s">
        <v>1519</v>
      </c>
      <c r="D33" s="28" t="s">
        <v>1520</v>
      </c>
      <c r="E33" s="29" t="s">
        <v>137</v>
      </c>
      <c r="F33" s="30" t="s">
        <v>1043</v>
      </c>
      <c r="G33" s="27" t="s">
        <v>85</v>
      </c>
      <c r="H33" s="31">
        <v>10</v>
      </c>
      <c r="I33" s="31">
        <v>8</v>
      </c>
      <c r="J33" s="31" t="s">
        <v>27</v>
      </c>
      <c r="K33" s="31">
        <v>6</v>
      </c>
      <c r="L33" s="38"/>
      <c r="M33" s="38"/>
      <c r="N33" s="38"/>
      <c r="O33" s="38"/>
      <c r="P33" s="33">
        <v>8</v>
      </c>
      <c r="Q33" s="34">
        <f t="shared" si="0"/>
        <v>7.8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.75" customHeight="1">
      <c r="B34" s="26">
        <v>24</v>
      </c>
      <c r="C34" s="27" t="s">
        <v>1521</v>
      </c>
      <c r="D34" s="28" t="s">
        <v>127</v>
      </c>
      <c r="E34" s="29" t="s">
        <v>137</v>
      </c>
      <c r="F34" s="30" t="s">
        <v>1522</v>
      </c>
      <c r="G34" s="27" t="s">
        <v>121</v>
      </c>
      <c r="H34" s="31">
        <v>10</v>
      </c>
      <c r="I34" s="31">
        <v>7</v>
      </c>
      <c r="J34" s="31" t="s">
        <v>27</v>
      </c>
      <c r="K34" s="31">
        <v>5</v>
      </c>
      <c r="L34" s="38"/>
      <c r="M34" s="38"/>
      <c r="N34" s="38"/>
      <c r="O34" s="38"/>
      <c r="P34" s="33">
        <v>7</v>
      </c>
      <c r="Q34" s="34">
        <f t="shared" si="0"/>
        <v>6.9</v>
      </c>
      <c r="R34" s="35" t="str">
        <f t="shared" si="3"/>
        <v>C+</v>
      </c>
      <c r="S34" s="36" t="str">
        <f t="shared" si="1"/>
        <v>Trung bình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.75" customHeight="1">
      <c r="B35" s="26">
        <v>25</v>
      </c>
      <c r="C35" s="27" t="s">
        <v>1523</v>
      </c>
      <c r="D35" s="28" t="s">
        <v>1524</v>
      </c>
      <c r="E35" s="29" t="s">
        <v>137</v>
      </c>
      <c r="F35" s="30" t="s">
        <v>683</v>
      </c>
      <c r="G35" s="27" t="s">
        <v>236</v>
      </c>
      <c r="H35" s="31">
        <v>10</v>
      </c>
      <c r="I35" s="31">
        <v>8</v>
      </c>
      <c r="J35" s="31" t="s">
        <v>27</v>
      </c>
      <c r="K35" s="31">
        <v>7</v>
      </c>
      <c r="L35" s="38"/>
      <c r="M35" s="38"/>
      <c r="N35" s="38"/>
      <c r="O35" s="38"/>
      <c r="P35" s="33">
        <v>8</v>
      </c>
      <c r="Q35" s="34">
        <f t="shared" si="0"/>
        <v>8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.75" customHeight="1">
      <c r="B36" s="26">
        <v>26</v>
      </c>
      <c r="C36" s="27" t="s">
        <v>1525</v>
      </c>
      <c r="D36" s="28" t="s">
        <v>525</v>
      </c>
      <c r="E36" s="29" t="s">
        <v>137</v>
      </c>
      <c r="F36" s="30" t="s">
        <v>153</v>
      </c>
      <c r="G36" s="27" t="s">
        <v>298</v>
      </c>
      <c r="H36" s="31">
        <v>10</v>
      </c>
      <c r="I36" s="31">
        <v>8</v>
      </c>
      <c r="J36" s="31" t="s">
        <v>27</v>
      </c>
      <c r="K36" s="31">
        <v>8</v>
      </c>
      <c r="L36" s="38"/>
      <c r="M36" s="38"/>
      <c r="N36" s="38"/>
      <c r="O36" s="38"/>
      <c r="P36" s="33">
        <v>7</v>
      </c>
      <c r="Q36" s="34">
        <f t="shared" si="0"/>
        <v>7.7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.75" customHeight="1">
      <c r="B37" s="26">
        <v>27</v>
      </c>
      <c r="C37" s="27" t="s">
        <v>1526</v>
      </c>
      <c r="D37" s="28" t="s">
        <v>245</v>
      </c>
      <c r="E37" s="29" t="s">
        <v>137</v>
      </c>
      <c r="F37" s="30" t="s">
        <v>1527</v>
      </c>
      <c r="G37" s="27" t="s">
        <v>236</v>
      </c>
      <c r="H37" s="31">
        <v>10</v>
      </c>
      <c r="I37" s="31">
        <v>8</v>
      </c>
      <c r="J37" s="31" t="s">
        <v>27</v>
      </c>
      <c r="K37" s="31">
        <v>7</v>
      </c>
      <c r="L37" s="38"/>
      <c r="M37" s="38"/>
      <c r="N37" s="38"/>
      <c r="O37" s="38"/>
      <c r="P37" s="33">
        <v>8</v>
      </c>
      <c r="Q37" s="34">
        <f t="shared" si="0"/>
        <v>8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.75" customHeight="1">
      <c r="B38" s="26">
        <v>28</v>
      </c>
      <c r="C38" s="27" t="s">
        <v>1528</v>
      </c>
      <c r="D38" s="28" t="s">
        <v>1529</v>
      </c>
      <c r="E38" s="29" t="s">
        <v>152</v>
      </c>
      <c r="F38" s="30" t="s">
        <v>1530</v>
      </c>
      <c r="G38" s="27" t="s">
        <v>192</v>
      </c>
      <c r="H38" s="31">
        <v>7</v>
      </c>
      <c r="I38" s="31">
        <v>7</v>
      </c>
      <c r="J38" s="31" t="s">
        <v>27</v>
      </c>
      <c r="K38" s="31">
        <v>6</v>
      </c>
      <c r="L38" s="38"/>
      <c r="M38" s="38"/>
      <c r="N38" s="38"/>
      <c r="O38" s="38"/>
      <c r="P38" s="33">
        <v>7</v>
      </c>
      <c r="Q38" s="34">
        <f t="shared" si="0"/>
        <v>6.8</v>
      </c>
      <c r="R38" s="35" t="str">
        <f t="shared" si="3"/>
        <v>C+</v>
      </c>
      <c r="S38" s="36" t="str">
        <f t="shared" si="1"/>
        <v>Trung bình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.75" customHeight="1">
      <c r="B39" s="26">
        <v>29</v>
      </c>
      <c r="C39" s="27" t="s">
        <v>1531</v>
      </c>
      <c r="D39" s="28" t="s">
        <v>127</v>
      </c>
      <c r="E39" s="29" t="s">
        <v>325</v>
      </c>
      <c r="F39" s="30" t="s">
        <v>1170</v>
      </c>
      <c r="G39" s="27" t="s">
        <v>85</v>
      </c>
      <c r="H39" s="31">
        <v>10</v>
      </c>
      <c r="I39" s="31">
        <v>8</v>
      </c>
      <c r="J39" s="31" t="s">
        <v>27</v>
      </c>
      <c r="K39" s="31">
        <v>6</v>
      </c>
      <c r="L39" s="38"/>
      <c r="M39" s="38"/>
      <c r="N39" s="38"/>
      <c r="O39" s="38"/>
      <c r="P39" s="33">
        <v>8</v>
      </c>
      <c r="Q39" s="34">
        <f t="shared" si="0"/>
        <v>7.8</v>
      </c>
      <c r="R39" s="35" t="str">
        <f t="shared" si="3"/>
        <v>B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.75" customHeight="1">
      <c r="B40" s="26">
        <v>30</v>
      </c>
      <c r="C40" s="27" t="s">
        <v>1532</v>
      </c>
      <c r="D40" s="28" t="s">
        <v>1533</v>
      </c>
      <c r="E40" s="29" t="s">
        <v>700</v>
      </c>
      <c r="F40" s="30" t="s">
        <v>274</v>
      </c>
      <c r="G40" s="27" t="s">
        <v>236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0"/>
        <v>7.5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.75" customHeight="1">
      <c r="B41" s="26">
        <v>31</v>
      </c>
      <c r="C41" s="27" t="s">
        <v>1534</v>
      </c>
      <c r="D41" s="28" t="s">
        <v>1535</v>
      </c>
      <c r="E41" s="29" t="s">
        <v>157</v>
      </c>
      <c r="F41" s="30" t="s">
        <v>446</v>
      </c>
      <c r="G41" s="27" t="s">
        <v>134</v>
      </c>
      <c r="H41" s="31">
        <v>7</v>
      </c>
      <c r="I41" s="31">
        <v>7</v>
      </c>
      <c r="J41" s="31" t="s">
        <v>27</v>
      </c>
      <c r="K41" s="31">
        <v>6</v>
      </c>
      <c r="L41" s="38"/>
      <c r="M41" s="38"/>
      <c r="N41" s="38"/>
      <c r="O41" s="38"/>
      <c r="P41" s="33">
        <v>7</v>
      </c>
      <c r="Q41" s="34">
        <f t="shared" si="0"/>
        <v>6.8</v>
      </c>
      <c r="R41" s="35" t="str">
        <f t="shared" si="3"/>
        <v>C+</v>
      </c>
      <c r="S41" s="36" t="str">
        <f t="shared" si="1"/>
        <v>Trung bình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.75" customHeight="1">
      <c r="B42" s="26">
        <v>32</v>
      </c>
      <c r="C42" s="27" t="s">
        <v>1536</v>
      </c>
      <c r="D42" s="28" t="s">
        <v>245</v>
      </c>
      <c r="E42" s="29" t="s">
        <v>1425</v>
      </c>
      <c r="F42" s="30" t="s">
        <v>665</v>
      </c>
      <c r="G42" s="27" t="s">
        <v>85</v>
      </c>
      <c r="H42" s="31">
        <v>10</v>
      </c>
      <c r="I42" s="31">
        <v>7</v>
      </c>
      <c r="J42" s="31" t="s">
        <v>27</v>
      </c>
      <c r="K42" s="31">
        <v>6</v>
      </c>
      <c r="L42" s="38"/>
      <c r="M42" s="38"/>
      <c r="N42" s="38"/>
      <c r="O42" s="38"/>
      <c r="P42" s="33">
        <v>7</v>
      </c>
      <c r="Q42" s="34">
        <f t="shared" si="0"/>
        <v>7.1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.75" customHeight="1">
      <c r="B43" s="26">
        <v>33</v>
      </c>
      <c r="C43" s="27" t="s">
        <v>1537</v>
      </c>
      <c r="D43" s="28" t="s">
        <v>1538</v>
      </c>
      <c r="E43" s="29" t="s">
        <v>1539</v>
      </c>
      <c r="F43" s="30" t="s">
        <v>141</v>
      </c>
      <c r="G43" s="27" t="s">
        <v>121</v>
      </c>
      <c r="H43" s="31">
        <v>7</v>
      </c>
      <c r="I43" s="31">
        <v>7</v>
      </c>
      <c r="J43" s="31" t="s">
        <v>27</v>
      </c>
      <c r="K43" s="31">
        <v>8</v>
      </c>
      <c r="L43" s="38"/>
      <c r="M43" s="38"/>
      <c r="N43" s="38"/>
      <c r="O43" s="38"/>
      <c r="P43" s="33">
        <v>7</v>
      </c>
      <c r="Q43" s="34">
        <f t="shared" si="0"/>
        <v>7.2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.75" customHeight="1">
      <c r="B44" s="26">
        <v>34</v>
      </c>
      <c r="C44" s="27" t="s">
        <v>1540</v>
      </c>
      <c r="D44" s="28" t="s">
        <v>354</v>
      </c>
      <c r="E44" s="29" t="s">
        <v>173</v>
      </c>
      <c r="F44" s="30" t="s">
        <v>309</v>
      </c>
      <c r="G44" s="27" t="s">
        <v>85</v>
      </c>
      <c r="H44" s="31">
        <v>10</v>
      </c>
      <c r="I44" s="31">
        <v>7</v>
      </c>
      <c r="J44" s="31" t="s">
        <v>27</v>
      </c>
      <c r="K44" s="31">
        <v>6</v>
      </c>
      <c r="L44" s="38"/>
      <c r="M44" s="38"/>
      <c r="N44" s="38"/>
      <c r="O44" s="38"/>
      <c r="P44" s="33">
        <v>7</v>
      </c>
      <c r="Q44" s="34">
        <f t="shared" si="0"/>
        <v>7.1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.75" customHeight="1">
      <c r="B45" s="26">
        <v>35</v>
      </c>
      <c r="C45" s="27" t="s">
        <v>1541</v>
      </c>
      <c r="D45" s="28" t="s">
        <v>1542</v>
      </c>
      <c r="E45" s="29" t="s">
        <v>173</v>
      </c>
      <c r="F45" s="30" t="s">
        <v>1475</v>
      </c>
      <c r="G45" s="27" t="s">
        <v>142</v>
      </c>
      <c r="H45" s="31">
        <v>7</v>
      </c>
      <c r="I45" s="31">
        <v>7</v>
      </c>
      <c r="J45" s="31" t="s">
        <v>27</v>
      </c>
      <c r="K45" s="31">
        <v>8</v>
      </c>
      <c r="L45" s="38"/>
      <c r="M45" s="38"/>
      <c r="N45" s="38"/>
      <c r="O45" s="38"/>
      <c r="P45" s="33">
        <v>7</v>
      </c>
      <c r="Q45" s="34">
        <f t="shared" si="0"/>
        <v>7.2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.75" customHeight="1">
      <c r="B46" s="26">
        <v>36</v>
      </c>
      <c r="C46" s="27" t="s">
        <v>1543</v>
      </c>
      <c r="D46" s="28" t="s">
        <v>1544</v>
      </c>
      <c r="E46" s="29" t="s">
        <v>173</v>
      </c>
      <c r="F46" s="30" t="s">
        <v>1545</v>
      </c>
      <c r="G46" s="27" t="s">
        <v>134</v>
      </c>
      <c r="H46" s="31">
        <v>10</v>
      </c>
      <c r="I46" s="31">
        <v>7</v>
      </c>
      <c r="J46" s="31" t="s">
        <v>27</v>
      </c>
      <c r="K46" s="31">
        <v>6</v>
      </c>
      <c r="L46" s="38"/>
      <c r="M46" s="38"/>
      <c r="N46" s="38"/>
      <c r="O46" s="38"/>
      <c r="P46" s="33">
        <v>6</v>
      </c>
      <c r="Q46" s="34">
        <f t="shared" si="0"/>
        <v>6.6</v>
      </c>
      <c r="R46" s="35" t="str">
        <f t="shared" si="3"/>
        <v>C+</v>
      </c>
      <c r="S46" s="36" t="str">
        <f t="shared" si="1"/>
        <v>Trung bình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.75" customHeight="1">
      <c r="B47" s="26">
        <v>37</v>
      </c>
      <c r="C47" s="27" t="s">
        <v>1546</v>
      </c>
      <c r="D47" s="28" t="s">
        <v>1547</v>
      </c>
      <c r="E47" s="29" t="s">
        <v>1011</v>
      </c>
      <c r="F47" s="30" t="s">
        <v>107</v>
      </c>
      <c r="G47" s="27" t="s">
        <v>69</v>
      </c>
      <c r="H47" s="31">
        <v>6</v>
      </c>
      <c r="I47" s="31">
        <v>6</v>
      </c>
      <c r="J47" s="31" t="s">
        <v>27</v>
      </c>
      <c r="K47" s="31">
        <v>5</v>
      </c>
      <c r="L47" s="38"/>
      <c r="M47" s="38"/>
      <c r="N47" s="38"/>
      <c r="O47" s="38"/>
      <c r="P47" s="33">
        <v>8</v>
      </c>
      <c r="Q47" s="34">
        <f t="shared" si="0"/>
        <v>6.8</v>
      </c>
      <c r="R47" s="35" t="str">
        <f t="shared" si="3"/>
        <v>C+</v>
      </c>
      <c r="S47" s="36" t="str">
        <f t="shared" si="1"/>
        <v>Trung bình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.75" customHeight="1">
      <c r="B48" s="26">
        <v>38</v>
      </c>
      <c r="C48" s="27" t="s">
        <v>1548</v>
      </c>
      <c r="D48" s="28" t="s">
        <v>1549</v>
      </c>
      <c r="E48" s="29" t="s">
        <v>358</v>
      </c>
      <c r="F48" s="30" t="s">
        <v>1439</v>
      </c>
      <c r="G48" s="27" t="s">
        <v>85</v>
      </c>
      <c r="H48" s="31">
        <v>10</v>
      </c>
      <c r="I48" s="31">
        <v>8</v>
      </c>
      <c r="J48" s="31" t="s">
        <v>27</v>
      </c>
      <c r="K48" s="31">
        <v>6</v>
      </c>
      <c r="L48" s="38"/>
      <c r="M48" s="38"/>
      <c r="N48" s="38"/>
      <c r="O48" s="38"/>
      <c r="P48" s="33">
        <v>8</v>
      </c>
      <c r="Q48" s="34">
        <f t="shared" si="0"/>
        <v>7.8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.75" customHeight="1">
      <c r="B49" s="26">
        <v>39</v>
      </c>
      <c r="C49" s="27" t="s">
        <v>1550</v>
      </c>
      <c r="D49" s="28" t="s">
        <v>1551</v>
      </c>
      <c r="E49" s="29" t="s">
        <v>365</v>
      </c>
      <c r="F49" s="30" t="s">
        <v>1249</v>
      </c>
      <c r="G49" s="27" t="s">
        <v>134</v>
      </c>
      <c r="H49" s="31">
        <v>6</v>
      </c>
      <c r="I49" s="31">
        <v>6</v>
      </c>
      <c r="J49" s="31" t="s">
        <v>27</v>
      </c>
      <c r="K49" s="31">
        <v>6</v>
      </c>
      <c r="L49" s="38"/>
      <c r="M49" s="38"/>
      <c r="N49" s="38"/>
      <c r="O49" s="38"/>
      <c r="P49" s="33">
        <v>7</v>
      </c>
      <c r="Q49" s="34">
        <f t="shared" si="0"/>
        <v>6.5</v>
      </c>
      <c r="R49" s="35" t="str">
        <f t="shared" si="3"/>
        <v>C+</v>
      </c>
      <c r="S49" s="36" t="str">
        <f t="shared" si="1"/>
        <v>Trung bình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.75" customHeight="1">
      <c r="B50" s="26">
        <v>40</v>
      </c>
      <c r="C50" s="27" t="s">
        <v>1552</v>
      </c>
      <c r="D50" s="28" t="s">
        <v>219</v>
      </c>
      <c r="E50" s="29" t="s">
        <v>182</v>
      </c>
      <c r="F50" s="30" t="s">
        <v>1553</v>
      </c>
      <c r="G50" s="27" t="s">
        <v>236</v>
      </c>
      <c r="H50" s="31">
        <v>10</v>
      </c>
      <c r="I50" s="31">
        <v>8</v>
      </c>
      <c r="J50" s="31" t="s">
        <v>27</v>
      </c>
      <c r="K50" s="31">
        <v>7</v>
      </c>
      <c r="L50" s="38"/>
      <c r="M50" s="38"/>
      <c r="N50" s="38"/>
      <c r="O50" s="38"/>
      <c r="P50" s="33">
        <v>7</v>
      </c>
      <c r="Q50" s="34">
        <f t="shared" si="0"/>
        <v>7.5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.75" customHeight="1">
      <c r="B51" s="26">
        <v>41</v>
      </c>
      <c r="C51" s="27" t="s">
        <v>1554</v>
      </c>
      <c r="D51" s="28" t="s">
        <v>1555</v>
      </c>
      <c r="E51" s="29" t="s">
        <v>1556</v>
      </c>
      <c r="F51" s="30" t="s">
        <v>571</v>
      </c>
      <c r="G51" s="27" t="s">
        <v>65</v>
      </c>
      <c r="H51" s="31">
        <v>10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7</v>
      </c>
      <c r="Q51" s="34">
        <f t="shared" si="0"/>
        <v>7.7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.75" customHeight="1">
      <c r="B52" s="26">
        <v>42</v>
      </c>
      <c r="C52" s="27" t="s">
        <v>1557</v>
      </c>
      <c r="D52" s="28" t="s">
        <v>1558</v>
      </c>
      <c r="E52" s="29" t="s">
        <v>570</v>
      </c>
      <c r="F52" s="30" t="s">
        <v>581</v>
      </c>
      <c r="G52" s="27" t="s">
        <v>134</v>
      </c>
      <c r="H52" s="31">
        <v>10</v>
      </c>
      <c r="I52" s="31">
        <v>8</v>
      </c>
      <c r="J52" s="31" t="s">
        <v>27</v>
      </c>
      <c r="K52" s="31">
        <v>6</v>
      </c>
      <c r="L52" s="38"/>
      <c r="M52" s="38"/>
      <c r="N52" s="38"/>
      <c r="O52" s="38"/>
      <c r="P52" s="33">
        <v>8</v>
      </c>
      <c r="Q52" s="34">
        <f t="shared" si="0"/>
        <v>7.8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.75" customHeight="1">
      <c r="B53" s="26">
        <v>43</v>
      </c>
      <c r="C53" s="27" t="s">
        <v>1559</v>
      </c>
      <c r="D53" s="28" t="s">
        <v>219</v>
      </c>
      <c r="E53" s="29" t="s">
        <v>195</v>
      </c>
      <c r="F53" s="30" t="s">
        <v>860</v>
      </c>
      <c r="G53" s="27" t="s">
        <v>208</v>
      </c>
      <c r="H53" s="31">
        <v>6</v>
      </c>
      <c r="I53" s="31">
        <v>6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0"/>
        <v>6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.75" customHeight="1">
      <c r="B54" s="26">
        <v>44</v>
      </c>
      <c r="C54" s="27" t="s">
        <v>1560</v>
      </c>
      <c r="D54" s="28" t="s">
        <v>476</v>
      </c>
      <c r="E54" s="29" t="s">
        <v>883</v>
      </c>
      <c r="F54" s="30" t="s">
        <v>1229</v>
      </c>
      <c r="G54" s="27" t="s">
        <v>134</v>
      </c>
      <c r="H54" s="31">
        <v>7</v>
      </c>
      <c r="I54" s="31">
        <v>7</v>
      </c>
      <c r="J54" s="31" t="s">
        <v>27</v>
      </c>
      <c r="K54" s="31">
        <v>6</v>
      </c>
      <c r="L54" s="38"/>
      <c r="M54" s="38"/>
      <c r="N54" s="38"/>
      <c r="O54" s="38"/>
      <c r="P54" s="33">
        <v>5</v>
      </c>
      <c r="Q54" s="34">
        <f t="shared" si="0"/>
        <v>5.8</v>
      </c>
      <c r="R54" s="35" t="str">
        <f t="shared" si="3"/>
        <v>C</v>
      </c>
      <c r="S54" s="36" t="str">
        <f t="shared" si="1"/>
        <v>Trung bình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.75" customHeight="1">
      <c r="B55" s="26">
        <v>45</v>
      </c>
      <c r="C55" s="27" t="s">
        <v>1561</v>
      </c>
      <c r="D55" s="28" t="s">
        <v>1562</v>
      </c>
      <c r="E55" s="29" t="s">
        <v>729</v>
      </c>
      <c r="F55" s="30" t="s">
        <v>602</v>
      </c>
      <c r="G55" s="27" t="s">
        <v>154</v>
      </c>
      <c r="H55" s="31">
        <v>7</v>
      </c>
      <c r="I55" s="31">
        <v>8</v>
      </c>
      <c r="J55" s="31" t="s">
        <v>27</v>
      </c>
      <c r="K55" s="31">
        <v>8</v>
      </c>
      <c r="L55" s="38"/>
      <c r="M55" s="38"/>
      <c r="N55" s="38"/>
      <c r="O55" s="38"/>
      <c r="P55" s="33">
        <v>8</v>
      </c>
      <c r="Q55" s="34">
        <f t="shared" si="0"/>
        <v>7.9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.75" customHeight="1">
      <c r="B56" s="26">
        <v>46</v>
      </c>
      <c r="C56" s="27" t="s">
        <v>1563</v>
      </c>
      <c r="D56" s="28" t="s">
        <v>1564</v>
      </c>
      <c r="E56" s="29" t="s">
        <v>1046</v>
      </c>
      <c r="F56" s="30" t="s">
        <v>425</v>
      </c>
      <c r="G56" s="27" t="s">
        <v>69</v>
      </c>
      <c r="H56" s="31">
        <v>10</v>
      </c>
      <c r="I56" s="31">
        <v>7</v>
      </c>
      <c r="J56" s="31" t="s">
        <v>27</v>
      </c>
      <c r="K56" s="31">
        <v>5</v>
      </c>
      <c r="L56" s="38"/>
      <c r="M56" s="38"/>
      <c r="N56" s="38"/>
      <c r="O56" s="38"/>
      <c r="P56" s="33">
        <v>8</v>
      </c>
      <c r="Q56" s="34">
        <f t="shared" si="0"/>
        <v>7.4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.75" customHeight="1">
      <c r="B57" s="26">
        <v>47</v>
      </c>
      <c r="C57" s="27" t="s">
        <v>1565</v>
      </c>
      <c r="D57" s="28" t="s">
        <v>1566</v>
      </c>
      <c r="E57" s="29" t="s">
        <v>740</v>
      </c>
      <c r="F57" s="30" t="s">
        <v>959</v>
      </c>
      <c r="G57" s="27" t="s">
        <v>236</v>
      </c>
      <c r="H57" s="31">
        <v>10</v>
      </c>
      <c r="I57" s="31">
        <v>7</v>
      </c>
      <c r="J57" s="31" t="s">
        <v>27</v>
      </c>
      <c r="K57" s="31">
        <v>7</v>
      </c>
      <c r="L57" s="38"/>
      <c r="M57" s="38"/>
      <c r="N57" s="38"/>
      <c r="O57" s="38"/>
      <c r="P57" s="33">
        <v>5</v>
      </c>
      <c r="Q57" s="34">
        <f t="shared" si="0"/>
        <v>6.3</v>
      </c>
      <c r="R57" s="35" t="str">
        <f t="shared" si="3"/>
        <v>C</v>
      </c>
      <c r="S57" s="36" t="str">
        <f t="shared" si="1"/>
        <v>Trung bình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.75" customHeight="1">
      <c r="B58" s="26">
        <v>48</v>
      </c>
      <c r="C58" s="27" t="s">
        <v>1567</v>
      </c>
      <c r="D58" s="28" t="s">
        <v>1564</v>
      </c>
      <c r="E58" s="29" t="s">
        <v>900</v>
      </c>
      <c r="F58" s="30" t="s">
        <v>281</v>
      </c>
      <c r="G58" s="27" t="s">
        <v>298</v>
      </c>
      <c r="H58" s="31">
        <v>10</v>
      </c>
      <c r="I58" s="31">
        <v>8</v>
      </c>
      <c r="J58" s="31" t="s">
        <v>27</v>
      </c>
      <c r="K58" s="31">
        <v>6</v>
      </c>
      <c r="L58" s="38"/>
      <c r="M58" s="38"/>
      <c r="N58" s="38"/>
      <c r="O58" s="38"/>
      <c r="P58" s="33">
        <v>8</v>
      </c>
      <c r="Q58" s="34">
        <f t="shared" si="0"/>
        <v>7.8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.75" customHeight="1">
      <c r="B59" s="26">
        <v>49</v>
      </c>
      <c r="C59" s="27" t="s">
        <v>1568</v>
      </c>
      <c r="D59" s="28" t="s">
        <v>1569</v>
      </c>
      <c r="E59" s="29" t="s">
        <v>900</v>
      </c>
      <c r="F59" s="30" t="s">
        <v>951</v>
      </c>
      <c r="G59" s="27" t="s">
        <v>121</v>
      </c>
      <c r="H59" s="31">
        <v>10</v>
      </c>
      <c r="I59" s="31">
        <v>7</v>
      </c>
      <c r="J59" s="31" t="s">
        <v>27</v>
      </c>
      <c r="K59" s="31">
        <v>5</v>
      </c>
      <c r="L59" s="38"/>
      <c r="M59" s="38"/>
      <c r="N59" s="38"/>
      <c r="O59" s="38"/>
      <c r="P59" s="33">
        <v>7</v>
      </c>
      <c r="Q59" s="34">
        <f t="shared" si="0"/>
        <v>6.9</v>
      </c>
      <c r="R59" s="35" t="str">
        <f t="shared" si="3"/>
        <v>C+</v>
      </c>
      <c r="S59" s="36" t="str">
        <f t="shared" si="1"/>
        <v>Trung bình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.75" customHeight="1">
      <c r="B60" s="26">
        <v>50</v>
      </c>
      <c r="C60" s="27" t="s">
        <v>1570</v>
      </c>
      <c r="D60" s="28" t="s">
        <v>276</v>
      </c>
      <c r="E60" s="29" t="s">
        <v>1571</v>
      </c>
      <c r="F60" s="30" t="s">
        <v>125</v>
      </c>
      <c r="G60" s="27" t="s">
        <v>85</v>
      </c>
      <c r="H60" s="31">
        <v>10</v>
      </c>
      <c r="I60" s="31">
        <v>8</v>
      </c>
      <c r="J60" s="31" t="s">
        <v>27</v>
      </c>
      <c r="K60" s="31">
        <v>6</v>
      </c>
      <c r="L60" s="38"/>
      <c r="M60" s="38"/>
      <c r="N60" s="38"/>
      <c r="O60" s="38"/>
      <c r="P60" s="33">
        <v>8</v>
      </c>
      <c r="Q60" s="34">
        <f t="shared" si="0"/>
        <v>7.8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.75" customHeight="1">
      <c r="B61" s="26">
        <v>51</v>
      </c>
      <c r="C61" s="27" t="s">
        <v>1572</v>
      </c>
      <c r="D61" s="28" t="s">
        <v>826</v>
      </c>
      <c r="E61" s="29" t="s">
        <v>1573</v>
      </c>
      <c r="F61" s="30" t="s">
        <v>1574</v>
      </c>
      <c r="G61" s="27" t="s">
        <v>121</v>
      </c>
      <c r="H61" s="31">
        <v>10</v>
      </c>
      <c r="I61" s="31">
        <v>7</v>
      </c>
      <c r="J61" s="31" t="s">
        <v>27</v>
      </c>
      <c r="K61" s="31">
        <v>5</v>
      </c>
      <c r="L61" s="38"/>
      <c r="M61" s="38"/>
      <c r="N61" s="38"/>
      <c r="O61" s="38"/>
      <c r="P61" s="33">
        <v>7</v>
      </c>
      <c r="Q61" s="34">
        <f t="shared" si="0"/>
        <v>6.9</v>
      </c>
      <c r="R61" s="35" t="str">
        <f t="shared" si="3"/>
        <v>C+</v>
      </c>
      <c r="S61" s="36" t="str">
        <f t="shared" si="1"/>
        <v>Trung bình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.75" customHeight="1">
      <c r="B62" s="26">
        <v>52</v>
      </c>
      <c r="C62" s="27" t="s">
        <v>1575</v>
      </c>
      <c r="D62" s="28" t="s">
        <v>127</v>
      </c>
      <c r="E62" s="29" t="s">
        <v>392</v>
      </c>
      <c r="F62" s="30" t="s">
        <v>1576</v>
      </c>
      <c r="G62" s="27" t="s">
        <v>65</v>
      </c>
      <c r="H62" s="31">
        <v>7</v>
      </c>
      <c r="I62" s="31">
        <v>7</v>
      </c>
      <c r="J62" s="31" t="s">
        <v>27</v>
      </c>
      <c r="K62" s="31">
        <v>8</v>
      </c>
      <c r="L62" s="38"/>
      <c r="M62" s="38"/>
      <c r="N62" s="38"/>
      <c r="O62" s="38"/>
      <c r="P62" s="33">
        <v>6</v>
      </c>
      <c r="Q62" s="34">
        <f t="shared" si="0"/>
        <v>6.7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.75" customHeight="1">
      <c r="B63" s="26">
        <v>53</v>
      </c>
      <c r="C63" s="27" t="s">
        <v>1577</v>
      </c>
      <c r="D63" s="28" t="s">
        <v>127</v>
      </c>
      <c r="E63" s="29" t="s">
        <v>392</v>
      </c>
      <c r="F63" s="30" t="s">
        <v>133</v>
      </c>
      <c r="G63" s="27" t="s">
        <v>236</v>
      </c>
      <c r="H63" s="31">
        <v>10</v>
      </c>
      <c r="I63" s="31">
        <v>8</v>
      </c>
      <c r="J63" s="31" t="s">
        <v>27</v>
      </c>
      <c r="K63" s="31">
        <v>7</v>
      </c>
      <c r="L63" s="38"/>
      <c r="M63" s="38"/>
      <c r="N63" s="38"/>
      <c r="O63" s="38"/>
      <c r="P63" s="33">
        <v>7</v>
      </c>
      <c r="Q63" s="34">
        <f t="shared" si="0"/>
        <v>7.5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.75" customHeight="1">
      <c r="B64" s="26">
        <v>54</v>
      </c>
      <c r="C64" s="27" t="s">
        <v>1578</v>
      </c>
      <c r="D64" s="28" t="s">
        <v>1156</v>
      </c>
      <c r="E64" s="29" t="s">
        <v>392</v>
      </c>
      <c r="F64" s="30" t="s">
        <v>1165</v>
      </c>
      <c r="G64" s="27" t="s">
        <v>85</v>
      </c>
      <c r="H64" s="31">
        <v>10</v>
      </c>
      <c r="I64" s="31">
        <v>8</v>
      </c>
      <c r="J64" s="31" t="s">
        <v>27</v>
      </c>
      <c r="K64" s="31">
        <v>6</v>
      </c>
      <c r="L64" s="38"/>
      <c r="M64" s="38"/>
      <c r="N64" s="38"/>
      <c r="O64" s="38"/>
      <c r="P64" s="33">
        <v>8</v>
      </c>
      <c r="Q64" s="34">
        <f t="shared" si="0"/>
        <v>7.8</v>
      </c>
      <c r="R64" s="35" t="str">
        <f t="shared" si="3"/>
        <v>B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.75" customHeight="1">
      <c r="B65" s="26">
        <v>55</v>
      </c>
      <c r="C65" s="27" t="s">
        <v>1579</v>
      </c>
      <c r="D65" s="28" t="s">
        <v>245</v>
      </c>
      <c r="E65" s="29" t="s">
        <v>392</v>
      </c>
      <c r="F65" s="30" t="s">
        <v>1580</v>
      </c>
      <c r="G65" s="27" t="s">
        <v>547</v>
      </c>
      <c r="H65" s="31">
        <v>10</v>
      </c>
      <c r="I65" s="31">
        <v>8</v>
      </c>
      <c r="J65" s="31" t="s">
        <v>27</v>
      </c>
      <c r="K65" s="31">
        <v>6</v>
      </c>
      <c r="L65" s="38"/>
      <c r="M65" s="38"/>
      <c r="N65" s="38"/>
      <c r="O65" s="38"/>
      <c r="P65" s="33">
        <v>10</v>
      </c>
      <c r="Q65" s="34">
        <f t="shared" si="0"/>
        <v>8.8000000000000007</v>
      </c>
      <c r="R65" s="35" t="str">
        <f t="shared" si="3"/>
        <v>A</v>
      </c>
      <c r="S65" s="36" t="str">
        <f t="shared" si="1"/>
        <v>Giỏi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.75" customHeight="1">
      <c r="B66" s="26">
        <v>56</v>
      </c>
      <c r="C66" s="27" t="s">
        <v>1581</v>
      </c>
      <c r="D66" s="28" t="s">
        <v>257</v>
      </c>
      <c r="E66" s="29" t="s">
        <v>206</v>
      </c>
      <c r="F66" s="30" t="s">
        <v>1103</v>
      </c>
      <c r="G66" s="27" t="s">
        <v>69</v>
      </c>
      <c r="H66" s="31">
        <v>10</v>
      </c>
      <c r="I66" s="31">
        <v>7</v>
      </c>
      <c r="J66" s="31" t="s">
        <v>27</v>
      </c>
      <c r="K66" s="31">
        <v>5</v>
      </c>
      <c r="L66" s="38"/>
      <c r="M66" s="38"/>
      <c r="N66" s="38"/>
      <c r="O66" s="38"/>
      <c r="P66" s="33">
        <v>7</v>
      </c>
      <c r="Q66" s="34">
        <f t="shared" si="0"/>
        <v>6.9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.75" customHeight="1">
      <c r="B67" s="26">
        <v>57</v>
      </c>
      <c r="C67" s="27" t="s">
        <v>1582</v>
      </c>
      <c r="D67" s="28" t="s">
        <v>276</v>
      </c>
      <c r="E67" s="29" t="s">
        <v>211</v>
      </c>
      <c r="F67" s="30" t="s">
        <v>1583</v>
      </c>
      <c r="G67" s="27" t="s">
        <v>192</v>
      </c>
      <c r="H67" s="31">
        <v>10</v>
      </c>
      <c r="I67" s="31">
        <v>7</v>
      </c>
      <c r="J67" s="31" t="s">
        <v>27</v>
      </c>
      <c r="K67" s="31">
        <v>6</v>
      </c>
      <c r="L67" s="38"/>
      <c r="M67" s="38"/>
      <c r="N67" s="38"/>
      <c r="O67" s="38"/>
      <c r="P67" s="33">
        <v>7</v>
      </c>
      <c r="Q67" s="34">
        <f t="shared" si="0"/>
        <v>7.1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.75" customHeight="1">
      <c r="B68" s="26">
        <v>58</v>
      </c>
      <c r="C68" s="27" t="s">
        <v>1584</v>
      </c>
      <c r="D68" s="28" t="s">
        <v>1585</v>
      </c>
      <c r="E68" s="29" t="s">
        <v>415</v>
      </c>
      <c r="F68" s="30" t="s">
        <v>793</v>
      </c>
      <c r="G68" s="27" t="s">
        <v>134</v>
      </c>
      <c r="H68" s="31">
        <v>10</v>
      </c>
      <c r="I68" s="31">
        <v>8</v>
      </c>
      <c r="J68" s="31" t="s">
        <v>27</v>
      </c>
      <c r="K68" s="31">
        <v>6</v>
      </c>
      <c r="L68" s="38"/>
      <c r="M68" s="38"/>
      <c r="N68" s="38"/>
      <c r="O68" s="38"/>
      <c r="P68" s="33">
        <v>8</v>
      </c>
      <c r="Q68" s="34">
        <f t="shared" si="0"/>
        <v>7.8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.75" customHeight="1">
      <c r="B69" s="26">
        <v>59</v>
      </c>
      <c r="C69" s="27" t="s">
        <v>1586</v>
      </c>
      <c r="D69" s="28" t="s">
        <v>205</v>
      </c>
      <c r="E69" s="29" t="s">
        <v>1067</v>
      </c>
      <c r="F69" s="30" t="s">
        <v>495</v>
      </c>
      <c r="G69" s="27" t="s">
        <v>192</v>
      </c>
      <c r="H69" s="31">
        <v>0</v>
      </c>
      <c r="I69" s="31">
        <v>0</v>
      </c>
      <c r="J69" s="31" t="s">
        <v>27</v>
      </c>
      <c r="K69" s="31">
        <v>0</v>
      </c>
      <c r="L69" s="38"/>
      <c r="M69" s="38"/>
      <c r="N69" s="38"/>
      <c r="O69" s="38"/>
      <c r="P69" s="33" t="s">
        <v>229</v>
      </c>
      <c r="Q69" s="34">
        <f t="shared" si="0"/>
        <v>0</v>
      </c>
      <c r="R69" s="35" t="str">
        <f t="shared" si="3"/>
        <v>F</v>
      </c>
      <c r="S69" s="36" t="str">
        <f t="shared" si="1"/>
        <v>Kém</v>
      </c>
      <c r="T69" s="37" t="str">
        <f t="shared" si="4"/>
        <v>Không đủ ĐKDT</v>
      </c>
      <c r="U69" s="3"/>
      <c r="V69" s="103" t="str">
        <f t="shared" si="2"/>
        <v>Học lại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.75" customHeight="1">
      <c r="B70" s="26">
        <v>60</v>
      </c>
      <c r="C70" s="27" t="s">
        <v>1587</v>
      </c>
      <c r="D70" s="28" t="s">
        <v>127</v>
      </c>
      <c r="E70" s="29" t="s">
        <v>1588</v>
      </c>
      <c r="F70" s="30" t="s">
        <v>872</v>
      </c>
      <c r="G70" s="27" t="s">
        <v>865</v>
      </c>
      <c r="H70" s="31">
        <v>7</v>
      </c>
      <c r="I70" s="31">
        <v>6</v>
      </c>
      <c r="J70" s="31" t="s">
        <v>27</v>
      </c>
      <c r="K70" s="31">
        <v>6</v>
      </c>
      <c r="L70" s="38"/>
      <c r="M70" s="38"/>
      <c r="N70" s="38"/>
      <c r="O70" s="38"/>
      <c r="P70" s="33">
        <v>6</v>
      </c>
      <c r="Q70" s="34">
        <f t="shared" si="0"/>
        <v>6.1</v>
      </c>
      <c r="R70" s="35" t="str">
        <f t="shared" si="3"/>
        <v>C</v>
      </c>
      <c r="S70" s="36" t="str">
        <f t="shared" si="1"/>
        <v>Trung bình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.75" customHeight="1">
      <c r="B71" s="26">
        <v>61</v>
      </c>
      <c r="C71" s="27" t="s">
        <v>1589</v>
      </c>
      <c r="D71" s="28" t="s">
        <v>1590</v>
      </c>
      <c r="E71" s="29" t="s">
        <v>762</v>
      </c>
      <c r="F71" s="30" t="s">
        <v>581</v>
      </c>
      <c r="G71" s="27" t="s">
        <v>236</v>
      </c>
      <c r="H71" s="31">
        <v>10</v>
      </c>
      <c r="I71" s="31">
        <v>8</v>
      </c>
      <c r="J71" s="31" t="s">
        <v>27</v>
      </c>
      <c r="K71" s="31">
        <v>7</v>
      </c>
      <c r="L71" s="38"/>
      <c r="M71" s="38"/>
      <c r="N71" s="38"/>
      <c r="O71" s="38"/>
      <c r="P71" s="33">
        <v>7</v>
      </c>
      <c r="Q71" s="34">
        <f t="shared" si="0"/>
        <v>7.5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7.5" customHeight="1">
      <c r="A72" s="2"/>
      <c r="B72" s="51"/>
      <c r="C72" s="52"/>
      <c r="D72" s="52"/>
      <c r="E72" s="53"/>
      <c r="F72" s="53"/>
      <c r="G72" s="53"/>
      <c r="H72" s="54"/>
      <c r="I72" s="55"/>
      <c r="J72" s="55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3"/>
    </row>
    <row r="73" spans="1:38" ht="16.8">
      <c r="A73" s="2"/>
      <c r="B73" s="125" t="s">
        <v>28</v>
      </c>
      <c r="C73" s="125"/>
      <c r="D73" s="52"/>
      <c r="E73" s="53"/>
      <c r="F73" s="53"/>
      <c r="G73" s="53"/>
      <c r="H73" s="54"/>
      <c r="I73" s="55"/>
      <c r="J73" s="55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3"/>
    </row>
    <row r="74" spans="1:38" ht="16.5" customHeight="1">
      <c r="A74" s="2"/>
      <c r="B74" s="57" t="s">
        <v>29</v>
      </c>
      <c r="C74" s="57"/>
      <c r="D74" s="58">
        <f>+$Y$9</f>
        <v>61</v>
      </c>
      <c r="E74" s="59" t="s">
        <v>30</v>
      </c>
      <c r="F74" s="59"/>
      <c r="G74" s="116" t="s">
        <v>31</v>
      </c>
      <c r="H74" s="116"/>
      <c r="I74" s="116"/>
      <c r="J74" s="116"/>
      <c r="K74" s="116"/>
      <c r="L74" s="116"/>
      <c r="M74" s="116"/>
      <c r="N74" s="116"/>
      <c r="O74" s="116"/>
      <c r="P74" s="60">
        <f>$Y$9 -COUNTIF($T$10:$T$261,"Vắng") -COUNTIF($T$10:$T$261,"Vắng có phép") - COUNTIF($T$10:$T$261,"Đình chỉ thi") - COUNTIF($T$10:$T$261,"Không đủ ĐKDT")</f>
        <v>60</v>
      </c>
      <c r="Q74" s="60"/>
      <c r="R74" s="61"/>
      <c r="S74" s="62"/>
      <c r="T74" s="62" t="s">
        <v>30</v>
      </c>
      <c r="U74" s="3"/>
    </row>
    <row r="75" spans="1:38" ht="16.5" customHeight="1">
      <c r="A75" s="2"/>
      <c r="B75" s="57" t="s">
        <v>32</v>
      </c>
      <c r="C75" s="57"/>
      <c r="D75" s="58">
        <f>+$AJ$9</f>
        <v>60</v>
      </c>
      <c r="E75" s="59" t="s">
        <v>30</v>
      </c>
      <c r="F75" s="59"/>
      <c r="G75" s="116" t="s">
        <v>33</v>
      </c>
      <c r="H75" s="116"/>
      <c r="I75" s="116"/>
      <c r="J75" s="116"/>
      <c r="K75" s="116"/>
      <c r="L75" s="116"/>
      <c r="M75" s="116"/>
      <c r="N75" s="116"/>
      <c r="O75" s="116"/>
      <c r="P75" s="63">
        <f>COUNTIF($T$10:$T$137,"Vắng")</f>
        <v>0</v>
      </c>
      <c r="Q75" s="63"/>
      <c r="R75" s="64"/>
      <c r="S75" s="62"/>
      <c r="T75" s="62" t="s">
        <v>30</v>
      </c>
      <c r="U75" s="3"/>
    </row>
    <row r="76" spans="1:38" ht="16.5" customHeight="1">
      <c r="A76" s="2"/>
      <c r="B76" s="57" t="s">
        <v>49</v>
      </c>
      <c r="C76" s="57"/>
      <c r="D76" s="97">
        <f>COUNTIF(V11:V71,"Học lại")</f>
        <v>1</v>
      </c>
      <c r="E76" s="59" t="s">
        <v>30</v>
      </c>
      <c r="F76" s="59"/>
      <c r="G76" s="116" t="s">
        <v>50</v>
      </c>
      <c r="H76" s="116"/>
      <c r="I76" s="116"/>
      <c r="J76" s="116"/>
      <c r="K76" s="116"/>
      <c r="L76" s="116"/>
      <c r="M76" s="116"/>
      <c r="N76" s="116"/>
      <c r="O76" s="116"/>
      <c r="P76" s="60">
        <f>COUNTIF($T$10:$T$137,"Vắng có phép")</f>
        <v>0</v>
      </c>
      <c r="Q76" s="60"/>
      <c r="R76" s="61"/>
      <c r="S76" s="62"/>
      <c r="T76" s="62" t="s">
        <v>30</v>
      </c>
      <c r="U76" s="3"/>
    </row>
    <row r="77" spans="1:38" ht="3" customHeight="1">
      <c r="A77" s="2"/>
      <c r="B77" s="51"/>
      <c r="C77" s="52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>
      <c r="B78" s="98" t="s">
        <v>34</v>
      </c>
      <c r="C78" s="98"/>
      <c r="D78" s="99">
        <f>COUNTIF(V11:V71,"Thi lại")</f>
        <v>0</v>
      </c>
      <c r="E78" s="100" t="s">
        <v>30</v>
      </c>
      <c r="F78" s="3"/>
      <c r="G78" s="3"/>
      <c r="H78" s="3"/>
      <c r="I78" s="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3"/>
    </row>
    <row r="79" spans="1:38">
      <c r="B79" s="98"/>
      <c r="C79" s="98"/>
      <c r="D79" s="99"/>
      <c r="E79" s="100"/>
      <c r="F79" s="3"/>
      <c r="G79" s="3"/>
      <c r="H79" s="3"/>
      <c r="I79" s="3"/>
      <c r="J79" s="145" t="s">
        <v>927</v>
      </c>
      <c r="K79" s="145"/>
      <c r="L79" s="145"/>
      <c r="M79" s="145"/>
      <c r="N79" s="145"/>
      <c r="O79" s="145"/>
      <c r="P79" s="145"/>
      <c r="Q79" s="145"/>
      <c r="R79" s="145"/>
      <c r="S79" s="145"/>
      <c r="T79" s="145"/>
      <c r="U79" s="145"/>
    </row>
    <row r="80" spans="1:38" ht="28.05" customHeight="1">
      <c r="A80" s="65"/>
      <c r="B80" s="110" t="s">
        <v>35</v>
      </c>
      <c r="C80" s="110"/>
      <c r="D80" s="110"/>
      <c r="E80" s="110"/>
      <c r="F80" s="110"/>
      <c r="G80" s="110"/>
      <c r="H80" s="110"/>
      <c r="I80" s="66"/>
      <c r="J80" s="114" t="s">
        <v>57</v>
      </c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</row>
    <row r="81" spans="1:38" ht="4.5" customHeight="1">
      <c r="A81" s="2"/>
      <c r="B81" s="51"/>
      <c r="C81" s="67"/>
      <c r="D81" s="67"/>
      <c r="E81" s="68"/>
      <c r="F81" s="68"/>
      <c r="G81" s="68"/>
      <c r="H81" s="69"/>
      <c r="I81" s="70"/>
      <c r="J81" s="70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38" s="2" customFormat="1">
      <c r="B82" s="110" t="s">
        <v>36</v>
      </c>
      <c r="C82" s="110"/>
      <c r="D82" s="112" t="s">
        <v>37</v>
      </c>
      <c r="E82" s="112"/>
      <c r="F82" s="112"/>
      <c r="G82" s="112"/>
      <c r="H82" s="112"/>
      <c r="I82" s="70"/>
      <c r="J82" s="70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74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</row>
    <row r="83" spans="1:38" s="2" customFormat="1" ht="5.4" customHeight="1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74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</row>
    <row r="84" spans="1:38" s="2" customFormat="1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5.6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75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3.7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8" customHeight="1">
      <c r="A88" s="1"/>
      <c r="B88" s="108" t="s">
        <v>58</v>
      </c>
      <c r="C88" s="108"/>
      <c r="D88" s="108" t="s">
        <v>59</v>
      </c>
      <c r="E88" s="108"/>
      <c r="F88" s="108"/>
      <c r="G88" s="108"/>
      <c r="H88" s="108"/>
      <c r="I88" s="108"/>
      <c r="J88" s="108" t="s">
        <v>60</v>
      </c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4.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36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ht="38.25" customHeight="1">
      <c r="B91" s="109"/>
      <c r="C91" s="110"/>
      <c r="D91" s="110"/>
      <c r="E91" s="110"/>
      <c r="F91" s="110"/>
      <c r="G91" s="110"/>
      <c r="H91" s="109"/>
      <c r="I91" s="109"/>
      <c r="J91" s="109"/>
      <c r="K91" s="109"/>
      <c r="L91" s="109"/>
      <c r="M91" s="109"/>
      <c r="N91" s="111"/>
      <c r="O91" s="111"/>
      <c r="P91" s="111"/>
      <c r="Q91" s="111"/>
      <c r="R91" s="111"/>
      <c r="S91" s="111"/>
      <c r="T91" s="111"/>
    </row>
    <row r="92" spans="1:38">
      <c r="B92" s="51"/>
      <c r="C92" s="67"/>
      <c r="D92" s="67"/>
      <c r="E92" s="68"/>
      <c r="F92" s="68"/>
      <c r="G92" s="68"/>
      <c r="H92" s="69"/>
      <c r="I92" s="70"/>
      <c r="J92" s="70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38">
      <c r="B93" s="110"/>
      <c r="C93" s="110"/>
      <c r="D93" s="112"/>
      <c r="E93" s="112"/>
      <c r="F93" s="112"/>
      <c r="G93" s="112"/>
      <c r="H93" s="112"/>
      <c r="I93" s="70"/>
      <c r="J93" s="70"/>
      <c r="K93" s="56"/>
      <c r="L93" s="56"/>
      <c r="M93" s="56"/>
      <c r="N93" s="56"/>
      <c r="O93" s="56"/>
      <c r="P93" s="56"/>
      <c r="Q93" s="56"/>
      <c r="R93" s="56"/>
      <c r="S93" s="56"/>
      <c r="T93" s="56"/>
    </row>
    <row r="94" spans="1:38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9" spans="2:20"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</row>
  </sheetData>
  <sheetProtection formatCells="0" formatColumns="0" formatRows="0" insertColumns="0" insertRows="0" insertHyperlinks="0" deleteColumns="0" deleteRows="0" sort="0" autoFilter="0" pivotTables="0"/>
  <autoFilter ref="A9:AL71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6:O76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3:C73"/>
    <mergeCell ref="G74:O74"/>
    <mergeCell ref="G75:O75"/>
    <mergeCell ref="J78:T78"/>
    <mergeCell ref="J79:U79"/>
    <mergeCell ref="B80:H80"/>
    <mergeCell ref="J80:U80"/>
    <mergeCell ref="B82:C82"/>
    <mergeCell ref="D82:H82"/>
    <mergeCell ref="N99:T99"/>
    <mergeCell ref="B88:C88"/>
    <mergeCell ref="D88:I88"/>
    <mergeCell ref="J88:U88"/>
    <mergeCell ref="B91:G91"/>
    <mergeCell ref="H91:M91"/>
    <mergeCell ref="N91:T91"/>
    <mergeCell ref="B93:C93"/>
    <mergeCell ref="D93:H93"/>
    <mergeCell ref="B99:D99"/>
    <mergeCell ref="E99:G99"/>
    <mergeCell ref="H99:M99"/>
  </mergeCells>
  <conditionalFormatting sqref="H11:P71">
    <cfRule type="cellIs" dxfId="39" priority="4" operator="greaterThan">
      <formula>10</formula>
    </cfRule>
  </conditionalFormatting>
  <conditionalFormatting sqref="C1:C1048576">
    <cfRule type="duplicateValues" dxfId="38" priority="3"/>
  </conditionalFormatting>
  <conditionalFormatting sqref="O79:O88">
    <cfRule type="duplicateValues" dxfId="37" priority="2"/>
  </conditionalFormatting>
  <conditionalFormatting sqref="C79:C88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76 V11:W71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5" activePane="bottomLeft" state="frozen"/>
      <selection activeCell="A6" sqref="A6:XFD6"/>
      <selection pane="bottomLeft" activeCell="T76" sqref="T76"/>
    </sheetView>
  </sheetViews>
  <sheetFormatPr defaultColWidth="9" defaultRowHeight="15.6"/>
  <cols>
    <col min="1" max="1" width="1.19921875" style="1" customWidth="1"/>
    <col min="2" max="2" width="4" style="1" customWidth="1"/>
    <col min="3" max="3" width="11.699218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5.3984375" style="1" customWidth="1"/>
    <col min="10" max="10" width="5.3984375" style="1" hidden="1" customWidth="1"/>
    <col min="11" max="11" width="5.3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5976562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89843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23.25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771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4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SKR-1101-9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4</v>
      </c>
      <c r="AI9" s="83">
        <f>+$AH$9/$Y$9</f>
        <v>6.3492063492063489E-2</v>
      </c>
      <c r="AJ9" s="75">
        <f>COUNTIF($V$11:$V$132,"Đạt")</f>
        <v>59</v>
      </c>
      <c r="AK9" s="82">
        <f>+$AJ$9/$Y$9</f>
        <v>0.93650793650793651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1339</v>
      </c>
      <c r="D11" s="17" t="s">
        <v>1340</v>
      </c>
      <c r="E11" s="18" t="s">
        <v>929</v>
      </c>
      <c r="F11" s="19" t="s">
        <v>301</v>
      </c>
      <c r="G11" s="16" t="s">
        <v>547</v>
      </c>
      <c r="H11" s="20">
        <v>0</v>
      </c>
      <c r="I11" s="20">
        <v>0</v>
      </c>
      <c r="J11" s="20" t="s">
        <v>27</v>
      </c>
      <c r="K11" s="20">
        <v>0</v>
      </c>
      <c r="L11" s="21"/>
      <c r="M11" s="21"/>
      <c r="N11" s="21"/>
      <c r="O11" s="21"/>
      <c r="P11" s="22" t="s">
        <v>229</v>
      </c>
      <c r="Q11" s="23">
        <f t="shared" ref="Q11:Q73" si="0">ROUND(SUMPRODUCT(H11:P11,$H$10:$P$10)/100,1)</f>
        <v>0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Kém</v>
      </c>
      <c r="T11" s="25" t="str">
        <f>+IF(OR($H11=0,$I11=0,$J11=0,$K11=0),"Không đủ ĐKDT","")</f>
        <v>Không đủ ĐKDT</v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Học lại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1341</v>
      </c>
      <c r="D12" s="28" t="s">
        <v>1342</v>
      </c>
      <c r="E12" s="29" t="s">
        <v>63</v>
      </c>
      <c r="F12" s="30" t="s">
        <v>665</v>
      </c>
      <c r="G12" s="27" t="s">
        <v>865</v>
      </c>
      <c r="H12" s="31">
        <v>7</v>
      </c>
      <c r="I12" s="31">
        <v>7</v>
      </c>
      <c r="J12" s="31" t="s">
        <v>27</v>
      </c>
      <c r="K12" s="31">
        <v>7</v>
      </c>
      <c r="L12" s="32"/>
      <c r="M12" s="32"/>
      <c r="N12" s="32"/>
      <c r="O12" s="32"/>
      <c r="P12" s="33">
        <v>6</v>
      </c>
      <c r="Q12" s="34">
        <f t="shared" si="0"/>
        <v>6.5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36" t="str">
        <f t="shared" si="1"/>
        <v>Trung bình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1343</v>
      </c>
      <c r="D13" s="28" t="s">
        <v>1344</v>
      </c>
      <c r="E13" s="29" t="s">
        <v>63</v>
      </c>
      <c r="F13" s="30" t="s">
        <v>1345</v>
      </c>
      <c r="G13" s="27" t="s">
        <v>142</v>
      </c>
      <c r="H13" s="31">
        <v>9</v>
      </c>
      <c r="I13" s="31">
        <v>8</v>
      </c>
      <c r="J13" s="31" t="s">
        <v>27</v>
      </c>
      <c r="K13" s="31">
        <v>8</v>
      </c>
      <c r="L13" s="38"/>
      <c r="M13" s="38"/>
      <c r="N13" s="38"/>
      <c r="O13" s="38"/>
      <c r="P13" s="33">
        <v>7</v>
      </c>
      <c r="Q13" s="34">
        <f t="shared" si="0"/>
        <v>7.6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1346</v>
      </c>
      <c r="D14" s="28" t="s">
        <v>1347</v>
      </c>
      <c r="E14" s="29" t="s">
        <v>63</v>
      </c>
      <c r="F14" s="30" t="s">
        <v>879</v>
      </c>
      <c r="G14" s="27" t="s">
        <v>192</v>
      </c>
      <c r="H14" s="31">
        <v>8</v>
      </c>
      <c r="I14" s="31">
        <v>8</v>
      </c>
      <c r="J14" s="31" t="s">
        <v>27</v>
      </c>
      <c r="K14" s="31">
        <v>9</v>
      </c>
      <c r="L14" s="38"/>
      <c r="M14" s="38"/>
      <c r="N14" s="38"/>
      <c r="O14" s="38"/>
      <c r="P14" s="33">
        <v>8</v>
      </c>
      <c r="Q14" s="34">
        <f t="shared" si="0"/>
        <v>8.1999999999999993</v>
      </c>
      <c r="R14" s="35" t="str">
        <f t="shared" si="3"/>
        <v>B+</v>
      </c>
      <c r="S14" s="36" t="str">
        <f t="shared" si="1"/>
        <v>Khá</v>
      </c>
      <c r="T14" s="37" t="str">
        <f t="shared" si="4"/>
        <v/>
      </c>
      <c r="U14" s="3"/>
      <c r="V14" s="103" t="str">
        <f t="shared" si="2"/>
        <v>Đạt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1348</v>
      </c>
      <c r="D15" s="28" t="s">
        <v>1349</v>
      </c>
      <c r="E15" s="29" t="s">
        <v>63</v>
      </c>
      <c r="F15" s="30" t="s">
        <v>1350</v>
      </c>
      <c r="G15" s="27" t="s">
        <v>865</v>
      </c>
      <c r="H15" s="31">
        <v>6</v>
      </c>
      <c r="I15" s="31">
        <v>7</v>
      </c>
      <c r="J15" s="31" t="s">
        <v>27</v>
      </c>
      <c r="K15" s="31">
        <v>7</v>
      </c>
      <c r="L15" s="38"/>
      <c r="M15" s="38"/>
      <c r="N15" s="38"/>
      <c r="O15" s="38"/>
      <c r="P15" s="33">
        <v>7</v>
      </c>
      <c r="Q15" s="34">
        <f t="shared" si="0"/>
        <v>6.9</v>
      </c>
      <c r="R15" s="35" t="str">
        <f t="shared" si="3"/>
        <v>C+</v>
      </c>
      <c r="S15" s="36" t="str">
        <f t="shared" si="1"/>
        <v>Trung bình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1351</v>
      </c>
      <c r="D16" s="28" t="s">
        <v>1352</v>
      </c>
      <c r="E16" s="29" t="s">
        <v>239</v>
      </c>
      <c r="F16" s="30" t="s">
        <v>437</v>
      </c>
      <c r="G16" s="27" t="s">
        <v>85</v>
      </c>
      <c r="H16" s="31">
        <v>9</v>
      </c>
      <c r="I16" s="31">
        <v>8</v>
      </c>
      <c r="J16" s="31" t="s">
        <v>27</v>
      </c>
      <c r="K16" s="31">
        <v>8</v>
      </c>
      <c r="L16" s="38"/>
      <c r="M16" s="38"/>
      <c r="N16" s="38"/>
      <c r="O16" s="38"/>
      <c r="P16" s="33">
        <v>6</v>
      </c>
      <c r="Q16" s="34">
        <f t="shared" si="0"/>
        <v>7.1</v>
      </c>
      <c r="R16" s="35" t="str">
        <f t="shared" si="3"/>
        <v>B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1353</v>
      </c>
      <c r="D17" s="28" t="s">
        <v>329</v>
      </c>
      <c r="E17" s="29" t="s">
        <v>1354</v>
      </c>
      <c r="F17" s="30" t="s">
        <v>504</v>
      </c>
      <c r="G17" s="27" t="s">
        <v>208</v>
      </c>
      <c r="H17" s="31">
        <v>7</v>
      </c>
      <c r="I17" s="31">
        <v>7</v>
      </c>
      <c r="J17" s="31" t="s">
        <v>27</v>
      </c>
      <c r="K17" s="31">
        <v>7</v>
      </c>
      <c r="L17" s="38"/>
      <c r="M17" s="38"/>
      <c r="N17" s="38"/>
      <c r="O17" s="38"/>
      <c r="P17" s="33">
        <v>7</v>
      </c>
      <c r="Q17" s="34">
        <f t="shared" si="0"/>
        <v>7</v>
      </c>
      <c r="R17" s="35" t="str">
        <f t="shared" si="3"/>
        <v>B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1355</v>
      </c>
      <c r="D18" s="28" t="s">
        <v>1356</v>
      </c>
      <c r="E18" s="29" t="s">
        <v>1357</v>
      </c>
      <c r="F18" s="30" t="s">
        <v>1358</v>
      </c>
      <c r="G18" s="27" t="s">
        <v>547</v>
      </c>
      <c r="H18" s="31">
        <v>7</v>
      </c>
      <c r="I18" s="31">
        <v>7</v>
      </c>
      <c r="J18" s="31" t="s">
        <v>27</v>
      </c>
      <c r="K18" s="31">
        <v>7</v>
      </c>
      <c r="L18" s="38"/>
      <c r="M18" s="38"/>
      <c r="N18" s="38"/>
      <c r="O18" s="38"/>
      <c r="P18" s="33">
        <v>6</v>
      </c>
      <c r="Q18" s="34">
        <f t="shared" si="0"/>
        <v>6.5</v>
      </c>
      <c r="R18" s="35" t="str">
        <f t="shared" si="3"/>
        <v>C+</v>
      </c>
      <c r="S18" s="36" t="str">
        <f t="shared" si="1"/>
        <v>Trung bình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1359</v>
      </c>
      <c r="D19" s="28" t="s">
        <v>1360</v>
      </c>
      <c r="E19" s="29" t="s">
        <v>1361</v>
      </c>
      <c r="F19" s="30" t="s">
        <v>207</v>
      </c>
      <c r="G19" s="27" t="s">
        <v>865</v>
      </c>
      <c r="H19" s="31">
        <v>7</v>
      </c>
      <c r="I19" s="31">
        <v>7</v>
      </c>
      <c r="J19" s="31" t="s">
        <v>27</v>
      </c>
      <c r="K19" s="31">
        <v>7</v>
      </c>
      <c r="L19" s="38"/>
      <c r="M19" s="38"/>
      <c r="N19" s="38"/>
      <c r="O19" s="38"/>
      <c r="P19" s="33">
        <v>6</v>
      </c>
      <c r="Q19" s="34">
        <f t="shared" si="0"/>
        <v>6.5</v>
      </c>
      <c r="R19" s="35" t="str">
        <f t="shared" si="3"/>
        <v>C+</v>
      </c>
      <c r="S19" s="36" t="str">
        <f t="shared" si="1"/>
        <v>Trung bình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1362</v>
      </c>
      <c r="D20" s="28" t="s">
        <v>164</v>
      </c>
      <c r="E20" s="29" t="s">
        <v>802</v>
      </c>
      <c r="F20" s="30" t="s">
        <v>350</v>
      </c>
      <c r="G20" s="27" t="s">
        <v>236</v>
      </c>
      <c r="H20" s="31">
        <v>6</v>
      </c>
      <c r="I20" s="31">
        <v>8</v>
      </c>
      <c r="J20" s="31" t="s">
        <v>27</v>
      </c>
      <c r="K20" s="31">
        <v>9</v>
      </c>
      <c r="L20" s="38"/>
      <c r="M20" s="38"/>
      <c r="N20" s="38"/>
      <c r="O20" s="38"/>
      <c r="P20" s="33">
        <v>9</v>
      </c>
      <c r="Q20" s="34">
        <f t="shared" si="0"/>
        <v>8.5</v>
      </c>
      <c r="R20" s="35" t="str">
        <f t="shared" si="3"/>
        <v>A</v>
      </c>
      <c r="S20" s="36" t="str">
        <f t="shared" si="1"/>
        <v>Giỏi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1363</v>
      </c>
      <c r="D21" s="28" t="s">
        <v>1364</v>
      </c>
      <c r="E21" s="29" t="s">
        <v>802</v>
      </c>
      <c r="F21" s="30" t="s">
        <v>216</v>
      </c>
      <c r="G21" s="27" t="s">
        <v>865</v>
      </c>
      <c r="H21" s="31">
        <v>6</v>
      </c>
      <c r="I21" s="31">
        <v>7</v>
      </c>
      <c r="J21" s="31" t="s">
        <v>27</v>
      </c>
      <c r="K21" s="31">
        <v>8</v>
      </c>
      <c r="L21" s="38"/>
      <c r="M21" s="38"/>
      <c r="N21" s="38"/>
      <c r="O21" s="38"/>
      <c r="P21" s="33">
        <v>7</v>
      </c>
      <c r="Q21" s="34">
        <f t="shared" si="0"/>
        <v>7.1</v>
      </c>
      <c r="R21" s="35" t="str">
        <f t="shared" si="3"/>
        <v>B</v>
      </c>
      <c r="S21" s="36" t="str">
        <f t="shared" si="1"/>
        <v>Khá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1365</v>
      </c>
      <c r="D22" s="28" t="s">
        <v>1366</v>
      </c>
      <c r="E22" s="29" t="s">
        <v>804</v>
      </c>
      <c r="F22" s="30" t="s">
        <v>1367</v>
      </c>
      <c r="G22" s="27" t="s">
        <v>865</v>
      </c>
      <c r="H22" s="31">
        <v>7</v>
      </c>
      <c r="I22" s="31">
        <v>8</v>
      </c>
      <c r="J22" s="31" t="s">
        <v>27</v>
      </c>
      <c r="K22" s="31">
        <v>8</v>
      </c>
      <c r="L22" s="38"/>
      <c r="M22" s="38"/>
      <c r="N22" s="38"/>
      <c r="O22" s="38"/>
      <c r="P22" s="33">
        <v>8</v>
      </c>
      <c r="Q22" s="34">
        <f t="shared" si="0"/>
        <v>7.9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1368</v>
      </c>
      <c r="D23" s="28" t="s">
        <v>1369</v>
      </c>
      <c r="E23" s="29" t="s">
        <v>481</v>
      </c>
      <c r="F23" s="30" t="s">
        <v>860</v>
      </c>
      <c r="G23" s="27" t="s">
        <v>865</v>
      </c>
      <c r="H23" s="31">
        <v>9</v>
      </c>
      <c r="I23" s="31">
        <v>8</v>
      </c>
      <c r="J23" s="31" t="s">
        <v>27</v>
      </c>
      <c r="K23" s="31">
        <v>8</v>
      </c>
      <c r="L23" s="38"/>
      <c r="M23" s="38"/>
      <c r="N23" s="38"/>
      <c r="O23" s="38"/>
      <c r="P23" s="33">
        <v>7</v>
      </c>
      <c r="Q23" s="34">
        <f t="shared" si="0"/>
        <v>7.6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1370</v>
      </c>
      <c r="D24" s="28" t="s">
        <v>1371</v>
      </c>
      <c r="E24" s="29" t="s">
        <v>494</v>
      </c>
      <c r="F24" s="30" t="s">
        <v>1372</v>
      </c>
      <c r="G24" s="27" t="s">
        <v>208</v>
      </c>
      <c r="H24" s="31">
        <v>7</v>
      </c>
      <c r="I24" s="31">
        <v>7</v>
      </c>
      <c r="J24" s="31" t="s">
        <v>27</v>
      </c>
      <c r="K24" s="31">
        <v>7</v>
      </c>
      <c r="L24" s="38"/>
      <c r="M24" s="38"/>
      <c r="N24" s="38"/>
      <c r="O24" s="38"/>
      <c r="P24" s="33">
        <v>8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1373</v>
      </c>
      <c r="D25" s="28" t="s">
        <v>1374</v>
      </c>
      <c r="E25" s="29" t="s">
        <v>494</v>
      </c>
      <c r="F25" s="30" t="s">
        <v>271</v>
      </c>
      <c r="G25" s="27" t="s">
        <v>85</v>
      </c>
      <c r="H25" s="31">
        <v>9</v>
      </c>
      <c r="I25" s="31">
        <v>8</v>
      </c>
      <c r="J25" s="31" t="s">
        <v>27</v>
      </c>
      <c r="K25" s="31">
        <v>8</v>
      </c>
      <c r="L25" s="38"/>
      <c r="M25" s="38"/>
      <c r="N25" s="38"/>
      <c r="O25" s="38"/>
      <c r="P25" s="33">
        <v>8</v>
      </c>
      <c r="Q25" s="34">
        <f t="shared" si="0"/>
        <v>8.1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1375</v>
      </c>
      <c r="D26" s="28" t="s">
        <v>1376</v>
      </c>
      <c r="E26" s="29" t="s">
        <v>102</v>
      </c>
      <c r="F26" s="30" t="s">
        <v>1017</v>
      </c>
      <c r="G26" s="27" t="s">
        <v>865</v>
      </c>
      <c r="H26" s="31">
        <v>0</v>
      </c>
      <c r="I26" s="31">
        <v>0</v>
      </c>
      <c r="J26" s="31" t="s">
        <v>27</v>
      </c>
      <c r="K26" s="31">
        <v>0</v>
      </c>
      <c r="L26" s="38"/>
      <c r="M26" s="38"/>
      <c r="N26" s="38"/>
      <c r="O26" s="38"/>
      <c r="P26" s="33" t="s">
        <v>229</v>
      </c>
      <c r="Q26" s="34">
        <f t="shared" si="0"/>
        <v>0</v>
      </c>
      <c r="R26" s="35" t="str">
        <f t="shared" si="3"/>
        <v>F</v>
      </c>
      <c r="S26" s="36" t="str">
        <f t="shared" si="1"/>
        <v>Kém</v>
      </c>
      <c r="T26" s="37" t="str">
        <f t="shared" si="4"/>
        <v>Không đủ ĐKDT</v>
      </c>
      <c r="U26" s="3"/>
      <c r="V26" s="103" t="str">
        <f t="shared" si="2"/>
        <v>Học lại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1377</v>
      </c>
      <c r="D27" s="28" t="s">
        <v>1378</v>
      </c>
      <c r="E27" s="29" t="s">
        <v>110</v>
      </c>
      <c r="F27" s="30" t="s">
        <v>1152</v>
      </c>
      <c r="G27" s="27" t="s">
        <v>208</v>
      </c>
      <c r="H27" s="31">
        <v>7</v>
      </c>
      <c r="I27" s="31">
        <v>7</v>
      </c>
      <c r="J27" s="31" t="s">
        <v>27</v>
      </c>
      <c r="K27" s="31">
        <v>7</v>
      </c>
      <c r="L27" s="38"/>
      <c r="M27" s="38"/>
      <c r="N27" s="38"/>
      <c r="O27" s="38"/>
      <c r="P27" s="33">
        <v>7</v>
      </c>
      <c r="Q27" s="34">
        <f t="shared" si="0"/>
        <v>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1379</v>
      </c>
      <c r="D28" s="28" t="s">
        <v>127</v>
      </c>
      <c r="E28" s="29" t="s">
        <v>827</v>
      </c>
      <c r="F28" s="30" t="s">
        <v>943</v>
      </c>
      <c r="G28" s="27" t="s">
        <v>865</v>
      </c>
      <c r="H28" s="31">
        <v>9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7.6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1380</v>
      </c>
      <c r="D29" s="28" t="s">
        <v>1381</v>
      </c>
      <c r="E29" s="29" t="s">
        <v>114</v>
      </c>
      <c r="F29" s="30" t="s">
        <v>946</v>
      </c>
      <c r="G29" s="27" t="s">
        <v>260</v>
      </c>
      <c r="H29" s="31">
        <v>7</v>
      </c>
      <c r="I29" s="31">
        <v>7</v>
      </c>
      <c r="J29" s="31" t="s">
        <v>27</v>
      </c>
      <c r="K29" s="31">
        <v>9</v>
      </c>
      <c r="L29" s="38"/>
      <c r="M29" s="38"/>
      <c r="N29" s="38"/>
      <c r="O29" s="38"/>
      <c r="P29" s="33">
        <v>6</v>
      </c>
      <c r="Q29" s="34">
        <f t="shared" si="0"/>
        <v>6.9</v>
      </c>
      <c r="R29" s="35" t="str">
        <f t="shared" si="3"/>
        <v>C+</v>
      </c>
      <c r="S29" s="36" t="str">
        <f t="shared" si="1"/>
        <v>Trung bình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1382</v>
      </c>
      <c r="D30" s="28" t="s">
        <v>889</v>
      </c>
      <c r="E30" s="29" t="s">
        <v>119</v>
      </c>
      <c r="F30" s="30" t="s">
        <v>651</v>
      </c>
      <c r="G30" s="27" t="s">
        <v>260</v>
      </c>
      <c r="H30" s="31">
        <v>9</v>
      </c>
      <c r="I30" s="31">
        <v>8</v>
      </c>
      <c r="J30" s="31" t="s">
        <v>27</v>
      </c>
      <c r="K30" s="31">
        <v>9</v>
      </c>
      <c r="L30" s="38"/>
      <c r="M30" s="38"/>
      <c r="N30" s="38"/>
      <c r="O30" s="38"/>
      <c r="P30" s="33">
        <v>7</v>
      </c>
      <c r="Q30" s="34">
        <f t="shared" si="0"/>
        <v>7.8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1383</v>
      </c>
      <c r="D31" s="28" t="s">
        <v>1384</v>
      </c>
      <c r="E31" s="29" t="s">
        <v>119</v>
      </c>
      <c r="F31" s="30" t="s">
        <v>956</v>
      </c>
      <c r="G31" s="27" t="s">
        <v>208</v>
      </c>
      <c r="H31" s="31">
        <v>6</v>
      </c>
      <c r="I31" s="31">
        <v>8</v>
      </c>
      <c r="J31" s="31" t="s">
        <v>27</v>
      </c>
      <c r="K31" s="31">
        <v>9</v>
      </c>
      <c r="L31" s="38"/>
      <c r="M31" s="38"/>
      <c r="N31" s="38"/>
      <c r="O31" s="38"/>
      <c r="P31" s="33">
        <v>8</v>
      </c>
      <c r="Q31" s="34">
        <f t="shared" si="0"/>
        <v>8</v>
      </c>
      <c r="R31" s="35" t="str">
        <f t="shared" si="3"/>
        <v>B+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1385</v>
      </c>
      <c r="D32" s="28" t="s">
        <v>1386</v>
      </c>
      <c r="E32" s="29" t="s">
        <v>119</v>
      </c>
      <c r="F32" s="30" t="s">
        <v>1387</v>
      </c>
      <c r="G32" s="27" t="s">
        <v>260</v>
      </c>
      <c r="H32" s="31">
        <v>9</v>
      </c>
      <c r="I32" s="31">
        <v>8</v>
      </c>
      <c r="J32" s="31" t="s">
        <v>27</v>
      </c>
      <c r="K32" s="31">
        <v>9</v>
      </c>
      <c r="L32" s="38"/>
      <c r="M32" s="38"/>
      <c r="N32" s="38"/>
      <c r="O32" s="38"/>
      <c r="P32" s="33">
        <v>9</v>
      </c>
      <c r="Q32" s="34">
        <f t="shared" si="0"/>
        <v>8.8000000000000007</v>
      </c>
      <c r="R32" s="35" t="str">
        <f t="shared" si="3"/>
        <v>A</v>
      </c>
      <c r="S32" s="36" t="str">
        <f t="shared" si="1"/>
        <v>Giỏi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1388</v>
      </c>
      <c r="D33" s="28" t="s">
        <v>1389</v>
      </c>
      <c r="E33" s="29" t="s">
        <v>119</v>
      </c>
      <c r="F33" s="30" t="s">
        <v>1224</v>
      </c>
      <c r="G33" s="27" t="s">
        <v>236</v>
      </c>
      <c r="H33" s="31">
        <v>0</v>
      </c>
      <c r="I33" s="31">
        <v>0</v>
      </c>
      <c r="J33" s="31" t="s">
        <v>27</v>
      </c>
      <c r="K33" s="31">
        <v>0</v>
      </c>
      <c r="L33" s="38"/>
      <c r="M33" s="38"/>
      <c r="N33" s="38"/>
      <c r="O33" s="38"/>
      <c r="P33" s="33" t="s">
        <v>229</v>
      </c>
      <c r="Q33" s="34">
        <f t="shared" si="0"/>
        <v>0</v>
      </c>
      <c r="R33" s="35" t="str">
        <f t="shared" si="3"/>
        <v>F</v>
      </c>
      <c r="S33" s="36" t="str">
        <f t="shared" si="1"/>
        <v>Kém</v>
      </c>
      <c r="T33" s="37" t="str">
        <f t="shared" si="4"/>
        <v>Không đủ ĐKDT</v>
      </c>
      <c r="U33" s="3"/>
      <c r="V33" s="103" t="str">
        <f t="shared" si="2"/>
        <v>Học lại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1390</v>
      </c>
      <c r="D34" s="28" t="s">
        <v>1391</v>
      </c>
      <c r="E34" s="29" t="s">
        <v>296</v>
      </c>
      <c r="F34" s="30" t="s">
        <v>1103</v>
      </c>
      <c r="G34" s="27" t="s">
        <v>236</v>
      </c>
      <c r="H34" s="31">
        <v>9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8</v>
      </c>
      <c r="Q34" s="34">
        <f t="shared" si="0"/>
        <v>8.3000000000000007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1392</v>
      </c>
      <c r="D35" s="28" t="s">
        <v>1393</v>
      </c>
      <c r="E35" s="29" t="s">
        <v>296</v>
      </c>
      <c r="F35" s="30" t="s">
        <v>452</v>
      </c>
      <c r="G35" s="27" t="s">
        <v>865</v>
      </c>
      <c r="H35" s="31">
        <v>7</v>
      </c>
      <c r="I35" s="31">
        <v>7</v>
      </c>
      <c r="J35" s="31" t="s">
        <v>27</v>
      </c>
      <c r="K35" s="31">
        <v>7</v>
      </c>
      <c r="L35" s="38"/>
      <c r="M35" s="38"/>
      <c r="N35" s="38"/>
      <c r="O35" s="38"/>
      <c r="P35" s="33">
        <v>8</v>
      </c>
      <c r="Q35" s="34">
        <f t="shared" si="0"/>
        <v>7.5</v>
      </c>
      <c r="R35" s="35" t="str">
        <f t="shared" si="3"/>
        <v>B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1394</v>
      </c>
      <c r="D36" s="28" t="s">
        <v>109</v>
      </c>
      <c r="E36" s="29" t="s">
        <v>1121</v>
      </c>
      <c r="F36" s="30" t="s">
        <v>1170</v>
      </c>
      <c r="G36" s="27" t="s">
        <v>865</v>
      </c>
      <c r="H36" s="31">
        <v>7</v>
      </c>
      <c r="I36" s="31">
        <v>7</v>
      </c>
      <c r="J36" s="31" t="s">
        <v>27</v>
      </c>
      <c r="K36" s="31">
        <v>7</v>
      </c>
      <c r="L36" s="38"/>
      <c r="M36" s="38"/>
      <c r="N36" s="38"/>
      <c r="O36" s="38"/>
      <c r="P36" s="33">
        <v>7</v>
      </c>
      <c r="Q36" s="34">
        <f t="shared" si="0"/>
        <v>7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1395</v>
      </c>
      <c r="D37" s="28" t="s">
        <v>1299</v>
      </c>
      <c r="E37" s="29" t="s">
        <v>124</v>
      </c>
      <c r="F37" s="30" t="s">
        <v>103</v>
      </c>
      <c r="G37" s="27" t="s">
        <v>121</v>
      </c>
      <c r="H37" s="31">
        <v>9</v>
      </c>
      <c r="I37" s="31">
        <v>8</v>
      </c>
      <c r="J37" s="31" t="s">
        <v>27</v>
      </c>
      <c r="K37" s="31">
        <v>9</v>
      </c>
      <c r="L37" s="38"/>
      <c r="M37" s="38"/>
      <c r="N37" s="38"/>
      <c r="O37" s="38"/>
      <c r="P37" s="33">
        <v>8</v>
      </c>
      <c r="Q37" s="34">
        <f t="shared" si="0"/>
        <v>8.3000000000000007</v>
      </c>
      <c r="R37" s="35" t="str">
        <f t="shared" si="3"/>
        <v>B+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1396</v>
      </c>
      <c r="D38" s="28" t="s">
        <v>1397</v>
      </c>
      <c r="E38" s="29" t="s">
        <v>1398</v>
      </c>
      <c r="F38" s="30" t="s">
        <v>1399</v>
      </c>
      <c r="G38" s="27" t="s">
        <v>121</v>
      </c>
      <c r="H38" s="31">
        <v>9</v>
      </c>
      <c r="I38" s="31">
        <v>8</v>
      </c>
      <c r="J38" s="31" t="s">
        <v>27</v>
      </c>
      <c r="K38" s="31">
        <v>9</v>
      </c>
      <c r="L38" s="38"/>
      <c r="M38" s="38"/>
      <c r="N38" s="38"/>
      <c r="O38" s="38"/>
      <c r="P38" s="33">
        <v>7</v>
      </c>
      <c r="Q38" s="34">
        <f t="shared" si="0"/>
        <v>7.8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1400</v>
      </c>
      <c r="D39" s="28" t="s">
        <v>1401</v>
      </c>
      <c r="E39" s="29" t="s">
        <v>1402</v>
      </c>
      <c r="F39" s="30" t="s">
        <v>232</v>
      </c>
      <c r="G39" s="27" t="s">
        <v>547</v>
      </c>
      <c r="H39" s="31">
        <v>5</v>
      </c>
      <c r="I39" s="31">
        <v>6</v>
      </c>
      <c r="J39" s="31" t="s">
        <v>27</v>
      </c>
      <c r="K39" s="31">
        <v>7</v>
      </c>
      <c r="L39" s="38"/>
      <c r="M39" s="38"/>
      <c r="N39" s="38"/>
      <c r="O39" s="38"/>
      <c r="P39" s="33">
        <v>7</v>
      </c>
      <c r="Q39" s="34">
        <f t="shared" si="0"/>
        <v>6.6</v>
      </c>
      <c r="R39" s="35" t="str">
        <f t="shared" si="3"/>
        <v>C+</v>
      </c>
      <c r="S39" s="36" t="str">
        <f t="shared" si="1"/>
        <v>Trung bình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1403</v>
      </c>
      <c r="D40" s="28" t="s">
        <v>1404</v>
      </c>
      <c r="E40" s="29" t="s">
        <v>1402</v>
      </c>
      <c r="F40" s="30" t="s">
        <v>313</v>
      </c>
      <c r="G40" s="27" t="s">
        <v>104</v>
      </c>
      <c r="H40" s="31">
        <v>6</v>
      </c>
      <c r="I40" s="31">
        <v>7</v>
      </c>
      <c r="J40" s="31" t="s">
        <v>27</v>
      </c>
      <c r="K40" s="31">
        <v>7</v>
      </c>
      <c r="L40" s="38"/>
      <c r="M40" s="38"/>
      <c r="N40" s="38"/>
      <c r="O40" s="38"/>
      <c r="P40" s="33">
        <v>7</v>
      </c>
      <c r="Q40" s="34">
        <f t="shared" si="0"/>
        <v>6.9</v>
      </c>
      <c r="R40" s="35" t="str">
        <f t="shared" si="3"/>
        <v>C+</v>
      </c>
      <c r="S40" s="36" t="str">
        <f t="shared" si="1"/>
        <v>Trung bình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1405</v>
      </c>
      <c r="D41" s="28" t="s">
        <v>1036</v>
      </c>
      <c r="E41" s="29" t="s">
        <v>137</v>
      </c>
      <c r="F41" s="30" t="s">
        <v>1249</v>
      </c>
      <c r="G41" s="27" t="s">
        <v>121</v>
      </c>
      <c r="H41" s="31">
        <v>7</v>
      </c>
      <c r="I41" s="31">
        <v>8</v>
      </c>
      <c r="J41" s="31" t="s">
        <v>27</v>
      </c>
      <c r="K41" s="31">
        <v>9</v>
      </c>
      <c r="L41" s="38"/>
      <c r="M41" s="38"/>
      <c r="N41" s="38"/>
      <c r="O41" s="38"/>
      <c r="P41" s="33">
        <v>7</v>
      </c>
      <c r="Q41" s="34">
        <f t="shared" si="0"/>
        <v>7.6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1406</v>
      </c>
      <c r="D42" s="28" t="s">
        <v>886</v>
      </c>
      <c r="E42" s="29" t="s">
        <v>137</v>
      </c>
      <c r="F42" s="30" t="s">
        <v>1407</v>
      </c>
      <c r="G42" s="27" t="s">
        <v>85</v>
      </c>
      <c r="H42" s="31">
        <v>9</v>
      </c>
      <c r="I42" s="31">
        <v>8</v>
      </c>
      <c r="J42" s="31" t="s">
        <v>27</v>
      </c>
      <c r="K42" s="31">
        <v>8</v>
      </c>
      <c r="L42" s="38"/>
      <c r="M42" s="38"/>
      <c r="N42" s="38"/>
      <c r="O42" s="38"/>
      <c r="P42" s="33">
        <v>7</v>
      </c>
      <c r="Q42" s="34">
        <f t="shared" si="0"/>
        <v>7.6</v>
      </c>
      <c r="R42" s="35" t="str">
        <f t="shared" si="3"/>
        <v>B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1408</v>
      </c>
      <c r="D43" s="28" t="s">
        <v>1409</v>
      </c>
      <c r="E43" s="29" t="s">
        <v>137</v>
      </c>
      <c r="F43" s="30" t="s">
        <v>429</v>
      </c>
      <c r="G43" s="27" t="s">
        <v>104</v>
      </c>
      <c r="H43" s="31">
        <v>5</v>
      </c>
      <c r="I43" s="31">
        <v>6</v>
      </c>
      <c r="J43" s="31" t="s">
        <v>27</v>
      </c>
      <c r="K43" s="31">
        <v>8</v>
      </c>
      <c r="L43" s="38"/>
      <c r="M43" s="38"/>
      <c r="N43" s="38"/>
      <c r="O43" s="38"/>
      <c r="P43" s="33">
        <v>6</v>
      </c>
      <c r="Q43" s="34">
        <f t="shared" si="0"/>
        <v>6.3</v>
      </c>
      <c r="R43" s="35" t="str">
        <f t="shared" si="3"/>
        <v>C</v>
      </c>
      <c r="S43" s="36" t="str">
        <f t="shared" si="1"/>
        <v>Trung bình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1410</v>
      </c>
      <c r="D44" s="28" t="s">
        <v>1411</v>
      </c>
      <c r="E44" s="29" t="s">
        <v>137</v>
      </c>
      <c r="F44" s="30" t="s">
        <v>1095</v>
      </c>
      <c r="G44" s="27" t="s">
        <v>260</v>
      </c>
      <c r="H44" s="31">
        <v>6</v>
      </c>
      <c r="I44" s="31">
        <v>7</v>
      </c>
      <c r="J44" s="31" t="s">
        <v>27</v>
      </c>
      <c r="K44" s="31">
        <v>9</v>
      </c>
      <c r="L44" s="38"/>
      <c r="M44" s="38"/>
      <c r="N44" s="38"/>
      <c r="O44" s="38"/>
      <c r="P44" s="33">
        <v>7</v>
      </c>
      <c r="Q44" s="34">
        <f t="shared" si="0"/>
        <v>7.3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1412</v>
      </c>
      <c r="D45" s="28" t="s">
        <v>1268</v>
      </c>
      <c r="E45" s="29" t="s">
        <v>137</v>
      </c>
      <c r="F45" s="30" t="s">
        <v>1012</v>
      </c>
      <c r="G45" s="27" t="s">
        <v>121</v>
      </c>
      <c r="H45" s="31">
        <v>9</v>
      </c>
      <c r="I45" s="31">
        <v>8</v>
      </c>
      <c r="J45" s="31" t="s">
        <v>27</v>
      </c>
      <c r="K45" s="31">
        <v>9</v>
      </c>
      <c r="L45" s="38"/>
      <c r="M45" s="38"/>
      <c r="N45" s="38"/>
      <c r="O45" s="38"/>
      <c r="P45" s="33">
        <v>5</v>
      </c>
      <c r="Q45" s="34">
        <f t="shared" si="0"/>
        <v>6.8</v>
      </c>
      <c r="R45" s="35" t="str">
        <f t="shared" si="3"/>
        <v>C+</v>
      </c>
      <c r="S45" s="36" t="str">
        <f t="shared" si="1"/>
        <v>Trung bình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1413</v>
      </c>
      <c r="D46" s="28" t="s">
        <v>511</v>
      </c>
      <c r="E46" s="29" t="s">
        <v>144</v>
      </c>
      <c r="F46" s="30" t="s">
        <v>884</v>
      </c>
      <c r="G46" s="27" t="s">
        <v>298</v>
      </c>
      <c r="H46" s="31">
        <v>9</v>
      </c>
      <c r="I46" s="31">
        <v>8</v>
      </c>
      <c r="J46" s="31" t="s">
        <v>27</v>
      </c>
      <c r="K46" s="31">
        <v>9</v>
      </c>
      <c r="L46" s="38"/>
      <c r="M46" s="38"/>
      <c r="N46" s="38"/>
      <c r="O46" s="38"/>
      <c r="P46" s="33">
        <v>7</v>
      </c>
      <c r="Q46" s="34">
        <f t="shared" si="0"/>
        <v>7.8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1414</v>
      </c>
      <c r="D47" s="28" t="s">
        <v>1415</v>
      </c>
      <c r="E47" s="29" t="s">
        <v>1416</v>
      </c>
      <c r="F47" s="30" t="s">
        <v>1220</v>
      </c>
      <c r="G47" s="27" t="s">
        <v>260</v>
      </c>
      <c r="H47" s="31">
        <v>6</v>
      </c>
      <c r="I47" s="31">
        <v>7</v>
      </c>
      <c r="J47" s="31" t="s">
        <v>27</v>
      </c>
      <c r="K47" s="31">
        <v>9</v>
      </c>
      <c r="L47" s="38"/>
      <c r="M47" s="38"/>
      <c r="N47" s="38"/>
      <c r="O47" s="38"/>
      <c r="P47" s="33">
        <v>7</v>
      </c>
      <c r="Q47" s="34">
        <f t="shared" si="0"/>
        <v>7.3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1417</v>
      </c>
      <c r="D48" s="28" t="s">
        <v>1418</v>
      </c>
      <c r="E48" s="29" t="s">
        <v>321</v>
      </c>
      <c r="F48" s="30" t="s">
        <v>1419</v>
      </c>
      <c r="G48" s="27" t="s">
        <v>865</v>
      </c>
      <c r="H48" s="31">
        <v>9</v>
      </c>
      <c r="I48" s="31">
        <v>8</v>
      </c>
      <c r="J48" s="31" t="s">
        <v>27</v>
      </c>
      <c r="K48" s="31">
        <v>8</v>
      </c>
      <c r="L48" s="38"/>
      <c r="M48" s="38"/>
      <c r="N48" s="38"/>
      <c r="O48" s="38"/>
      <c r="P48" s="33">
        <v>6</v>
      </c>
      <c r="Q48" s="34">
        <f t="shared" si="0"/>
        <v>7.1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1420</v>
      </c>
      <c r="D49" s="28" t="s">
        <v>1421</v>
      </c>
      <c r="E49" s="29" t="s">
        <v>540</v>
      </c>
      <c r="F49" s="30" t="s">
        <v>546</v>
      </c>
      <c r="G49" s="27" t="s">
        <v>85</v>
      </c>
      <c r="H49" s="31">
        <v>9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8.1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1422</v>
      </c>
      <c r="D50" s="28" t="s">
        <v>1423</v>
      </c>
      <c r="E50" s="29" t="s">
        <v>540</v>
      </c>
      <c r="F50" s="30" t="s">
        <v>1034</v>
      </c>
      <c r="G50" s="27" t="s">
        <v>121</v>
      </c>
      <c r="H50" s="31">
        <v>6</v>
      </c>
      <c r="I50" s="31">
        <v>7</v>
      </c>
      <c r="J50" s="31" t="s">
        <v>27</v>
      </c>
      <c r="K50" s="31">
        <v>9</v>
      </c>
      <c r="L50" s="38"/>
      <c r="M50" s="38"/>
      <c r="N50" s="38"/>
      <c r="O50" s="38"/>
      <c r="P50" s="33">
        <v>7</v>
      </c>
      <c r="Q50" s="34">
        <f t="shared" si="0"/>
        <v>7.3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1424</v>
      </c>
      <c r="D51" s="28" t="s">
        <v>324</v>
      </c>
      <c r="E51" s="29" t="s">
        <v>1425</v>
      </c>
      <c r="F51" s="30" t="s">
        <v>673</v>
      </c>
      <c r="G51" s="27" t="s">
        <v>208</v>
      </c>
      <c r="H51" s="31">
        <v>5</v>
      </c>
      <c r="I51" s="31">
        <v>6</v>
      </c>
      <c r="J51" s="31" t="s">
        <v>27</v>
      </c>
      <c r="K51" s="31">
        <v>7</v>
      </c>
      <c r="L51" s="38"/>
      <c r="M51" s="38"/>
      <c r="N51" s="38"/>
      <c r="O51" s="38"/>
      <c r="P51" s="33">
        <v>7</v>
      </c>
      <c r="Q51" s="34">
        <f t="shared" si="0"/>
        <v>6.6</v>
      </c>
      <c r="R51" s="35" t="str">
        <f t="shared" si="3"/>
        <v>C+</v>
      </c>
      <c r="S51" s="36" t="str">
        <f t="shared" si="1"/>
        <v>Trung bình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1426</v>
      </c>
      <c r="D52" s="28" t="s">
        <v>1427</v>
      </c>
      <c r="E52" s="29" t="s">
        <v>165</v>
      </c>
      <c r="F52" s="30" t="s">
        <v>1063</v>
      </c>
      <c r="G52" s="27" t="s">
        <v>260</v>
      </c>
      <c r="H52" s="31">
        <v>9</v>
      </c>
      <c r="I52" s="31">
        <v>8</v>
      </c>
      <c r="J52" s="31" t="s">
        <v>27</v>
      </c>
      <c r="K52" s="31">
        <v>9</v>
      </c>
      <c r="L52" s="38"/>
      <c r="M52" s="38"/>
      <c r="N52" s="38"/>
      <c r="O52" s="38"/>
      <c r="P52" s="33">
        <v>6</v>
      </c>
      <c r="Q52" s="34">
        <f t="shared" si="0"/>
        <v>7.3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1428</v>
      </c>
      <c r="D53" s="28" t="s">
        <v>97</v>
      </c>
      <c r="E53" s="29" t="s">
        <v>165</v>
      </c>
      <c r="F53" s="30" t="s">
        <v>1429</v>
      </c>
      <c r="G53" s="27" t="s">
        <v>865</v>
      </c>
      <c r="H53" s="31">
        <v>6</v>
      </c>
      <c r="I53" s="31">
        <v>7</v>
      </c>
      <c r="J53" s="31" t="s">
        <v>27</v>
      </c>
      <c r="K53" s="31">
        <v>8</v>
      </c>
      <c r="L53" s="38"/>
      <c r="M53" s="38"/>
      <c r="N53" s="38"/>
      <c r="O53" s="38"/>
      <c r="P53" s="33">
        <v>6</v>
      </c>
      <c r="Q53" s="34">
        <f t="shared" si="0"/>
        <v>6.6</v>
      </c>
      <c r="R53" s="35" t="str">
        <f t="shared" si="3"/>
        <v>C+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1430</v>
      </c>
      <c r="D54" s="28" t="s">
        <v>1360</v>
      </c>
      <c r="E54" s="29" t="s">
        <v>173</v>
      </c>
      <c r="F54" s="30" t="s">
        <v>991</v>
      </c>
      <c r="G54" s="27" t="s">
        <v>547</v>
      </c>
      <c r="H54" s="31">
        <v>7</v>
      </c>
      <c r="I54" s="31">
        <v>7</v>
      </c>
      <c r="J54" s="31" t="s">
        <v>27</v>
      </c>
      <c r="K54" s="31">
        <v>9</v>
      </c>
      <c r="L54" s="38"/>
      <c r="M54" s="38"/>
      <c r="N54" s="38"/>
      <c r="O54" s="38"/>
      <c r="P54" s="33">
        <v>6</v>
      </c>
      <c r="Q54" s="34">
        <f t="shared" si="0"/>
        <v>6.9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1431</v>
      </c>
      <c r="D55" s="28" t="s">
        <v>391</v>
      </c>
      <c r="E55" s="29" t="s">
        <v>365</v>
      </c>
      <c r="F55" s="30" t="s">
        <v>598</v>
      </c>
      <c r="G55" s="27" t="s">
        <v>167</v>
      </c>
      <c r="H55" s="31">
        <v>6</v>
      </c>
      <c r="I55" s="31">
        <v>6</v>
      </c>
      <c r="J55" s="31" t="s">
        <v>27</v>
      </c>
      <c r="K55" s="31">
        <v>7</v>
      </c>
      <c r="L55" s="38"/>
      <c r="M55" s="38"/>
      <c r="N55" s="38"/>
      <c r="O55" s="38"/>
      <c r="P55" s="33">
        <v>5</v>
      </c>
      <c r="Q55" s="34">
        <f t="shared" si="0"/>
        <v>5.7</v>
      </c>
      <c r="R55" s="35" t="str">
        <f t="shared" si="3"/>
        <v>C</v>
      </c>
      <c r="S55" s="36" t="str">
        <f t="shared" si="1"/>
        <v>Trung bình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1432</v>
      </c>
      <c r="D56" s="28" t="s">
        <v>1433</v>
      </c>
      <c r="E56" s="29" t="s">
        <v>567</v>
      </c>
      <c r="F56" s="30" t="s">
        <v>196</v>
      </c>
      <c r="G56" s="27" t="s">
        <v>865</v>
      </c>
      <c r="H56" s="31">
        <v>6</v>
      </c>
      <c r="I56" s="31">
        <v>7</v>
      </c>
      <c r="J56" s="31" t="s">
        <v>27</v>
      </c>
      <c r="K56" s="31">
        <v>8</v>
      </c>
      <c r="L56" s="38"/>
      <c r="M56" s="38"/>
      <c r="N56" s="38"/>
      <c r="O56" s="38"/>
      <c r="P56" s="33">
        <v>8</v>
      </c>
      <c r="Q56" s="34">
        <f t="shared" si="0"/>
        <v>7.6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1434</v>
      </c>
      <c r="D57" s="28" t="s">
        <v>386</v>
      </c>
      <c r="E57" s="29" t="s">
        <v>1435</v>
      </c>
      <c r="F57" s="30" t="s">
        <v>1436</v>
      </c>
      <c r="G57" s="27" t="s">
        <v>208</v>
      </c>
      <c r="H57" s="31">
        <v>6</v>
      </c>
      <c r="I57" s="31">
        <v>8</v>
      </c>
      <c r="J57" s="31" t="s">
        <v>27</v>
      </c>
      <c r="K57" s="31">
        <v>9</v>
      </c>
      <c r="L57" s="38"/>
      <c r="M57" s="38"/>
      <c r="N57" s="38"/>
      <c r="O57" s="38"/>
      <c r="P57" s="33">
        <v>8</v>
      </c>
      <c r="Q57" s="34">
        <f t="shared" si="0"/>
        <v>8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1437</v>
      </c>
      <c r="D58" s="28" t="s">
        <v>1438</v>
      </c>
      <c r="E58" s="29" t="s">
        <v>369</v>
      </c>
      <c r="F58" s="30" t="s">
        <v>1439</v>
      </c>
      <c r="G58" s="27" t="s">
        <v>85</v>
      </c>
      <c r="H58" s="31">
        <v>6</v>
      </c>
      <c r="I58" s="31">
        <v>7</v>
      </c>
      <c r="J58" s="31" t="s">
        <v>27</v>
      </c>
      <c r="K58" s="31">
        <v>8</v>
      </c>
      <c r="L58" s="38"/>
      <c r="M58" s="38"/>
      <c r="N58" s="38"/>
      <c r="O58" s="38"/>
      <c r="P58" s="33">
        <v>6</v>
      </c>
      <c r="Q58" s="34">
        <f t="shared" si="0"/>
        <v>6.6</v>
      </c>
      <c r="R58" s="35" t="str">
        <f t="shared" si="3"/>
        <v>C+</v>
      </c>
      <c r="S58" s="36" t="str">
        <f t="shared" si="1"/>
        <v>Trung bình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1440</v>
      </c>
      <c r="D59" s="28" t="s">
        <v>1441</v>
      </c>
      <c r="E59" s="29" t="s">
        <v>369</v>
      </c>
      <c r="F59" s="30" t="s">
        <v>1407</v>
      </c>
      <c r="G59" s="27" t="s">
        <v>104</v>
      </c>
      <c r="H59" s="31">
        <v>6</v>
      </c>
      <c r="I59" s="31">
        <v>6</v>
      </c>
      <c r="J59" s="31" t="s">
        <v>27</v>
      </c>
      <c r="K59" s="31">
        <v>7</v>
      </c>
      <c r="L59" s="38"/>
      <c r="M59" s="38"/>
      <c r="N59" s="38"/>
      <c r="O59" s="38"/>
      <c r="P59" s="33">
        <v>6</v>
      </c>
      <c r="Q59" s="34">
        <f t="shared" si="0"/>
        <v>6.2</v>
      </c>
      <c r="R59" s="35" t="str">
        <f t="shared" si="3"/>
        <v>C</v>
      </c>
      <c r="S59" s="36" t="str">
        <f t="shared" si="1"/>
        <v>Trung bình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1442</v>
      </c>
      <c r="D60" s="28" t="s">
        <v>300</v>
      </c>
      <c r="E60" s="29" t="s">
        <v>1443</v>
      </c>
      <c r="F60" s="30" t="s">
        <v>506</v>
      </c>
      <c r="G60" s="27" t="s">
        <v>208</v>
      </c>
      <c r="H60" s="31">
        <v>5</v>
      </c>
      <c r="I60" s="31">
        <v>6</v>
      </c>
      <c r="J60" s="31" t="s">
        <v>27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6.6</v>
      </c>
      <c r="R60" s="35" t="str">
        <f t="shared" si="3"/>
        <v>C+</v>
      </c>
      <c r="S60" s="36" t="str">
        <f t="shared" si="1"/>
        <v>Trung bình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1444</v>
      </c>
      <c r="D61" s="28" t="s">
        <v>1445</v>
      </c>
      <c r="E61" s="29" t="s">
        <v>195</v>
      </c>
      <c r="F61" s="30" t="s">
        <v>1446</v>
      </c>
      <c r="G61" s="27" t="s">
        <v>865</v>
      </c>
      <c r="H61" s="31">
        <v>7</v>
      </c>
      <c r="I61" s="31">
        <v>7</v>
      </c>
      <c r="J61" s="31" t="s">
        <v>27</v>
      </c>
      <c r="K61" s="31">
        <v>8</v>
      </c>
      <c r="L61" s="38"/>
      <c r="M61" s="38"/>
      <c r="N61" s="38"/>
      <c r="O61" s="38"/>
      <c r="P61" s="33">
        <v>5</v>
      </c>
      <c r="Q61" s="34">
        <f t="shared" si="0"/>
        <v>6.2</v>
      </c>
      <c r="R61" s="35" t="str">
        <f t="shared" si="3"/>
        <v>C</v>
      </c>
      <c r="S61" s="36" t="str">
        <f t="shared" si="1"/>
        <v>Trung bình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1447</v>
      </c>
      <c r="D62" s="28" t="s">
        <v>1036</v>
      </c>
      <c r="E62" s="29" t="s">
        <v>729</v>
      </c>
      <c r="F62" s="30" t="s">
        <v>550</v>
      </c>
      <c r="G62" s="27" t="s">
        <v>865</v>
      </c>
      <c r="H62" s="31">
        <v>6</v>
      </c>
      <c r="I62" s="31">
        <v>7</v>
      </c>
      <c r="J62" s="31" t="s">
        <v>27</v>
      </c>
      <c r="K62" s="31">
        <v>8</v>
      </c>
      <c r="L62" s="38"/>
      <c r="M62" s="38"/>
      <c r="N62" s="38"/>
      <c r="O62" s="38"/>
      <c r="P62" s="33">
        <v>6</v>
      </c>
      <c r="Q62" s="34">
        <f t="shared" si="0"/>
        <v>6.6</v>
      </c>
      <c r="R62" s="35" t="str">
        <f t="shared" si="3"/>
        <v>C+</v>
      </c>
      <c r="S62" s="36" t="str">
        <f t="shared" si="1"/>
        <v>Trung bình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1448</v>
      </c>
      <c r="D63" s="28" t="s">
        <v>1449</v>
      </c>
      <c r="E63" s="29" t="s">
        <v>887</v>
      </c>
      <c r="F63" s="30" t="s">
        <v>733</v>
      </c>
      <c r="G63" s="27" t="s">
        <v>208</v>
      </c>
      <c r="H63" s="31">
        <v>5</v>
      </c>
      <c r="I63" s="31">
        <v>6</v>
      </c>
      <c r="J63" s="31" t="s">
        <v>27</v>
      </c>
      <c r="K63" s="31">
        <v>7</v>
      </c>
      <c r="L63" s="38"/>
      <c r="M63" s="38"/>
      <c r="N63" s="38"/>
      <c r="O63" s="38"/>
      <c r="P63" s="33">
        <v>7</v>
      </c>
      <c r="Q63" s="34">
        <f t="shared" si="0"/>
        <v>6.6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1450</v>
      </c>
      <c r="D64" s="28" t="s">
        <v>273</v>
      </c>
      <c r="E64" s="29" t="s">
        <v>1046</v>
      </c>
      <c r="F64" s="30" t="s">
        <v>1451</v>
      </c>
      <c r="G64" s="27" t="s">
        <v>865</v>
      </c>
      <c r="H64" s="31">
        <v>5</v>
      </c>
      <c r="I64" s="31">
        <v>6</v>
      </c>
      <c r="J64" s="31" t="s">
        <v>27</v>
      </c>
      <c r="K64" s="31">
        <v>7</v>
      </c>
      <c r="L64" s="38"/>
      <c r="M64" s="38"/>
      <c r="N64" s="38"/>
      <c r="O64" s="38"/>
      <c r="P64" s="33">
        <v>6</v>
      </c>
      <c r="Q64" s="34">
        <f t="shared" si="0"/>
        <v>6.1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1452</v>
      </c>
      <c r="D65" s="28" t="s">
        <v>1453</v>
      </c>
      <c r="E65" s="29" t="s">
        <v>740</v>
      </c>
      <c r="F65" s="30" t="s">
        <v>482</v>
      </c>
      <c r="G65" s="27" t="s">
        <v>85</v>
      </c>
      <c r="H65" s="31">
        <v>9</v>
      </c>
      <c r="I65" s="31">
        <v>8</v>
      </c>
      <c r="J65" s="31" t="s">
        <v>27</v>
      </c>
      <c r="K65" s="31">
        <v>8</v>
      </c>
      <c r="L65" s="38"/>
      <c r="M65" s="38"/>
      <c r="N65" s="38"/>
      <c r="O65" s="38"/>
      <c r="P65" s="33">
        <v>6</v>
      </c>
      <c r="Q65" s="34">
        <f t="shared" si="0"/>
        <v>7.1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1454</v>
      </c>
      <c r="D66" s="28" t="s">
        <v>1455</v>
      </c>
      <c r="E66" s="29" t="s">
        <v>900</v>
      </c>
      <c r="F66" s="30" t="s">
        <v>1446</v>
      </c>
      <c r="G66" s="27" t="s">
        <v>208</v>
      </c>
      <c r="H66" s="31">
        <v>5</v>
      </c>
      <c r="I66" s="31">
        <v>7</v>
      </c>
      <c r="J66" s="31" t="s">
        <v>27</v>
      </c>
      <c r="K66" s="31">
        <v>9</v>
      </c>
      <c r="L66" s="38"/>
      <c r="M66" s="38"/>
      <c r="N66" s="38"/>
      <c r="O66" s="38"/>
      <c r="P66" s="33">
        <v>6</v>
      </c>
      <c r="Q66" s="34">
        <f t="shared" si="0"/>
        <v>6.7</v>
      </c>
      <c r="R66" s="35" t="str">
        <f t="shared" si="3"/>
        <v>C+</v>
      </c>
      <c r="S66" s="36" t="str">
        <f t="shared" si="1"/>
        <v>Trung bình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1456</v>
      </c>
      <c r="D67" s="28" t="s">
        <v>1457</v>
      </c>
      <c r="E67" s="29" t="s">
        <v>392</v>
      </c>
      <c r="F67" s="30" t="s">
        <v>737</v>
      </c>
      <c r="G67" s="27" t="s">
        <v>865</v>
      </c>
      <c r="H67" s="31">
        <v>6</v>
      </c>
      <c r="I67" s="31">
        <v>7</v>
      </c>
      <c r="J67" s="31" t="s">
        <v>27</v>
      </c>
      <c r="K67" s="31">
        <v>7</v>
      </c>
      <c r="L67" s="38"/>
      <c r="M67" s="38"/>
      <c r="N67" s="38"/>
      <c r="O67" s="38"/>
      <c r="P67" s="33">
        <v>8</v>
      </c>
      <c r="Q67" s="34">
        <f t="shared" si="0"/>
        <v>7.4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1458</v>
      </c>
      <c r="D68" s="28" t="s">
        <v>1459</v>
      </c>
      <c r="E68" s="29" t="s">
        <v>392</v>
      </c>
      <c r="F68" s="30" t="s">
        <v>1460</v>
      </c>
      <c r="G68" s="27" t="s">
        <v>547</v>
      </c>
      <c r="H68" s="31">
        <v>7</v>
      </c>
      <c r="I68" s="31">
        <v>8</v>
      </c>
      <c r="J68" s="31" t="s">
        <v>27</v>
      </c>
      <c r="K68" s="31">
        <v>9</v>
      </c>
      <c r="L68" s="38"/>
      <c r="M68" s="38"/>
      <c r="N68" s="38"/>
      <c r="O68" s="38"/>
      <c r="P68" s="33">
        <v>8</v>
      </c>
      <c r="Q68" s="34">
        <f t="shared" si="0"/>
        <v>8.1</v>
      </c>
      <c r="R68" s="35" t="str">
        <f t="shared" si="3"/>
        <v>B+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1461</v>
      </c>
      <c r="D69" s="28" t="s">
        <v>245</v>
      </c>
      <c r="E69" s="29" t="s">
        <v>392</v>
      </c>
      <c r="F69" s="30" t="s">
        <v>1462</v>
      </c>
      <c r="G69" s="27" t="s">
        <v>865</v>
      </c>
      <c r="H69" s="31">
        <v>9</v>
      </c>
      <c r="I69" s="31">
        <v>8</v>
      </c>
      <c r="J69" s="31" t="s">
        <v>27</v>
      </c>
      <c r="K69" s="31">
        <v>8</v>
      </c>
      <c r="L69" s="38"/>
      <c r="M69" s="38"/>
      <c r="N69" s="38"/>
      <c r="O69" s="38"/>
      <c r="P69" s="33">
        <v>7</v>
      </c>
      <c r="Q69" s="34">
        <f t="shared" si="0"/>
        <v>7.6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1463</v>
      </c>
      <c r="D70" s="28" t="s">
        <v>1464</v>
      </c>
      <c r="E70" s="29" t="s">
        <v>206</v>
      </c>
      <c r="F70" s="30" t="s">
        <v>313</v>
      </c>
      <c r="G70" s="27" t="s">
        <v>865</v>
      </c>
      <c r="H70" s="31">
        <v>0</v>
      </c>
      <c r="I70" s="31">
        <v>0</v>
      </c>
      <c r="J70" s="31" t="s">
        <v>27</v>
      </c>
      <c r="K70" s="31">
        <v>0</v>
      </c>
      <c r="L70" s="38"/>
      <c r="M70" s="38"/>
      <c r="N70" s="38"/>
      <c r="O70" s="38"/>
      <c r="P70" s="33" t="s">
        <v>229</v>
      </c>
      <c r="Q70" s="34">
        <f t="shared" si="0"/>
        <v>0</v>
      </c>
      <c r="R70" s="35" t="str">
        <f t="shared" si="3"/>
        <v>F</v>
      </c>
      <c r="S70" s="36" t="str">
        <f t="shared" si="1"/>
        <v>Kém</v>
      </c>
      <c r="T70" s="37" t="str">
        <f t="shared" si="4"/>
        <v>Không đủ ĐKDT</v>
      </c>
      <c r="U70" s="3"/>
      <c r="V70" s="103" t="str">
        <f t="shared" si="2"/>
        <v>Học lại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1465</v>
      </c>
      <c r="D71" s="28" t="s">
        <v>1466</v>
      </c>
      <c r="E71" s="29" t="s">
        <v>1329</v>
      </c>
      <c r="F71" s="30" t="s">
        <v>1467</v>
      </c>
      <c r="G71" s="27" t="s">
        <v>85</v>
      </c>
      <c r="H71" s="31">
        <v>6</v>
      </c>
      <c r="I71" s="31">
        <v>7</v>
      </c>
      <c r="J71" s="31" t="s">
        <v>27</v>
      </c>
      <c r="K71" s="31">
        <v>8</v>
      </c>
      <c r="L71" s="38"/>
      <c r="M71" s="38"/>
      <c r="N71" s="38"/>
      <c r="O71" s="38"/>
      <c r="P71" s="33">
        <v>7</v>
      </c>
      <c r="Q71" s="34">
        <f t="shared" si="0"/>
        <v>7.1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1468</v>
      </c>
      <c r="D72" s="28" t="s">
        <v>1469</v>
      </c>
      <c r="E72" s="29" t="s">
        <v>1191</v>
      </c>
      <c r="F72" s="30" t="s">
        <v>1283</v>
      </c>
      <c r="G72" s="27" t="s">
        <v>865</v>
      </c>
      <c r="H72" s="31">
        <v>7</v>
      </c>
      <c r="I72" s="31">
        <v>7</v>
      </c>
      <c r="J72" s="31" t="s">
        <v>27</v>
      </c>
      <c r="K72" s="31">
        <v>8</v>
      </c>
      <c r="L72" s="38"/>
      <c r="M72" s="38"/>
      <c r="N72" s="38"/>
      <c r="O72" s="38"/>
      <c r="P72" s="33">
        <v>6</v>
      </c>
      <c r="Q72" s="34">
        <f t="shared" si="0"/>
        <v>6.7</v>
      </c>
      <c r="R72" s="35" t="str">
        <f t="shared" si="3"/>
        <v>C+</v>
      </c>
      <c r="S72" s="36" t="str">
        <f t="shared" si="1"/>
        <v>Trung bình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" customHeight="1">
      <c r="B73" s="26">
        <v>63</v>
      </c>
      <c r="C73" s="27" t="s">
        <v>1470</v>
      </c>
      <c r="D73" s="28" t="s">
        <v>480</v>
      </c>
      <c r="E73" s="29" t="s">
        <v>215</v>
      </c>
      <c r="F73" s="30" t="s">
        <v>1471</v>
      </c>
      <c r="G73" s="27" t="s">
        <v>208</v>
      </c>
      <c r="H73" s="31">
        <v>5</v>
      </c>
      <c r="I73" s="31">
        <v>7</v>
      </c>
      <c r="J73" s="31" t="s">
        <v>27</v>
      </c>
      <c r="K73" s="31">
        <v>9</v>
      </c>
      <c r="L73" s="38"/>
      <c r="M73" s="38"/>
      <c r="N73" s="38"/>
      <c r="O73" s="38"/>
      <c r="P73" s="33">
        <v>6</v>
      </c>
      <c r="Q73" s="34">
        <f t="shared" si="0"/>
        <v>6.7</v>
      </c>
      <c r="R73" s="35" t="str">
        <f t="shared" si="3"/>
        <v>C+</v>
      </c>
      <c r="S73" s="36" t="str">
        <f t="shared" si="1"/>
        <v>Trung bình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59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59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0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4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927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0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t="13.95" customHeigh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13.95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13.2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9.8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8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35" priority="4" operator="greaterThan">
      <formula>10</formula>
    </cfRule>
  </conditionalFormatting>
  <conditionalFormatting sqref="C1:C1048576">
    <cfRule type="duplicateValues" dxfId="34" priority="3"/>
  </conditionalFormatting>
  <conditionalFormatting sqref="O81:O90">
    <cfRule type="duplicateValues" dxfId="33" priority="2"/>
  </conditionalFormatting>
  <conditionalFormatting sqref="C81:C90">
    <cfRule type="duplicateValues" dxfId="32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L103"/>
  <sheetViews>
    <sheetView workbookViewId="0">
      <pane ySplit="4" topLeftCell="A5" activePane="bottomLeft" state="frozen"/>
      <selection activeCell="A6" sqref="A6:XFD6"/>
      <selection pane="bottomLeft" activeCell="T79" sqref="T79"/>
    </sheetView>
  </sheetViews>
  <sheetFormatPr defaultColWidth="9" defaultRowHeight="15.6"/>
  <cols>
    <col min="1" max="1" width="1.19921875" style="1" customWidth="1"/>
    <col min="2" max="2" width="4" style="1" customWidth="1"/>
    <col min="3" max="3" width="11.398437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2.09765625" style="1" customWidth="1"/>
    <col min="8" max="9" width="4.8984375" style="1" customWidth="1"/>
    <col min="10" max="10" width="4.8984375" style="1" hidden="1" customWidth="1"/>
    <col min="11" max="11" width="4.89843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8.1992187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7.399999999999999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770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0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SKR-1101-8</v>
      </c>
      <c r="Y9" s="81">
        <f>+$AH$9+$AJ$9+$AF$9</f>
        <v>65</v>
      </c>
      <c r="Z9" s="75">
        <f>COUNTIF($S$10:$S$135,"Khiển trách")</f>
        <v>0</v>
      </c>
      <c r="AA9" s="75">
        <f>COUNTIF($S$10:$S$135,"Cảnh cáo")</f>
        <v>0</v>
      </c>
      <c r="AB9" s="75">
        <f>COUNTIF($S$10:$S$135,"Đình chỉ thi")</f>
        <v>0</v>
      </c>
      <c r="AC9" s="82">
        <f>+($Z$9+$AA$9+$AB$9)/$Y$9*100%</f>
        <v>0</v>
      </c>
      <c r="AD9" s="75">
        <f>SUM(COUNTIF($S$10:$S$133,"Vắng"),COUNTIF($S$10:$S$133,"Vắng có phép"))</f>
        <v>0</v>
      </c>
      <c r="AE9" s="83">
        <f>+$AD$9/$Y$9</f>
        <v>0</v>
      </c>
      <c r="AF9" s="84">
        <f>COUNTIF($V$10:$V$133,"Thi lại")</f>
        <v>0</v>
      </c>
      <c r="AG9" s="83">
        <f>+$AF$9/$Y$9</f>
        <v>0</v>
      </c>
      <c r="AH9" s="84">
        <f>COUNTIF($V$10:$V$134,"Học lại")</f>
        <v>3</v>
      </c>
      <c r="AI9" s="83">
        <f>+$AH$9/$Y$9</f>
        <v>4.6153846153846156E-2</v>
      </c>
      <c r="AJ9" s="75">
        <f>COUNTIF($V$11:$V$134,"Đạt")</f>
        <v>62</v>
      </c>
      <c r="AK9" s="82">
        <f>+$AJ$9/$Y$9</f>
        <v>0.9538461538461539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1199</v>
      </c>
      <c r="D11" s="17" t="s">
        <v>1200</v>
      </c>
      <c r="E11" s="18" t="s">
        <v>63</v>
      </c>
      <c r="F11" s="19" t="s">
        <v>901</v>
      </c>
      <c r="G11" s="16" t="s">
        <v>104</v>
      </c>
      <c r="H11" s="20">
        <v>8</v>
      </c>
      <c r="I11" s="20">
        <v>7</v>
      </c>
      <c r="J11" s="20" t="s">
        <v>27</v>
      </c>
      <c r="K11" s="20">
        <v>9</v>
      </c>
      <c r="L11" s="21"/>
      <c r="M11" s="21"/>
      <c r="N11" s="21"/>
      <c r="O11" s="21"/>
      <c r="P11" s="22">
        <v>6</v>
      </c>
      <c r="Q11" s="23">
        <f t="shared" ref="Q11:Q74" si="0">ROUND(SUMPRODUCT(H11:P11,$H$10:$P$10)/100,1)</f>
        <v>7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5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1201</v>
      </c>
      <c r="D12" s="28" t="s">
        <v>1202</v>
      </c>
      <c r="E12" s="29" t="s">
        <v>63</v>
      </c>
      <c r="F12" s="30" t="s">
        <v>1203</v>
      </c>
      <c r="G12" s="27" t="s">
        <v>298</v>
      </c>
      <c r="H12" s="31">
        <v>10</v>
      </c>
      <c r="I12" s="31">
        <v>8</v>
      </c>
      <c r="J12" s="31" t="s">
        <v>27</v>
      </c>
      <c r="K12" s="31">
        <v>8</v>
      </c>
      <c r="L12" s="32"/>
      <c r="M12" s="32"/>
      <c r="N12" s="32"/>
      <c r="O12" s="32"/>
      <c r="P12" s="33">
        <v>8</v>
      </c>
      <c r="Q12" s="34">
        <f t="shared" si="0"/>
        <v>8.1999999999999993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B+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5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1204</v>
      </c>
      <c r="D13" s="28" t="s">
        <v>886</v>
      </c>
      <c r="E13" s="29" t="s">
        <v>63</v>
      </c>
      <c r="F13" s="30" t="s">
        <v>534</v>
      </c>
      <c r="G13" s="27" t="s">
        <v>121</v>
      </c>
      <c r="H13" s="31">
        <v>10</v>
      </c>
      <c r="I13" s="31">
        <v>8</v>
      </c>
      <c r="J13" s="31" t="s">
        <v>27</v>
      </c>
      <c r="K13" s="31">
        <v>6</v>
      </c>
      <c r="L13" s="38"/>
      <c r="M13" s="38"/>
      <c r="N13" s="38"/>
      <c r="O13" s="38"/>
      <c r="P13" s="33">
        <v>7</v>
      </c>
      <c r="Q13" s="34">
        <f t="shared" si="0"/>
        <v>7.3</v>
      </c>
      <c r="R13" s="35" t="str">
        <f t="shared" ref="R13:R75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5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1205</v>
      </c>
      <c r="D14" s="28" t="s">
        <v>1206</v>
      </c>
      <c r="E14" s="29" t="s">
        <v>63</v>
      </c>
      <c r="F14" s="30" t="s">
        <v>568</v>
      </c>
      <c r="G14" s="27" t="s">
        <v>208</v>
      </c>
      <c r="H14" s="31">
        <v>0</v>
      </c>
      <c r="I14" s="31">
        <v>0</v>
      </c>
      <c r="J14" s="31" t="s">
        <v>27</v>
      </c>
      <c r="K14" s="31">
        <v>0</v>
      </c>
      <c r="L14" s="38"/>
      <c r="M14" s="38"/>
      <c r="N14" s="38"/>
      <c r="O14" s="38"/>
      <c r="P14" s="33" t="s">
        <v>229</v>
      </c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103" t="str">
        <f t="shared" si="2"/>
        <v>Học lại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1207</v>
      </c>
      <c r="D15" s="28" t="s">
        <v>1208</v>
      </c>
      <c r="E15" s="29" t="s">
        <v>63</v>
      </c>
      <c r="F15" s="30" t="s">
        <v>1209</v>
      </c>
      <c r="G15" s="27" t="s">
        <v>167</v>
      </c>
      <c r="H15" s="31">
        <v>6</v>
      </c>
      <c r="I15" s="31">
        <v>7</v>
      </c>
      <c r="J15" s="31" t="s">
        <v>27</v>
      </c>
      <c r="K15" s="31">
        <v>8</v>
      </c>
      <c r="L15" s="38"/>
      <c r="M15" s="38"/>
      <c r="N15" s="38"/>
      <c r="O15" s="38"/>
      <c r="P15" s="33">
        <v>7</v>
      </c>
      <c r="Q15" s="34">
        <f t="shared" si="0"/>
        <v>7.1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1210</v>
      </c>
      <c r="D16" s="28" t="s">
        <v>1211</v>
      </c>
      <c r="E16" s="29" t="s">
        <v>63</v>
      </c>
      <c r="F16" s="30" t="s">
        <v>1212</v>
      </c>
      <c r="G16" s="27" t="s">
        <v>85</v>
      </c>
      <c r="H16" s="31">
        <v>10</v>
      </c>
      <c r="I16" s="31">
        <v>7</v>
      </c>
      <c r="J16" s="31" t="s">
        <v>27</v>
      </c>
      <c r="K16" s="31">
        <v>6</v>
      </c>
      <c r="L16" s="38"/>
      <c r="M16" s="38"/>
      <c r="N16" s="38"/>
      <c r="O16" s="38"/>
      <c r="P16" s="33">
        <v>6</v>
      </c>
      <c r="Q16" s="34">
        <f t="shared" si="0"/>
        <v>6.6</v>
      </c>
      <c r="R16" s="35" t="str">
        <f t="shared" si="3"/>
        <v>C+</v>
      </c>
      <c r="S16" s="36" t="str">
        <f t="shared" si="1"/>
        <v>Trung bình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1213</v>
      </c>
      <c r="D17" s="28" t="s">
        <v>1214</v>
      </c>
      <c r="E17" s="29" t="s">
        <v>239</v>
      </c>
      <c r="F17" s="30" t="s">
        <v>1012</v>
      </c>
      <c r="G17" s="27" t="s">
        <v>104</v>
      </c>
      <c r="H17" s="31">
        <v>10</v>
      </c>
      <c r="I17" s="31">
        <v>8</v>
      </c>
      <c r="J17" s="31" t="s">
        <v>27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1215</v>
      </c>
      <c r="D18" s="28" t="s">
        <v>238</v>
      </c>
      <c r="E18" s="29" t="s">
        <v>1216</v>
      </c>
      <c r="F18" s="30" t="s">
        <v>1217</v>
      </c>
      <c r="G18" s="27" t="s">
        <v>85</v>
      </c>
      <c r="H18" s="31">
        <v>8</v>
      </c>
      <c r="I18" s="31">
        <v>7</v>
      </c>
      <c r="J18" s="31" t="s">
        <v>27</v>
      </c>
      <c r="K18" s="31">
        <v>6</v>
      </c>
      <c r="L18" s="38"/>
      <c r="M18" s="38"/>
      <c r="N18" s="38"/>
      <c r="O18" s="38"/>
      <c r="P18" s="33">
        <v>6</v>
      </c>
      <c r="Q18" s="34">
        <f t="shared" si="0"/>
        <v>6.4</v>
      </c>
      <c r="R18" s="35" t="str">
        <f t="shared" si="3"/>
        <v>C</v>
      </c>
      <c r="S18" s="36" t="str">
        <f t="shared" si="1"/>
        <v>Trung bình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1218</v>
      </c>
      <c r="D19" s="28" t="s">
        <v>692</v>
      </c>
      <c r="E19" s="29" t="s">
        <v>1219</v>
      </c>
      <c r="F19" s="30" t="s">
        <v>1220</v>
      </c>
      <c r="G19" s="27" t="s">
        <v>260</v>
      </c>
      <c r="H19" s="31">
        <v>10</v>
      </c>
      <c r="I19" s="31">
        <v>8</v>
      </c>
      <c r="J19" s="31" t="s">
        <v>27</v>
      </c>
      <c r="K19" s="31">
        <v>9</v>
      </c>
      <c r="L19" s="38"/>
      <c r="M19" s="38"/>
      <c r="N19" s="38"/>
      <c r="O19" s="38"/>
      <c r="P19" s="33">
        <v>9</v>
      </c>
      <c r="Q19" s="34">
        <f t="shared" si="0"/>
        <v>8.9</v>
      </c>
      <c r="R19" s="35" t="str">
        <f t="shared" si="3"/>
        <v>A</v>
      </c>
      <c r="S19" s="36" t="str">
        <f t="shared" si="1"/>
        <v>Giỏi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1221</v>
      </c>
      <c r="D20" s="28" t="s">
        <v>414</v>
      </c>
      <c r="E20" s="29" t="s">
        <v>634</v>
      </c>
      <c r="F20" s="30" t="s">
        <v>541</v>
      </c>
      <c r="G20" s="27" t="s">
        <v>260</v>
      </c>
      <c r="H20" s="31">
        <v>10</v>
      </c>
      <c r="I20" s="31">
        <v>8</v>
      </c>
      <c r="J20" s="31" t="s">
        <v>27</v>
      </c>
      <c r="K20" s="31">
        <v>8</v>
      </c>
      <c r="L20" s="38"/>
      <c r="M20" s="38"/>
      <c r="N20" s="38"/>
      <c r="O20" s="38"/>
      <c r="P20" s="33">
        <v>7</v>
      </c>
      <c r="Q20" s="34">
        <f t="shared" si="0"/>
        <v>7.7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1222</v>
      </c>
      <c r="D21" s="28" t="s">
        <v>1223</v>
      </c>
      <c r="E21" s="29" t="s">
        <v>88</v>
      </c>
      <c r="F21" s="30" t="s">
        <v>1224</v>
      </c>
      <c r="G21" s="27" t="s">
        <v>154</v>
      </c>
      <c r="H21" s="31">
        <v>8</v>
      </c>
      <c r="I21" s="31">
        <v>7</v>
      </c>
      <c r="J21" s="31" t="s">
        <v>27</v>
      </c>
      <c r="K21" s="31">
        <v>6</v>
      </c>
      <c r="L21" s="38"/>
      <c r="M21" s="38"/>
      <c r="N21" s="38"/>
      <c r="O21" s="38"/>
      <c r="P21" s="33">
        <v>6</v>
      </c>
      <c r="Q21" s="34">
        <f t="shared" si="0"/>
        <v>6.4</v>
      </c>
      <c r="R21" s="35" t="str">
        <f t="shared" si="3"/>
        <v>C</v>
      </c>
      <c r="S21" s="36" t="str">
        <f t="shared" si="1"/>
        <v>Trung bình</v>
      </c>
      <c r="T21" s="37" t="str">
        <f t="shared" si="4"/>
        <v/>
      </c>
      <c r="U21" s="3"/>
      <c r="V21" s="103" t="str">
        <f t="shared" si="2"/>
        <v>Đạt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1225</v>
      </c>
      <c r="D22" s="28" t="s">
        <v>1102</v>
      </c>
      <c r="E22" s="29" t="s">
        <v>88</v>
      </c>
      <c r="F22" s="30" t="s">
        <v>1034</v>
      </c>
      <c r="G22" s="27" t="s">
        <v>104</v>
      </c>
      <c r="H22" s="31">
        <v>8</v>
      </c>
      <c r="I22" s="31">
        <v>7</v>
      </c>
      <c r="J22" s="31" t="s">
        <v>27</v>
      </c>
      <c r="K22" s="31">
        <v>8</v>
      </c>
      <c r="L22" s="38"/>
      <c r="M22" s="38"/>
      <c r="N22" s="38"/>
      <c r="O22" s="38"/>
      <c r="P22" s="33">
        <v>4</v>
      </c>
      <c r="Q22" s="34">
        <f t="shared" si="0"/>
        <v>5.8</v>
      </c>
      <c r="R22" s="35" t="str">
        <f t="shared" si="3"/>
        <v>C</v>
      </c>
      <c r="S22" s="36" t="str">
        <f t="shared" si="1"/>
        <v>Trung bình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1226</v>
      </c>
      <c r="D23" s="28" t="s">
        <v>1227</v>
      </c>
      <c r="E23" s="29" t="s">
        <v>88</v>
      </c>
      <c r="F23" s="30" t="s">
        <v>225</v>
      </c>
      <c r="G23" s="27" t="s">
        <v>298</v>
      </c>
      <c r="H23" s="31">
        <v>10</v>
      </c>
      <c r="I23" s="31">
        <v>8</v>
      </c>
      <c r="J23" s="31" t="s">
        <v>27</v>
      </c>
      <c r="K23" s="31">
        <v>6</v>
      </c>
      <c r="L23" s="38"/>
      <c r="M23" s="38"/>
      <c r="N23" s="38"/>
      <c r="O23" s="38"/>
      <c r="P23" s="33">
        <v>7</v>
      </c>
      <c r="Q23" s="34">
        <f t="shared" si="0"/>
        <v>7.3</v>
      </c>
      <c r="R23" s="35" t="str">
        <f t="shared" si="3"/>
        <v>B</v>
      </c>
      <c r="S23" s="36" t="str">
        <f t="shared" si="1"/>
        <v>Khá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1228</v>
      </c>
      <c r="D24" s="28" t="s">
        <v>391</v>
      </c>
      <c r="E24" s="29" t="s">
        <v>481</v>
      </c>
      <c r="F24" s="30" t="s">
        <v>1229</v>
      </c>
      <c r="G24" s="27" t="s">
        <v>167</v>
      </c>
      <c r="H24" s="31">
        <v>10</v>
      </c>
      <c r="I24" s="31">
        <v>8</v>
      </c>
      <c r="J24" s="31" t="s">
        <v>27</v>
      </c>
      <c r="K24" s="31">
        <v>7</v>
      </c>
      <c r="L24" s="38"/>
      <c r="M24" s="38"/>
      <c r="N24" s="38"/>
      <c r="O24" s="38"/>
      <c r="P24" s="33">
        <v>7</v>
      </c>
      <c r="Q24" s="34">
        <f t="shared" si="0"/>
        <v>7.5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1230</v>
      </c>
      <c r="D25" s="28" t="s">
        <v>1231</v>
      </c>
      <c r="E25" s="29" t="s">
        <v>93</v>
      </c>
      <c r="F25" s="30" t="s">
        <v>64</v>
      </c>
      <c r="G25" s="27" t="s">
        <v>208</v>
      </c>
      <c r="H25" s="31">
        <v>10</v>
      </c>
      <c r="I25" s="31">
        <v>8</v>
      </c>
      <c r="J25" s="31" t="s">
        <v>27</v>
      </c>
      <c r="K25" s="31">
        <v>9</v>
      </c>
      <c r="L25" s="38"/>
      <c r="M25" s="38"/>
      <c r="N25" s="38"/>
      <c r="O25" s="38"/>
      <c r="P25" s="33">
        <v>8</v>
      </c>
      <c r="Q25" s="34">
        <f t="shared" si="0"/>
        <v>8.4</v>
      </c>
      <c r="R25" s="35" t="str">
        <f t="shared" si="3"/>
        <v>B+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1232</v>
      </c>
      <c r="D26" s="28" t="s">
        <v>1233</v>
      </c>
      <c r="E26" s="29" t="s">
        <v>494</v>
      </c>
      <c r="F26" s="30" t="s">
        <v>879</v>
      </c>
      <c r="G26" s="27" t="s">
        <v>260</v>
      </c>
      <c r="H26" s="31">
        <v>8</v>
      </c>
      <c r="I26" s="31">
        <v>8</v>
      </c>
      <c r="J26" s="31" t="s">
        <v>27</v>
      </c>
      <c r="K26" s="31">
        <v>8</v>
      </c>
      <c r="L26" s="38"/>
      <c r="M26" s="38"/>
      <c r="N26" s="38"/>
      <c r="O26" s="38"/>
      <c r="P26" s="33">
        <v>7</v>
      </c>
      <c r="Q26" s="34">
        <f t="shared" si="0"/>
        <v>7.5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1234</v>
      </c>
      <c r="D27" s="28" t="s">
        <v>814</v>
      </c>
      <c r="E27" s="29" t="s">
        <v>664</v>
      </c>
      <c r="F27" s="30" t="s">
        <v>232</v>
      </c>
      <c r="G27" s="27" t="s">
        <v>298</v>
      </c>
      <c r="H27" s="31">
        <v>10</v>
      </c>
      <c r="I27" s="31">
        <v>8</v>
      </c>
      <c r="J27" s="31" t="s">
        <v>27</v>
      </c>
      <c r="K27" s="31">
        <v>8</v>
      </c>
      <c r="L27" s="38"/>
      <c r="M27" s="38"/>
      <c r="N27" s="38"/>
      <c r="O27" s="38"/>
      <c r="P27" s="33">
        <v>7</v>
      </c>
      <c r="Q27" s="34">
        <f t="shared" si="0"/>
        <v>7.7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1235</v>
      </c>
      <c r="D28" s="28" t="s">
        <v>414</v>
      </c>
      <c r="E28" s="29" t="s">
        <v>969</v>
      </c>
      <c r="F28" s="30" t="s">
        <v>996</v>
      </c>
      <c r="G28" s="27" t="s">
        <v>298</v>
      </c>
      <c r="H28" s="31">
        <v>10</v>
      </c>
      <c r="I28" s="31">
        <v>8</v>
      </c>
      <c r="J28" s="31" t="s">
        <v>27</v>
      </c>
      <c r="K28" s="31">
        <v>8</v>
      </c>
      <c r="L28" s="38"/>
      <c r="M28" s="38"/>
      <c r="N28" s="38"/>
      <c r="O28" s="38"/>
      <c r="P28" s="33">
        <v>8</v>
      </c>
      <c r="Q28" s="34">
        <f t="shared" si="0"/>
        <v>8.1999999999999993</v>
      </c>
      <c r="R28" s="35" t="str">
        <f t="shared" si="3"/>
        <v>B+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1236</v>
      </c>
      <c r="D29" s="28" t="s">
        <v>391</v>
      </c>
      <c r="E29" s="29" t="s">
        <v>969</v>
      </c>
      <c r="F29" s="30" t="s">
        <v>246</v>
      </c>
      <c r="G29" s="27" t="s">
        <v>121</v>
      </c>
      <c r="H29" s="31">
        <v>10</v>
      </c>
      <c r="I29" s="31">
        <v>6</v>
      </c>
      <c r="J29" s="31" t="s">
        <v>27</v>
      </c>
      <c r="K29" s="31">
        <v>8</v>
      </c>
      <c r="L29" s="38"/>
      <c r="M29" s="38"/>
      <c r="N29" s="38"/>
      <c r="O29" s="38"/>
      <c r="P29" s="33">
        <v>5</v>
      </c>
      <c r="Q29" s="34">
        <f t="shared" si="0"/>
        <v>6.3</v>
      </c>
      <c r="R29" s="35" t="str">
        <f t="shared" si="3"/>
        <v>C</v>
      </c>
      <c r="S29" s="36" t="str">
        <f t="shared" si="1"/>
        <v>Trung bình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1237</v>
      </c>
      <c r="D30" s="28" t="s">
        <v>1238</v>
      </c>
      <c r="E30" s="29" t="s">
        <v>102</v>
      </c>
      <c r="F30" s="30" t="s">
        <v>235</v>
      </c>
      <c r="G30" s="27" t="s">
        <v>208</v>
      </c>
      <c r="H30" s="31">
        <v>10</v>
      </c>
      <c r="I30" s="31">
        <v>8</v>
      </c>
      <c r="J30" s="31" t="s">
        <v>27</v>
      </c>
      <c r="K30" s="31">
        <v>9</v>
      </c>
      <c r="L30" s="38"/>
      <c r="M30" s="38"/>
      <c r="N30" s="38"/>
      <c r="O30" s="38"/>
      <c r="P30" s="33">
        <v>7</v>
      </c>
      <c r="Q30" s="34">
        <f t="shared" si="0"/>
        <v>7.9</v>
      </c>
      <c r="R30" s="35" t="str">
        <f t="shared" si="3"/>
        <v>B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1239</v>
      </c>
      <c r="D31" s="28" t="s">
        <v>1240</v>
      </c>
      <c r="E31" s="29" t="s">
        <v>110</v>
      </c>
      <c r="F31" s="30" t="s">
        <v>782</v>
      </c>
      <c r="G31" s="27" t="s">
        <v>298</v>
      </c>
      <c r="H31" s="31">
        <v>8</v>
      </c>
      <c r="I31" s="31">
        <v>7</v>
      </c>
      <c r="J31" s="31" t="s">
        <v>27</v>
      </c>
      <c r="K31" s="31">
        <v>6</v>
      </c>
      <c r="L31" s="38"/>
      <c r="M31" s="38"/>
      <c r="N31" s="38"/>
      <c r="O31" s="38"/>
      <c r="P31" s="33">
        <v>7</v>
      </c>
      <c r="Q31" s="34">
        <f t="shared" si="0"/>
        <v>6.9</v>
      </c>
      <c r="R31" s="35" t="str">
        <f t="shared" si="3"/>
        <v>C+</v>
      </c>
      <c r="S31" s="36" t="str">
        <f t="shared" si="1"/>
        <v>Trung bình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1241</v>
      </c>
      <c r="D32" s="28" t="s">
        <v>1242</v>
      </c>
      <c r="E32" s="29" t="s">
        <v>287</v>
      </c>
      <c r="F32" s="30" t="s">
        <v>1243</v>
      </c>
      <c r="G32" s="27" t="s">
        <v>142</v>
      </c>
      <c r="H32" s="31">
        <v>10</v>
      </c>
      <c r="I32" s="31">
        <v>7</v>
      </c>
      <c r="J32" s="31" t="s">
        <v>27</v>
      </c>
      <c r="K32" s="31">
        <v>6</v>
      </c>
      <c r="L32" s="38"/>
      <c r="M32" s="38"/>
      <c r="N32" s="38"/>
      <c r="O32" s="38"/>
      <c r="P32" s="33">
        <v>5</v>
      </c>
      <c r="Q32" s="34">
        <f t="shared" si="0"/>
        <v>6.1</v>
      </c>
      <c r="R32" s="35" t="str">
        <f t="shared" si="3"/>
        <v>C</v>
      </c>
      <c r="S32" s="36" t="str">
        <f t="shared" si="1"/>
        <v>Trung bình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1244</v>
      </c>
      <c r="D33" s="28" t="s">
        <v>1245</v>
      </c>
      <c r="E33" s="29" t="s">
        <v>114</v>
      </c>
      <c r="F33" s="30" t="s">
        <v>1246</v>
      </c>
      <c r="G33" s="27" t="s">
        <v>208</v>
      </c>
      <c r="H33" s="31">
        <v>10</v>
      </c>
      <c r="I33" s="31">
        <v>8</v>
      </c>
      <c r="J33" s="31" t="s">
        <v>27</v>
      </c>
      <c r="K33" s="31">
        <v>9</v>
      </c>
      <c r="L33" s="38"/>
      <c r="M33" s="38"/>
      <c r="N33" s="38"/>
      <c r="O33" s="38"/>
      <c r="P33" s="33">
        <v>7</v>
      </c>
      <c r="Q33" s="34">
        <f t="shared" si="0"/>
        <v>7.9</v>
      </c>
      <c r="R33" s="35" t="str">
        <f t="shared" si="3"/>
        <v>B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1247</v>
      </c>
      <c r="D34" s="28" t="s">
        <v>1248</v>
      </c>
      <c r="E34" s="29" t="s">
        <v>296</v>
      </c>
      <c r="F34" s="30" t="s">
        <v>1249</v>
      </c>
      <c r="G34" s="27" t="s">
        <v>142</v>
      </c>
      <c r="H34" s="31">
        <v>8</v>
      </c>
      <c r="I34" s="31">
        <v>8</v>
      </c>
      <c r="J34" s="31" t="s">
        <v>27</v>
      </c>
      <c r="K34" s="31">
        <v>8</v>
      </c>
      <c r="L34" s="38"/>
      <c r="M34" s="38"/>
      <c r="N34" s="38"/>
      <c r="O34" s="38"/>
      <c r="P34" s="33">
        <v>7</v>
      </c>
      <c r="Q34" s="34">
        <f t="shared" si="0"/>
        <v>7.5</v>
      </c>
      <c r="R34" s="35" t="str">
        <f t="shared" si="3"/>
        <v>B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1250</v>
      </c>
      <c r="D35" s="28" t="s">
        <v>1251</v>
      </c>
      <c r="E35" s="29" t="s">
        <v>296</v>
      </c>
      <c r="F35" s="30" t="s">
        <v>284</v>
      </c>
      <c r="G35" s="27" t="s">
        <v>90</v>
      </c>
      <c r="H35" s="31">
        <v>8</v>
      </c>
      <c r="I35" s="31">
        <v>7</v>
      </c>
      <c r="J35" s="31" t="s">
        <v>27</v>
      </c>
      <c r="K35" s="31">
        <v>6</v>
      </c>
      <c r="L35" s="38"/>
      <c r="M35" s="38"/>
      <c r="N35" s="38"/>
      <c r="O35" s="38"/>
      <c r="P35" s="33">
        <v>7</v>
      </c>
      <c r="Q35" s="34">
        <f t="shared" si="0"/>
        <v>6.9</v>
      </c>
      <c r="R35" s="35" t="str">
        <f t="shared" si="3"/>
        <v>C+</v>
      </c>
      <c r="S35" s="36" t="str">
        <f t="shared" si="1"/>
        <v>Trung bình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1252</v>
      </c>
      <c r="D36" s="28" t="s">
        <v>245</v>
      </c>
      <c r="E36" s="29" t="s">
        <v>296</v>
      </c>
      <c r="F36" s="30" t="s">
        <v>1253</v>
      </c>
      <c r="G36" s="27" t="s">
        <v>298</v>
      </c>
      <c r="H36" s="31">
        <v>10</v>
      </c>
      <c r="I36" s="31">
        <v>8</v>
      </c>
      <c r="J36" s="31" t="s">
        <v>27</v>
      </c>
      <c r="K36" s="31">
        <v>6</v>
      </c>
      <c r="L36" s="38"/>
      <c r="M36" s="38"/>
      <c r="N36" s="38"/>
      <c r="O36" s="38"/>
      <c r="P36" s="33">
        <v>7</v>
      </c>
      <c r="Q36" s="34">
        <f t="shared" si="0"/>
        <v>7.3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1254</v>
      </c>
      <c r="D37" s="28" t="s">
        <v>1255</v>
      </c>
      <c r="E37" s="29" t="s">
        <v>124</v>
      </c>
      <c r="F37" s="30" t="s">
        <v>1256</v>
      </c>
      <c r="G37" s="27" t="s">
        <v>192</v>
      </c>
      <c r="H37" s="31">
        <v>9</v>
      </c>
      <c r="I37" s="31">
        <v>8</v>
      </c>
      <c r="J37" s="31" t="s">
        <v>27</v>
      </c>
      <c r="K37" s="31">
        <v>9</v>
      </c>
      <c r="L37" s="38"/>
      <c r="M37" s="38"/>
      <c r="N37" s="38"/>
      <c r="O37" s="38"/>
      <c r="P37" s="33">
        <v>7</v>
      </c>
      <c r="Q37" s="34">
        <f t="shared" si="0"/>
        <v>7.8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1257</v>
      </c>
      <c r="D38" s="28" t="s">
        <v>1258</v>
      </c>
      <c r="E38" s="29" t="s">
        <v>986</v>
      </c>
      <c r="F38" s="30" t="s">
        <v>1259</v>
      </c>
      <c r="G38" s="27" t="s">
        <v>167</v>
      </c>
      <c r="H38" s="31">
        <v>10</v>
      </c>
      <c r="I38" s="31">
        <v>8</v>
      </c>
      <c r="J38" s="31" t="s">
        <v>27</v>
      </c>
      <c r="K38" s="31">
        <v>8</v>
      </c>
      <c r="L38" s="38"/>
      <c r="M38" s="38"/>
      <c r="N38" s="38"/>
      <c r="O38" s="38"/>
      <c r="P38" s="33">
        <v>7</v>
      </c>
      <c r="Q38" s="34">
        <f t="shared" si="0"/>
        <v>7.7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1260</v>
      </c>
      <c r="D39" s="28" t="s">
        <v>1261</v>
      </c>
      <c r="E39" s="29" t="s">
        <v>512</v>
      </c>
      <c r="F39" s="30" t="s">
        <v>409</v>
      </c>
      <c r="G39" s="27" t="s">
        <v>167</v>
      </c>
      <c r="H39" s="31">
        <v>10</v>
      </c>
      <c r="I39" s="31">
        <v>8</v>
      </c>
      <c r="J39" s="31" t="s">
        <v>27</v>
      </c>
      <c r="K39" s="31">
        <v>8</v>
      </c>
      <c r="L39" s="38"/>
      <c r="M39" s="38"/>
      <c r="N39" s="38"/>
      <c r="O39" s="38"/>
      <c r="P39" s="33">
        <v>8</v>
      </c>
      <c r="Q39" s="34">
        <f t="shared" si="0"/>
        <v>8.1999999999999993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1262</v>
      </c>
      <c r="D40" s="28" t="s">
        <v>315</v>
      </c>
      <c r="E40" s="29" t="s">
        <v>132</v>
      </c>
      <c r="F40" s="30" t="s">
        <v>1083</v>
      </c>
      <c r="G40" s="27" t="s">
        <v>90</v>
      </c>
      <c r="H40" s="31">
        <v>10</v>
      </c>
      <c r="I40" s="31">
        <v>8</v>
      </c>
      <c r="J40" s="31" t="s">
        <v>27</v>
      </c>
      <c r="K40" s="31">
        <v>7</v>
      </c>
      <c r="L40" s="38"/>
      <c r="M40" s="38"/>
      <c r="N40" s="38"/>
      <c r="O40" s="38"/>
      <c r="P40" s="33">
        <v>6</v>
      </c>
      <c r="Q40" s="34">
        <f t="shared" si="0"/>
        <v>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1263</v>
      </c>
      <c r="D41" s="28" t="s">
        <v>1264</v>
      </c>
      <c r="E41" s="29" t="s">
        <v>137</v>
      </c>
      <c r="F41" s="30" t="s">
        <v>1265</v>
      </c>
      <c r="G41" s="27" t="s">
        <v>1266</v>
      </c>
      <c r="H41" s="31">
        <v>10</v>
      </c>
      <c r="I41" s="31">
        <v>8</v>
      </c>
      <c r="J41" s="31" t="s">
        <v>27</v>
      </c>
      <c r="K41" s="31">
        <v>6</v>
      </c>
      <c r="L41" s="38"/>
      <c r="M41" s="38"/>
      <c r="N41" s="38"/>
      <c r="O41" s="38"/>
      <c r="P41" s="33">
        <v>7</v>
      </c>
      <c r="Q41" s="34">
        <f t="shared" si="0"/>
        <v>7.3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1267</v>
      </c>
      <c r="D42" s="28" t="s">
        <v>1268</v>
      </c>
      <c r="E42" s="29" t="s">
        <v>137</v>
      </c>
      <c r="F42" s="30" t="s">
        <v>1083</v>
      </c>
      <c r="G42" s="27" t="s">
        <v>298</v>
      </c>
      <c r="H42" s="31">
        <v>10</v>
      </c>
      <c r="I42" s="31">
        <v>7</v>
      </c>
      <c r="J42" s="31" t="s">
        <v>27</v>
      </c>
      <c r="K42" s="31">
        <v>6</v>
      </c>
      <c r="L42" s="38"/>
      <c r="M42" s="38"/>
      <c r="N42" s="38"/>
      <c r="O42" s="38"/>
      <c r="P42" s="33">
        <v>5</v>
      </c>
      <c r="Q42" s="34">
        <f t="shared" si="0"/>
        <v>6.1</v>
      </c>
      <c r="R42" s="35" t="str">
        <f t="shared" si="3"/>
        <v>C</v>
      </c>
      <c r="S42" s="36" t="str">
        <f t="shared" si="1"/>
        <v>Trung bình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1269</v>
      </c>
      <c r="D43" s="28" t="s">
        <v>127</v>
      </c>
      <c r="E43" s="29" t="s">
        <v>1270</v>
      </c>
      <c r="F43" s="30" t="s">
        <v>398</v>
      </c>
      <c r="G43" s="27" t="s">
        <v>167</v>
      </c>
      <c r="H43" s="31">
        <v>10</v>
      </c>
      <c r="I43" s="31">
        <v>8</v>
      </c>
      <c r="J43" s="31" t="s">
        <v>27</v>
      </c>
      <c r="K43" s="31">
        <v>7</v>
      </c>
      <c r="L43" s="38"/>
      <c r="M43" s="38"/>
      <c r="N43" s="38"/>
      <c r="O43" s="38"/>
      <c r="P43" s="33">
        <v>7</v>
      </c>
      <c r="Q43" s="34">
        <f t="shared" si="0"/>
        <v>7.5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1271</v>
      </c>
      <c r="D44" s="28" t="s">
        <v>1272</v>
      </c>
      <c r="E44" s="29" t="s">
        <v>325</v>
      </c>
      <c r="F44" s="30" t="s">
        <v>1196</v>
      </c>
      <c r="G44" s="27" t="s">
        <v>104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7</v>
      </c>
      <c r="Q44" s="34">
        <f t="shared" si="0"/>
        <v>7.5</v>
      </c>
      <c r="R44" s="35" t="str">
        <f t="shared" si="3"/>
        <v>B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1273</v>
      </c>
      <c r="D45" s="28" t="s">
        <v>817</v>
      </c>
      <c r="E45" s="29" t="s">
        <v>157</v>
      </c>
      <c r="F45" s="30" t="s">
        <v>1274</v>
      </c>
      <c r="G45" s="27" t="s">
        <v>90</v>
      </c>
      <c r="H45" s="31">
        <v>10</v>
      </c>
      <c r="I45" s="31">
        <v>8</v>
      </c>
      <c r="J45" s="31" t="s">
        <v>27</v>
      </c>
      <c r="K45" s="31">
        <v>7</v>
      </c>
      <c r="L45" s="38"/>
      <c r="M45" s="38"/>
      <c r="N45" s="38"/>
      <c r="O45" s="38"/>
      <c r="P45" s="33">
        <v>7</v>
      </c>
      <c r="Q45" s="34">
        <f t="shared" si="0"/>
        <v>7.5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1275</v>
      </c>
      <c r="D46" s="28" t="s">
        <v>1276</v>
      </c>
      <c r="E46" s="29" t="s">
        <v>157</v>
      </c>
      <c r="F46" s="30" t="s">
        <v>1277</v>
      </c>
      <c r="G46" s="27" t="s">
        <v>1278</v>
      </c>
      <c r="H46" s="31">
        <v>0</v>
      </c>
      <c r="I46" s="31">
        <v>0</v>
      </c>
      <c r="J46" s="31" t="s">
        <v>27</v>
      </c>
      <c r="K46" s="31">
        <v>0</v>
      </c>
      <c r="L46" s="38"/>
      <c r="M46" s="38"/>
      <c r="N46" s="38"/>
      <c r="O46" s="38"/>
      <c r="P46" s="33" t="s">
        <v>229</v>
      </c>
      <c r="Q46" s="34">
        <f t="shared" si="0"/>
        <v>0</v>
      </c>
      <c r="R46" s="35" t="str">
        <f t="shared" si="3"/>
        <v>F</v>
      </c>
      <c r="S46" s="36" t="str">
        <f t="shared" si="1"/>
        <v>Kém</v>
      </c>
      <c r="T46" s="37" t="str">
        <f t="shared" si="4"/>
        <v>Không đủ ĐKDT</v>
      </c>
      <c r="U46" s="3"/>
      <c r="V46" s="103" t="str">
        <f t="shared" si="2"/>
        <v>Học lại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1279</v>
      </c>
      <c r="D47" s="28" t="s">
        <v>245</v>
      </c>
      <c r="E47" s="29" t="s">
        <v>352</v>
      </c>
      <c r="F47" s="30" t="s">
        <v>80</v>
      </c>
      <c r="G47" s="27" t="s">
        <v>167</v>
      </c>
      <c r="H47" s="31">
        <v>10</v>
      </c>
      <c r="I47" s="31">
        <v>8</v>
      </c>
      <c r="J47" s="31" t="s">
        <v>27</v>
      </c>
      <c r="K47" s="31">
        <v>7</v>
      </c>
      <c r="L47" s="38"/>
      <c r="M47" s="38"/>
      <c r="N47" s="38"/>
      <c r="O47" s="38"/>
      <c r="P47" s="33">
        <v>7</v>
      </c>
      <c r="Q47" s="34">
        <f t="shared" si="0"/>
        <v>7.5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1280</v>
      </c>
      <c r="D48" s="28" t="s">
        <v>1281</v>
      </c>
      <c r="E48" s="29" t="s">
        <v>1282</v>
      </c>
      <c r="F48" s="30" t="s">
        <v>1283</v>
      </c>
      <c r="G48" s="27" t="s">
        <v>208</v>
      </c>
      <c r="H48" s="31">
        <v>10</v>
      </c>
      <c r="I48" s="31">
        <v>8</v>
      </c>
      <c r="J48" s="31" t="s">
        <v>27</v>
      </c>
      <c r="K48" s="31">
        <v>9</v>
      </c>
      <c r="L48" s="38"/>
      <c r="M48" s="38"/>
      <c r="N48" s="38"/>
      <c r="O48" s="38"/>
      <c r="P48" s="33">
        <v>6</v>
      </c>
      <c r="Q48" s="34">
        <f t="shared" si="0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1284</v>
      </c>
      <c r="D49" s="28" t="s">
        <v>728</v>
      </c>
      <c r="E49" s="29" t="s">
        <v>1285</v>
      </c>
      <c r="F49" s="30" t="s">
        <v>574</v>
      </c>
      <c r="G49" s="27" t="s">
        <v>154</v>
      </c>
      <c r="H49" s="31">
        <v>8</v>
      </c>
      <c r="I49" s="31">
        <v>7</v>
      </c>
      <c r="J49" s="31" t="s">
        <v>27</v>
      </c>
      <c r="K49" s="31">
        <v>6</v>
      </c>
      <c r="L49" s="38"/>
      <c r="M49" s="38"/>
      <c r="N49" s="38"/>
      <c r="O49" s="38"/>
      <c r="P49" s="33">
        <v>6</v>
      </c>
      <c r="Q49" s="34">
        <f t="shared" si="0"/>
        <v>6.4</v>
      </c>
      <c r="R49" s="35" t="str">
        <f t="shared" si="3"/>
        <v>C</v>
      </c>
      <c r="S49" s="36" t="str">
        <f t="shared" si="1"/>
        <v>Trung bình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1286</v>
      </c>
      <c r="D50" s="28" t="s">
        <v>1287</v>
      </c>
      <c r="E50" s="29" t="s">
        <v>1288</v>
      </c>
      <c r="F50" s="30" t="s">
        <v>1289</v>
      </c>
      <c r="G50" s="27" t="s">
        <v>167</v>
      </c>
      <c r="H50" s="31">
        <v>10</v>
      </c>
      <c r="I50" s="31">
        <v>5</v>
      </c>
      <c r="J50" s="31" t="s">
        <v>27</v>
      </c>
      <c r="K50" s="31">
        <v>9</v>
      </c>
      <c r="L50" s="38"/>
      <c r="M50" s="38"/>
      <c r="N50" s="38"/>
      <c r="O50" s="38"/>
      <c r="P50" s="33">
        <v>6</v>
      </c>
      <c r="Q50" s="34">
        <f t="shared" si="0"/>
        <v>6.8</v>
      </c>
      <c r="R50" s="35" t="str">
        <f t="shared" si="3"/>
        <v>C+</v>
      </c>
      <c r="S50" s="36" t="str">
        <f t="shared" si="1"/>
        <v>Trung bình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1290</v>
      </c>
      <c r="D51" s="28" t="s">
        <v>1291</v>
      </c>
      <c r="E51" s="29" t="s">
        <v>1292</v>
      </c>
      <c r="F51" s="30" t="s">
        <v>993</v>
      </c>
      <c r="G51" s="27" t="s">
        <v>298</v>
      </c>
      <c r="H51" s="31">
        <v>10</v>
      </c>
      <c r="I51" s="31">
        <v>8</v>
      </c>
      <c r="J51" s="31" t="s">
        <v>27</v>
      </c>
      <c r="K51" s="31">
        <v>6</v>
      </c>
      <c r="L51" s="38"/>
      <c r="M51" s="38"/>
      <c r="N51" s="38"/>
      <c r="O51" s="38"/>
      <c r="P51" s="33">
        <v>7</v>
      </c>
      <c r="Q51" s="34">
        <f t="shared" si="0"/>
        <v>7.3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1293</v>
      </c>
      <c r="D52" s="28" t="s">
        <v>262</v>
      </c>
      <c r="E52" s="29" t="s">
        <v>358</v>
      </c>
      <c r="F52" s="30" t="s">
        <v>1294</v>
      </c>
      <c r="G52" s="27" t="s">
        <v>142</v>
      </c>
      <c r="H52" s="31">
        <v>10</v>
      </c>
      <c r="I52" s="31">
        <v>8</v>
      </c>
      <c r="J52" s="31" t="s">
        <v>27</v>
      </c>
      <c r="K52" s="31">
        <v>8</v>
      </c>
      <c r="L52" s="38"/>
      <c r="M52" s="38"/>
      <c r="N52" s="38"/>
      <c r="O52" s="38"/>
      <c r="P52" s="33">
        <v>7</v>
      </c>
      <c r="Q52" s="34">
        <f t="shared" si="0"/>
        <v>7.7</v>
      </c>
      <c r="R52" s="35" t="str">
        <f t="shared" si="3"/>
        <v>B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1295</v>
      </c>
      <c r="D53" s="28" t="s">
        <v>262</v>
      </c>
      <c r="E53" s="29" t="s">
        <v>358</v>
      </c>
      <c r="F53" s="30" t="s">
        <v>145</v>
      </c>
      <c r="G53" s="27" t="s">
        <v>217</v>
      </c>
      <c r="H53" s="31">
        <v>8</v>
      </c>
      <c r="I53" s="31">
        <v>7</v>
      </c>
      <c r="J53" s="31" t="s">
        <v>27</v>
      </c>
      <c r="K53" s="31">
        <v>6</v>
      </c>
      <c r="L53" s="38"/>
      <c r="M53" s="38"/>
      <c r="N53" s="38"/>
      <c r="O53" s="38"/>
      <c r="P53" s="33">
        <v>6</v>
      </c>
      <c r="Q53" s="34">
        <f t="shared" si="0"/>
        <v>6.4</v>
      </c>
      <c r="R53" s="35" t="str">
        <f t="shared" si="3"/>
        <v>C</v>
      </c>
      <c r="S53" s="36" t="str">
        <f t="shared" si="1"/>
        <v>Trung bình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1296</v>
      </c>
      <c r="D54" s="28" t="s">
        <v>1297</v>
      </c>
      <c r="E54" s="29" t="s">
        <v>361</v>
      </c>
      <c r="F54" s="30" t="s">
        <v>443</v>
      </c>
      <c r="G54" s="27" t="s">
        <v>298</v>
      </c>
      <c r="H54" s="31">
        <v>8</v>
      </c>
      <c r="I54" s="31">
        <v>7</v>
      </c>
      <c r="J54" s="31" t="s">
        <v>27</v>
      </c>
      <c r="K54" s="31">
        <v>8</v>
      </c>
      <c r="L54" s="38"/>
      <c r="M54" s="38"/>
      <c r="N54" s="38"/>
      <c r="O54" s="38"/>
      <c r="P54" s="33">
        <v>6</v>
      </c>
      <c r="Q54" s="34">
        <f t="shared" si="0"/>
        <v>6.8</v>
      </c>
      <c r="R54" s="35" t="str">
        <f t="shared" si="3"/>
        <v>C+</v>
      </c>
      <c r="S54" s="36" t="str">
        <f t="shared" si="1"/>
        <v>Trung bình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1298</v>
      </c>
      <c r="D55" s="28" t="s">
        <v>1299</v>
      </c>
      <c r="E55" s="29" t="s">
        <v>365</v>
      </c>
      <c r="F55" s="30" t="s">
        <v>976</v>
      </c>
      <c r="G55" s="27" t="s">
        <v>90</v>
      </c>
      <c r="H55" s="31">
        <v>8</v>
      </c>
      <c r="I55" s="31">
        <v>7</v>
      </c>
      <c r="J55" s="31" t="s">
        <v>27</v>
      </c>
      <c r="K55" s="31">
        <v>6</v>
      </c>
      <c r="L55" s="38"/>
      <c r="M55" s="38"/>
      <c r="N55" s="38"/>
      <c r="O55" s="38"/>
      <c r="P55" s="33">
        <v>8</v>
      </c>
      <c r="Q55" s="34">
        <f t="shared" si="0"/>
        <v>7.4</v>
      </c>
      <c r="R55" s="35" t="str">
        <f t="shared" si="3"/>
        <v>B</v>
      </c>
      <c r="S55" s="36" t="str">
        <f t="shared" si="1"/>
        <v>Khá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1300</v>
      </c>
      <c r="D56" s="28" t="s">
        <v>1301</v>
      </c>
      <c r="E56" s="29" t="s">
        <v>365</v>
      </c>
      <c r="F56" s="30" t="s">
        <v>757</v>
      </c>
      <c r="G56" s="27" t="s">
        <v>260</v>
      </c>
      <c r="H56" s="31">
        <v>10</v>
      </c>
      <c r="I56" s="31">
        <v>8</v>
      </c>
      <c r="J56" s="31" t="s">
        <v>27</v>
      </c>
      <c r="K56" s="31">
        <v>8</v>
      </c>
      <c r="L56" s="38"/>
      <c r="M56" s="38"/>
      <c r="N56" s="38"/>
      <c r="O56" s="38"/>
      <c r="P56" s="33">
        <v>7</v>
      </c>
      <c r="Q56" s="34">
        <f t="shared" si="0"/>
        <v>7.7</v>
      </c>
      <c r="R56" s="35" t="str">
        <f t="shared" si="3"/>
        <v>B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1302</v>
      </c>
      <c r="D57" s="28" t="s">
        <v>511</v>
      </c>
      <c r="E57" s="29" t="s">
        <v>365</v>
      </c>
      <c r="F57" s="30" t="s">
        <v>598</v>
      </c>
      <c r="G57" s="27" t="s">
        <v>85</v>
      </c>
      <c r="H57" s="31">
        <v>10</v>
      </c>
      <c r="I57" s="31">
        <v>8</v>
      </c>
      <c r="J57" s="31" t="s">
        <v>27</v>
      </c>
      <c r="K57" s="31">
        <v>6</v>
      </c>
      <c r="L57" s="38"/>
      <c r="M57" s="38"/>
      <c r="N57" s="38"/>
      <c r="O57" s="38"/>
      <c r="P57" s="33">
        <v>7</v>
      </c>
      <c r="Q57" s="34">
        <f t="shared" si="0"/>
        <v>7.3</v>
      </c>
      <c r="R57" s="35" t="str">
        <f t="shared" si="3"/>
        <v>B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1303</v>
      </c>
      <c r="D58" s="28" t="s">
        <v>1304</v>
      </c>
      <c r="E58" s="29" t="s">
        <v>182</v>
      </c>
      <c r="F58" s="30" t="s">
        <v>1212</v>
      </c>
      <c r="G58" s="27" t="s">
        <v>104</v>
      </c>
      <c r="H58" s="31">
        <v>10</v>
      </c>
      <c r="I58" s="31">
        <v>8</v>
      </c>
      <c r="J58" s="31" t="s">
        <v>27</v>
      </c>
      <c r="K58" s="31">
        <v>8</v>
      </c>
      <c r="L58" s="38"/>
      <c r="M58" s="38"/>
      <c r="N58" s="38"/>
      <c r="O58" s="38"/>
      <c r="P58" s="33">
        <v>7</v>
      </c>
      <c r="Q58" s="34">
        <f t="shared" si="0"/>
        <v>7.7</v>
      </c>
      <c r="R58" s="35" t="str">
        <f t="shared" si="3"/>
        <v>B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1305</v>
      </c>
      <c r="D59" s="28" t="s">
        <v>1306</v>
      </c>
      <c r="E59" s="29" t="s">
        <v>182</v>
      </c>
      <c r="F59" s="30" t="s">
        <v>673</v>
      </c>
      <c r="G59" s="27" t="s">
        <v>90</v>
      </c>
      <c r="H59" s="31">
        <v>10</v>
      </c>
      <c r="I59" s="31">
        <v>8</v>
      </c>
      <c r="J59" s="31" t="s">
        <v>27</v>
      </c>
      <c r="K59" s="31">
        <v>7</v>
      </c>
      <c r="L59" s="38"/>
      <c r="M59" s="38"/>
      <c r="N59" s="38"/>
      <c r="O59" s="38"/>
      <c r="P59" s="33">
        <v>7</v>
      </c>
      <c r="Q59" s="34">
        <f t="shared" si="0"/>
        <v>7.5</v>
      </c>
      <c r="R59" s="35" t="str">
        <f t="shared" si="3"/>
        <v>B</v>
      </c>
      <c r="S59" s="36" t="str">
        <f t="shared" si="1"/>
        <v>Khá</v>
      </c>
      <c r="T59" s="37" t="str">
        <f t="shared" si="4"/>
        <v/>
      </c>
      <c r="U59" s="3"/>
      <c r="V59" s="103" t="str">
        <f t="shared" si="2"/>
        <v>Đạt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1307</v>
      </c>
      <c r="D60" s="28" t="s">
        <v>1308</v>
      </c>
      <c r="E60" s="29" t="s">
        <v>369</v>
      </c>
      <c r="F60" s="30" t="s">
        <v>232</v>
      </c>
      <c r="G60" s="27" t="s">
        <v>298</v>
      </c>
      <c r="H60" s="31">
        <v>8</v>
      </c>
      <c r="I60" s="31">
        <v>8</v>
      </c>
      <c r="J60" s="31" t="s">
        <v>27</v>
      </c>
      <c r="K60" s="31">
        <v>8</v>
      </c>
      <c r="L60" s="38"/>
      <c r="M60" s="38"/>
      <c r="N60" s="38"/>
      <c r="O60" s="38"/>
      <c r="P60" s="33">
        <v>7</v>
      </c>
      <c r="Q60" s="34">
        <f t="shared" si="0"/>
        <v>7.5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1309</v>
      </c>
      <c r="D61" s="28" t="s">
        <v>1310</v>
      </c>
      <c r="E61" s="29" t="s">
        <v>369</v>
      </c>
      <c r="F61" s="30" t="s">
        <v>288</v>
      </c>
      <c r="G61" s="27" t="s">
        <v>90</v>
      </c>
      <c r="H61" s="31">
        <v>10</v>
      </c>
      <c r="I61" s="31">
        <v>8</v>
      </c>
      <c r="J61" s="31" t="s">
        <v>27</v>
      </c>
      <c r="K61" s="31">
        <v>7</v>
      </c>
      <c r="L61" s="38"/>
      <c r="M61" s="38"/>
      <c r="N61" s="38"/>
      <c r="O61" s="38"/>
      <c r="P61" s="33">
        <v>6</v>
      </c>
      <c r="Q61" s="34">
        <f t="shared" si="0"/>
        <v>7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1311</v>
      </c>
      <c r="D62" s="28" t="s">
        <v>147</v>
      </c>
      <c r="E62" s="29" t="s">
        <v>883</v>
      </c>
      <c r="F62" s="30" t="s">
        <v>1312</v>
      </c>
      <c r="G62" s="27" t="s">
        <v>69</v>
      </c>
      <c r="H62" s="31">
        <v>6</v>
      </c>
      <c r="I62" s="31">
        <v>8</v>
      </c>
      <c r="J62" s="31" t="s">
        <v>27</v>
      </c>
      <c r="K62" s="31">
        <v>8</v>
      </c>
      <c r="L62" s="38"/>
      <c r="M62" s="38"/>
      <c r="N62" s="38"/>
      <c r="O62" s="38"/>
      <c r="P62" s="33" t="s">
        <v>430</v>
      </c>
      <c r="Q62" s="34">
        <f t="shared" si="0"/>
        <v>3.8</v>
      </c>
      <c r="R62" s="35" t="str">
        <f t="shared" si="3"/>
        <v>F</v>
      </c>
      <c r="S62" s="36" t="str">
        <f t="shared" si="1"/>
        <v>Kém</v>
      </c>
      <c r="T62" s="37" t="s">
        <v>431</v>
      </c>
      <c r="U62" s="3"/>
      <c r="V62" s="103" t="str">
        <f t="shared" si="2"/>
        <v>Học lại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1313</v>
      </c>
      <c r="D63" s="28" t="s">
        <v>1314</v>
      </c>
      <c r="E63" s="29" t="s">
        <v>887</v>
      </c>
      <c r="F63" s="30" t="s">
        <v>829</v>
      </c>
      <c r="G63" s="27" t="s">
        <v>142</v>
      </c>
      <c r="H63" s="31">
        <v>8</v>
      </c>
      <c r="I63" s="31">
        <v>7</v>
      </c>
      <c r="J63" s="31" t="s">
        <v>27</v>
      </c>
      <c r="K63" s="31">
        <v>8</v>
      </c>
      <c r="L63" s="38"/>
      <c r="M63" s="38"/>
      <c r="N63" s="38"/>
      <c r="O63" s="38"/>
      <c r="P63" s="33">
        <v>6</v>
      </c>
      <c r="Q63" s="34">
        <f t="shared" si="0"/>
        <v>6.8</v>
      </c>
      <c r="R63" s="35" t="str">
        <f t="shared" si="3"/>
        <v>C+</v>
      </c>
      <c r="S63" s="36" t="str">
        <f t="shared" si="1"/>
        <v>Trung bình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1315</v>
      </c>
      <c r="D64" s="28" t="s">
        <v>1316</v>
      </c>
      <c r="E64" s="29" t="s">
        <v>887</v>
      </c>
      <c r="F64" s="30" t="s">
        <v>345</v>
      </c>
      <c r="G64" s="27" t="s">
        <v>85</v>
      </c>
      <c r="H64" s="31">
        <v>8</v>
      </c>
      <c r="I64" s="31">
        <v>7</v>
      </c>
      <c r="J64" s="31" t="s">
        <v>27</v>
      </c>
      <c r="K64" s="31">
        <v>6</v>
      </c>
      <c r="L64" s="38"/>
      <c r="M64" s="38"/>
      <c r="N64" s="38"/>
      <c r="O64" s="38"/>
      <c r="P64" s="33">
        <v>6</v>
      </c>
      <c r="Q64" s="34">
        <f t="shared" si="0"/>
        <v>6.4</v>
      </c>
      <c r="R64" s="35" t="str">
        <f t="shared" si="3"/>
        <v>C</v>
      </c>
      <c r="S64" s="36" t="str">
        <f t="shared" si="1"/>
        <v>Trung bình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1317</v>
      </c>
      <c r="D65" s="28" t="s">
        <v>1140</v>
      </c>
      <c r="E65" s="29" t="s">
        <v>1046</v>
      </c>
      <c r="F65" s="30" t="s">
        <v>1152</v>
      </c>
      <c r="G65" s="27" t="s">
        <v>298</v>
      </c>
      <c r="H65" s="31">
        <v>10</v>
      </c>
      <c r="I65" s="31">
        <v>7</v>
      </c>
      <c r="J65" s="31" t="s">
        <v>27</v>
      </c>
      <c r="K65" s="31">
        <v>6</v>
      </c>
      <c r="L65" s="38"/>
      <c r="M65" s="38"/>
      <c r="N65" s="38"/>
      <c r="O65" s="38"/>
      <c r="P65" s="33">
        <v>6</v>
      </c>
      <c r="Q65" s="34">
        <f t="shared" si="0"/>
        <v>6.6</v>
      </c>
      <c r="R65" s="35" t="str">
        <f t="shared" si="3"/>
        <v>C+</v>
      </c>
      <c r="S65" s="36" t="str">
        <f t="shared" si="1"/>
        <v>Trung bình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1318</v>
      </c>
      <c r="D66" s="28" t="s">
        <v>127</v>
      </c>
      <c r="E66" s="29" t="s">
        <v>740</v>
      </c>
      <c r="F66" s="30" t="s">
        <v>556</v>
      </c>
      <c r="G66" s="27" t="s">
        <v>121</v>
      </c>
      <c r="H66" s="31">
        <v>10</v>
      </c>
      <c r="I66" s="31">
        <v>8</v>
      </c>
      <c r="J66" s="31" t="s">
        <v>27</v>
      </c>
      <c r="K66" s="31">
        <v>6</v>
      </c>
      <c r="L66" s="38"/>
      <c r="M66" s="38"/>
      <c r="N66" s="38"/>
      <c r="O66" s="38"/>
      <c r="P66" s="33">
        <v>7</v>
      </c>
      <c r="Q66" s="34">
        <f t="shared" si="0"/>
        <v>7.3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1319</v>
      </c>
      <c r="D67" s="28" t="s">
        <v>127</v>
      </c>
      <c r="E67" s="29" t="s">
        <v>894</v>
      </c>
      <c r="F67" s="30" t="s">
        <v>1320</v>
      </c>
      <c r="G67" s="27" t="s">
        <v>104</v>
      </c>
      <c r="H67" s="31">
        <v>10</v>
      </c>
      <c r="I67" s="31">
        <v>8</v>
      </c>
      <c r="J67" s="31" t="s">
        <v>27</v>
      </c>
      <c r="K67" s="31">
        <v>7</v>
      </c>
      <c r="L67" s="38"/>
      <c r="M67" s="38"/>
      <c r="N67" s="38"/>
      <c r="O67" s="38"/>
      <c r="P67" s="33">
        <v>6</v>
      </c>
      <c r="Q67" s="34">
        <f t="shared" si="0"/>
        <v>7</v>
      </c>
      <c r="R67" s="35" t="str">
        <f t="shared" si="3"/>
        <v>B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1321</v>
      </c>
      <c r="D68" s="28" t="s">
        <v>1322</v>
      </c>
      <c r="E68" s="29" t="s">
        <v>392</v>
      </c>
      <c r="F68" s="30" t="s">
        <v>1320</v>
      </c>
      <c r="G68" s="27" t="s">
        <v>298</v>
      </c>
      <c r="H68" s="31">
        <v>10</v>
      </c>
      <c r="I68" s="31">
        <v>8</v>
      </c>
      <c r="J68" s="31" t="s">
        <v>27</v>
      </c>
      <c r="K68" s="31">
        <v>8</v>
      </c>
      <c r="L68" s="38"/>
      <c r="M68" s="38"/>
      <c r="N68" s="38"/>
      <c r="O68" s="38"/>
      <c r="P68" s="33">
        <v>7</v>
      </c>
      <c r="Q68" s="34">
        <f t="shared" si="0"/>
        <v>7.7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1323</v>
      </c>
      <c r="D69" s="28" t="s">
        <v>1324</v>
      </c>
      <c r="E69" s="29" t="s">
        <v>392</v>
      </c>
      <c r="F69" s="30" t="s">
        <v>598</v>
      </c>
      <c r="G69" s="27" t="s">
        <v>260</v>
      </c>
      <c r="H69" s="31">
        <v>10</v>
      </c>
      <c r="I69" s="31">
        <v>8</v>
      </c>
      <c r="J69" s="31" t="s">
        <v>27</v>
      </c>
      <c r="K69" s="31">
        <v>8</v>
      </c>
      <c r="L69" s="38"/>
      <c r="M69" s="38"/>
      <c r="N69" s="38"/>
      <c r="O69" s="38"/>
      <c r="P69" s="33">
        <v>7</v>
      </c>
      <c r="Q69" s="34">
        <f t="shared" si="0"/>
        <v>7.7</v>
      </c>
      <c r="R69" s="35" t="str">
        <f t="shared" si="3"/>
        <v>B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1325</v>
      </c>
      <c r="D70" s="28" t="s">
        <v>1326</v>
      </c>
      <c r="E70" s="29" t="s">
        <v>392</v>
      </c>
      <c r="F70" s="30" t="s">
        <v>550</v>
      </c>
      <c r="G70" s="27" t="s">
        <v>90</v>
      </c>
      <c r="H70" s="31">
        <v>8</v>
      </c>
      <c r="I70" s="31">
        <v>7</v>
      </c>
      <c r="J70" s="31" t="s">
        <v>27</v>
      </c>
      <c r="K70" s="31">
        <v>6</v>
      </c>
      <c r="L70" s="38"/>
      <c r="M70" s="38"/>
      <c r="N70" s="38"/>
      <c r="O70" s="38"/>
      <c r="P70" s="33">
        <v>8</v>
      </c>
      <c r="Q70" s="34">
        <f t="shared" si="0"/>
        <v>7.4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1327</v>
      </c>
      <c r="D71" s="28" t="s">
        <v>1328</v>
      </c>
      <c r="E71" s="29" t="s">
        <v>1329</v>
      </c>
      <c r="F71" s="30" t="s">
        <v>747</v>
      </c>
      <c r="G71" s="27" t="s">
        <v>90</v>
      </c>
      <c r="H71" s="31">
        <v>10</v>
      </c>
      <c r="I71" s="31">
        <v>8</v>
      </c>
      <c r="J71" s="31" t="s">
        <v>27</v>
      </c>
      <c r="K71" s="31">
        <v>7</v>
      </c>
      <c r="L71" s="38"/>
      <c r="M71" s="38"/>
      <c r="N71" s="38"/>
      <c r="O71" s="38"/>
      <c r="P71" s="33">
        <v>7</v>
      </c>
      <c r="Q71" s="34">
        <f t="shared" si="0"/>
        <v>7.5</v>
      </c>
      <c r="R71" s="35" t="str">
        <f t="shared" si="3"/>
        <v>B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1330</v>
      </c>
      <c r="D72" s="28" t="s">
        <v>1331</v>
      </c>
      <c r="E72" s="29" t="s">
        <v>211</v>
      </c>
      <c r="F72" s="30" t="s">
        <v>1184</v>
      </c>
      <c r="G72" s="27" t="s">
        <v>167</v>
      </c>
      <c r="H72" s="31">
        <v>10</v>
      </c>
      <c r="I72" s="31">
        <v>8</v>
      </c>
      <c r="J72" s="31" t="s">
        <v>27</v>
      </c>
      <c r="K72" s="31">
        <v>9</v>
      </c>
      <c r="L72" s="38"/>
      <c r="M72" s="38"/>
      <c r="N72" s="38"/>
      <c r="O72" s="38"/>
      <c r="P72" s="33">
        <v>7</v>
      </c>
      <c r="Q72" s="34">
        <f t="shared" si="0"/>
        <v>7.9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" customHeight="1">
      <c r="B73" s="26">
        <v>63</v>
      </c>
      <c r="C73" s="27" t="s">
        <v>1332</v>
      </c>
      <c r="D73" s="28" t="s">
        <v>480</v>
      </c>
      <c r="E73" s="29" t="s">
        <v>215</v>
      </c>
      <c r="F73" s="30" t="s">
        <v>1333</v>
      </c>
      <c r="G73" s="27" t="s">
        <v>167</v>
      </c>
      <c r="H73" s="31">
        <v>10</v>
      </c>
      <c r="I73" s="31">
        <v>8</v>
      </c>
      <c r="J73" s="31" t="s">
        <v>27</v>
      </c>
      <c r="K73" s="31">
        <v>8</v>
      </c>
      <c r="L73" s="38"/>
      <c r="M73" s="38"/>
      <c r="N73" s="38"/>
      <c r="O73" s="38"/>
      <c r="P73" s="33">
        <v>6</v>
      </c>
      <c r="Q73" s="34">
        <f t="shared" si="0"/>
        <v>7.2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18" customHeight="1">
      <c r="B74" s="26">
        <v>64</v>
      </c>
      <c r="C74" s="27" t="s">
        <v>1334</v>
      </c>
      <c r="D74" s="28" t="s">
        <v>127</v>
      </c>
      <c r="E74" s="29" t="s">
        <v>415</v>
      </c>
      <c r="F74" s="30" t="s">
        <v>64</v>
      </c>
      <c r="G74" s="27" t="s">
        <v>217</v>
      </c>
      <c r="H74" s="31">
        <v>8</v>
      </c>
      <c r="I74" s="31">
        <v>7</v>
      </c>
      <c r="J74" s="31" t="s">
        <v>27</v>
      </c>
      <c r="K74" s="31">
        <v>6</v>
      </c>
      <c r="L74" s="38"/>
      <c r="M74" s="38"/>
      <c r="N74" s="38"/>
      <c r="O74" s="38"/>
      <c r="P74" s="33">
        <v>7</v>
      </c>
      <c r="Q74" s="34">
        <f t="shared" si="0"/>
        <v>6.9</v>
      </c>
      <c r="R74" s="35" t="str">
        <f t="shared" si="3"/>
        <v>C+</v>
      </c>
      <c r="S74" s="36" t="str">
        <f t="shared" si="1"/>
        <v>Trung bình</v>
      </c>
      <c r="T74" s="37" t="str">
        <f t="shared" si="4"/>
        <v/>
      </c>
      <c r="U74" s="3"/>
      <c r="V74" s="103" t="str">
        <f t="shared" si="2"/>
        <v>Đạt</v>
      </c>
      <c r="W74" s="86"/>
      <c r="X74" s="74"/>
      <c r="Y74" s="74"/>
      <c r="Z74" s="74"/>
      <c r="AA74" s="74"/>
      <c r="AB74" s="74"/>
      <c r="AC74" s="74"/>
      <c r="AD74" s="74"/>
      <c r="AE74" s="74"/>
      <c r="AF74" s="74"/>
      <c r="AG74" s="74"/>
      <c r="AH74" s="74"/>
      <c r="AI74" s="74"/>
      <c r="AJ74" s="74"/>
      <c r="AK74" s="74"/>
      <c r="AL74" s="2"/>
    </row>
    <row r="75" spans="1:38" ht="18" customHeight="1">
      <c r="B75" s="26">
        <v>65</v>
      </c>
      <c r="C75" s="27" t="s">
        <v>1335</v>
      </c>
      <c r="D75" s="28" t="s">
        <v>186</v>
      </c>
      <c r="E75" s="29" t="s">
        <v>1336</v>
      </c>
      <c r="F75" s="30" t="s">
        <v>1337</v>
      </c>
      <c r="G75" s="27" t="s">
        <v>167</v>
      </c>
      <c r="H75" s="31">
        <v>10</v>
      </c>
      <c r="I75" s="31">
        <v>8</v>
      </c>
      <c r="J75" s="31" t="s">
        <v>27</v>
      </c>
      <c r="K75" s="31">
        <v>8</v>
      </c>
      <c r="L75" s="38"/>
      <c r="M75" s="38"/>
      <c r="N75" s="38"/>
      <c r="O75" s="38"/>
      <c r="P75" s="33">
        <v>6</v>
      </c>
      <c r="Q75" s="34">
        <f t="shared" ref="Q75" si="5">ROUND(SUMPRODUCT(H75:P75,$H$10:$P$10)/100,1)</f>
        <v>7.2</v>
      </c>
      <c r="R75" s="35" t="str">
        <f t="shared" si="3"/>
        <v>B</v>
      </c>
      <c r="S75" s="36" t="str">
        <f t="shared" si="1"/>
        <v>Khá</v>
      </c>
      <c r="T75" s="37" t="str">
        <f t="shared" si="4"/>
        <v/>
      </c>
      <c r="U75" s="3"/>
      <c r="V75" s="103" t="str">
        <f t="shared" si="2"/>
        <v>Đạt</v>
      </c>
      <c r="W75" s="86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2"/>
    </row>
    <row r="76" spans="1:38" ht="7.5" hidden="1" customHeight="1">
      <c r="A76" s="2"/>
      <c r="B76" s="51"/>
      <c r="C76" s="52"/>
      <c r="D76" s="52"/>
      <c r="E76" s="53"/>
      <c r="F76" s="53"/>
      <c r="G76" s="53"/>
      <c r="H76" s="54"/>
      <c r="I76" s="55"/>
      <c r="J76" s="55"/>
      <c r="K76" s="56"/>
      <c r="L76" s="56"/>
      <c r="M76" s="56"/>
      <c r="N76" s="56"/>
      <c r="O76" s="56"/>
      <c r="P76" s="56"/>
      <c r="Q76" s="56"/>
      <c r="R76" s="56"/>
      <c r="S76" s="56"/>
      <c r="T76" s="56"/>
      <c r="U76" s="3"/>
    </row>
    <row r="77" spans="1:38" ht="16.8">
      <c r="A77" s="2"/>
      <c r="B77" s="125" t="s">
        <v>28</v>
      </c>
      <c r="C77" s="125"/>
      <c r="D77" s="52"/>
      <c r="E77" s="53"/>
      <c r="F77" s="53"/>
      <c r="G77" s="53"/>
      <c r="H77" s="54"/>
      <c r="I77" s="55"/>
      <c r="J77" s="55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3"/>
    </row>
    <row r="78" spans="1:38" ht="16.5" customHeight="1">
      <c r="A78" s="2"/>
      <c r="B78" s="57" t="s">
        <v>29</v>
      </c>
      <c r="C78" s="57"/>
      <c r="D78" s="58">
        <f>+$Y$9</f>
        <v>65</v>
      </c>
      <c r="E78" s="59" t="s">
        <v>30</v>
      </c>
      <c r="F78" s="59"/>
      <c r="G78" s="116" t="s">
        <v>31</v>
      </c>
      <c r="H78" s="116"/>
      <c r="I78" s="116"/>
      <c r="J78" s="116"/>
      <c r="K78" s="116"/>
      <c r="L78" s="116"/>
      <c r="M78" s="116"/>
      <c r="N78" s="116"/>
      <c r="O78" s="116"/>
      <c r="P78" s="60">
        <f>$Y$9 -COUNTIF($T$10:$T$265,"Vắng") -COUNTIF($T$10:$T$265,"Vắng có phép") - COUNTIF($T$10:$T$265,"Đình chỉ thi") - COUNTIF($T$10:$T$265,"Không đủ ĐKDT")</f>
        <v>62</v>
      </c>
      <c r="Q78" s="60"/>
      <c r="R78" s="61"/>
      <c r="S78" s="62"/>
      <c r="T78" s="62" t="s">
        <v>30</v>
      </c>
      <c r="U78" s="3"/>
    </row>
    <row r="79" spans="1:38" ht="16.5" customHeight="1">
      <c r="A79" s="2"/>
      <c r="B79" s="57" t="s">
        <v>32</v>
      </c>
      <c r="C79" s="57"/>
      <c r="D79" s="58">
        <f>+$AJ$9</f>
        <v>62</v>
      </c>
      <c r="E79" s="59" t="s">
        <v>30</v>
      </c>
      <c r="F79" s="59"/>
      <c r="G79" s="116" t="s">
        <v>33</v>
      </c>
      <c r="H79" s="116"/>
      <c r="I79" s="116"/>
      <c r="J79" s="116"/>
      <c r="K79" s="116"/>
      <c r="L79" s="116"/>
      <c r="M79" s="116"/>
      <c r="N79" s="116"/>
      <c r="O79" s="116"/>
      <c r="P79" s="63">
        <f>COUNTIF($T$10:$T$141,"Vắng")</f>
        <v>1</v>
      </c>
      <c r="Q79" s="63"/>
      <c r="R79" s="64"/>
      <c r="S79" s="62"/>
      <c r="T79" s="62" t="s">
        <v>30</v>
      </c>
      <c r="U79" s="3"/>
    </row>
    <row r="80" spans="1:38" ht="16.5" customHeight="1">
      <c r="A80" s="2"/>
      <c r="B80" s="57" t="s">
        <v>49</v>
      </c>
      <c r="C80" s="57"/>
      <c r="D80" s="97">
        <f>COUNTIF(V11:V75,"Học lại")</f>
        <v>3</v>
      </c>
      <c r="E80" s="59" t="s">
        <v>30</v>
      </c>
      <c r="F80" s="59"/>
      <c r="G80" s="116" t="s">
        <v>50</v>
      </c>
      <c r="H80" s="116"/>
      <c r="I80" s="116"/>
      <c r="J80" s="116"/>
      <c r="K80" s="116"/>
      <c r="L80" s="116"/>
      <c r="M80" s="116"/>
      <c r="N80" s="116"/>
      <c r="O80" s="116"/>
      <c r="P80" s="60">
        <f>COUNTIF($T$10:$T$141,"Vắng có phép")</f>
        <v>0</v>
      </c>
      <c r="Q80" s="60"/>
      <c r="R80" s="61"/>
      <c r="S80" s="62"/>
      <c r="T80" s="62" t="s">
        <v>30</v>
      </c>
      <c r="U80" s="3"/>
    </row>
    <row r="81" spans="1:38" ht="3" customHeight="1">
      <c r="A81" s="2"/>
      <c r="B81" s="51"/>
      <c r="C81" s="52"/>
      <c r="D81" s="52"/>
      <c r="E81" s="53"/>
      <c r="F81" s="53"/>
      <c r="G81" s="53"/>
      <c r="H81" s="54"/>
      <c r="I81" s="55"/>
      <c r="J81" s="55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3"/>
    </row>
    <row r="82" spans="1:38">
      <c r="B82" s="98" t="s">
        <v>34</v>
      </c>
      <c r="C82" s="98"/>
      <c r="D82" s="99">
        <f>COUNTIF(V11:V75,"Thi lại")</f>
        <v>0</v>
      </c>
      <c r="E82" s="100" t="s">
        <v>30</v>
      </c>
      <c r="F82" s="3"/>
      <c r="G82" s="3"/>
      <c r="H82" s="3"/>
      <c r="I82" s="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3"/>
    </row>
    <row r="83" spans="1:38">
      <c r="B83" s="98"/>
      <c r="C83" s="98"/>
      <c r="D83" s="99"/>
      <c r="E83" s="100"/>
      <c r="F83" s="3"/>
      <c r="G83" s="3"/>
      <c r="H83" s="3"/>
      <c r="I83" s="3"/>
      <c r="J83" s="145" t="s">
        <v>1338</v>
      </c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</row>
    <row r="84" spans="1:38" ht="28.05" customHeight="1">
      <c r="A84" s="65"/>
      <c r="B84" s="110" t="s">
        <v>35</v>
      </c>
      <c r="C84" s="110"/>
      <c r="D84" s="110"/>
      <c r="E84" s="110"/>
      <c r="F84" s="110"/>
      <c r="G84" s="110"/>
      <c r="H84" s="110"/>
      <c r="I84" s="66"/>
      <c r="J84" s="114" t="s">
        <v>57</v>
      </c>
      <c r="K84" s="115"/>
      <c r="L84" s="115"/>
      <c r="M84" s="115"/>
      <c r="N84" s="115"/>
      <c r="O84" s="115"/>
      <c r="P84" s="115"/>
      <c r="Q84" s="115"/>
      <c r="R84" s="115"/>
      <c r="S84" s="115"/>
      <c r="T84" s="115"/>
      <c r="U84" s="115"/>
    </row>
    <row r="85" spans="1:38" ht="4.5" customHeight="1">
      <c r="A85" s="2"/>
      <c r="B85" s="51"/>
      <c r="C85" s="67"/>
      <c r="D85" s="67"/>
      <c r="E85" s="68"/>
      <c r="F85" s="68"/>
      <c r="G85" s="68"/>
      <c r="H85" s="69"/>
      <c r="I85" s="70"/>
      <c r="J85" s="70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38" s="2" customFormat="1" ht="12" customHeight="1">
      <c r="B86" s="110" t="s">
        <v>36</v>
      </c>
      <c r="C86" s="110"/>
      <c r="D86" s="112" t="s">
        <v>37</v>
      </c>
      <c r="E86" s="112"/>
      <c r="F86" s="112"/>
      <c r="G86" s="112"/>
      <c r="H86" s="112"/>
      <c r="I86" s="70"/>
      <c r="J86" s="70"/>
      <c r="K86" s="56"/>
      <c r="L86" s="56"/>
      <c r="M86" s="56"/>
      <c r="N86" s="56"/>
      <c r="O86" s="56"/>
      <c r="P86" s="56"/>
      <c r="Q86" s="56"/>
      <c r="R86" s="56"/>
      <c r="S86" s="56"/>
      <c r="T86" s="56"/>
      <c r="U86" s="56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2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12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12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9.75" customHeight="1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3.7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15" customHeight="1">
      <c r="A92" s="1"/>
      <c r="B92" s="108" t="s">
        <v>58</v>
      </c>
      <c r="C92" s="108"/>
      <c r="D92" s="108" t="s">
        <v>59</v>
      </c>
      <c r="E92" s="108"/>
      <c r="F92" s="108"/>
      <c r="G92" s="108"/>
      <c r="H92" s="108"/>
      <c r="I92" s="108"/>
      <c r="J92" s="108" t="s">
        <v>60</v>
      </c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s="2" customFormat="1" ht="4.5" customHeight="1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74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</row>
    <row r="94" spans="1:38" s="2" customFormat="1" ht="36.75" customHeight="1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74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</row>
    <row r="95" spans="1:38" ht="38.25" customHeight="1">
      <c r="B95" s="109"/>
      <c r="C95" s="110"/>
      <c r="D95" s="110"/>
      <c r="E95" s="110"/>
      <c r="F95" s="110"/>
      <c r="G95" s="110"/>
      <c r="H95" s="109"/>
      <c r="I95" s="109"/>
      <c r="J95" s="109"/>
      <c r="K95" s="109"/>
      <c r="L95" s="109"/>
      <c r="M95" s="109"/>
      <c r="N95" s="111"/>
      <c r="O95" s="111"/>
      <c r="P95" s="111"/>
      <c r="Q95" s="111"/>
      <c r="R95" s="111"/>
      <c r="S95" s="111"/>
      <c r="T95" s="111"/>
    </row>
    <row r="96" spans="1:38">
      <c r="B96" s="51"/>
      <c r="C96" s="67"/>
      <c r="D96" s="67"/>
      <c r="E96" s="68"/>
      <c r="F96" s="68"/>
      <c r="G96" s="68"/>
      <c r="H96" s="69"/>
      <c r="I96" s="70"/>
      <c r="J96" s="70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2:20">
      <c r="B97" s="110"/>
      <c r="C97" s="110"/>
      <c r="D97" s="112"/>
      <c r="E97" s="112"/>
      <c r="F97" s="112"/>
      <c r="G97" s="112"/>
      <c r="H97" s="112"/>
      <c r="I97" s="70"/>
      <c r="J97" s="70"/>
      <c r="K97" s="56"/>
      <c r="L97" s="56"/>
      <c r="M97" s="56"/>
      <c r="N97" s="56"/>
      <c r="O97" s="56"/>
      <c r="P97" s="56"/>
      <c r="Q97" s="56"/>
      <c r="R97" s="56"/>
      <c r="S97" s="56"/>
      <c r="T97" s="56"/>
    </row>
    <row r="98" spans="2:20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103" spans="2:20"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</row>
  </sheetData>
  <sheetProtection formatCells="0" formatColumns="0" formatRows="0" insertColumns="0" insertRows="0" insertHyperlinks="0" deleteColumns="0" deleteRows="0" sort="0" autoFilter="0" pivotTables="0"/>
  <autoFilter ref="A9:AL75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80:O80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7:C77"/>
    <mergeCell ref="G78:O78"/>
    <mergeCell ref="G79:O79"/>
    <mergeCell ref="J82:T82"/>
    <mergeCell ref="J83:U83"/>
    <mergeCell ref="B84:H84"/>
    <mergeCell ref="J84:U84"/>
    <mergeCell ref="B86:C86"/>
    <mergeCell ref="D86:H86"/>
    <mergeCell ref="N103:T103"/>
    <mergeCell ref="B92:C92"/>
    <mergeCell ref="D92:I92"/>
    <mergeCell ref="J92:U92"/>
    <mergeCell ref="B95:G95"/>
    <mergeCell ref="H95:M95"/>
    <mergeCell ref="N95:T95"/>
    <mergeCell ref="B97:C97"/>
    <mergeCell ref="D97:H97"/>
    <mergeCell ref="B103:D103"/>
    <mergeCell ref="E103:G103"/>
    <mergeCell ref="H103:M103"/>
  </mergeCells>
  <conditionalFormatting sqref="H11:P75">
    <cfRule type="cellIs" dxfId="31" priority="4" operator="greaterThan">
      <formula>10</formula>
    </cfRule>
  </conditionalFormatting>
  <conditionalFormatting sqref="C1:C1048576">
    <cfRule type="duplicateValues" dxfId="30" priority="3"/>
  </conditionalFormatting>
  <conditionalFormatting sqref="O83:O92">
    <cfRule type="duplicateValues" dxfId="29" priority="2"/>
  </conditionalFormatting>
  <conditionalFormatting sqref="C83:C92">
    <cfRule type="duplicateValues" dxfId="28" priority="1"/>
  </conditionalFormatting>
  <dataValidations count="1">
    <dataValidation allowBlank="1" showInputMessage="1" showErrorMessage="1" errorTitle="Không xóa dữ liệu" error="Không xóa dữ liệu" prompt="Không xóa dữ liệu" sqref="D80 V11:W75 W5:AK9 X3:AK4 AL3:AL9"/>
  </dataValidations>
  <pageMargins left="0.43307086614173229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L101"/>
  <sheetViews>
    <sheetView workbookViewId="0">
      <pane ySplit="4" topLeftCell="A65" activePane="bottomLeft" state="frozen"/>
      <selection activeCell="A6" sqref="A6:XFD6"/>
      <selection pane="bottomLeft" activeCell="E12" sqref="E12"/>
    </sheetView>
  </sheetViews>
  <sheetFormatPr defaultColWidth="9" defaultRowHeight="15.6"/>
  <cols>
    <col min="1" max="1" width="1.19921875" style="1" customWidth="1"/>
    <col min="2" max="2" width="4" style="1" customWidth="1"/>
    <col min="3" max="3" width="11.59765625" style="1" customWidth="1"/>
    <col min="4" max="4" width="13.3984375" style="1" customWidth="1"/>
    <col min="5" max="5" width="7.19921875" style="1" customWidth="1"/>
    <col min="6" max="6" width="9.3984375" style="1" hidden="1" customWidth="1"/>
    <col min="7" max="7" width="11.8984375" style="1" customWidth="1"/>
    <col min="8" max="9" width="5.19921875" style="1" customWidth="1"/>
    <col min="10" max="10" width="5.19921875" style="1" hidden="1" customWidth="1"/>
    <col min="11" max="11" width="5.19921875" style="1" customWidth="1"/>
    <col min="12" max="12" width="3.19921875" style="1" hidden="1" customWidth="1"/>
    <col min="13" max="13" width="4.8984375" style="1" hidden="1" customWidth="1"/>
    <col min="14" max="14" width="7.19921875" style="1" hidden="1" customWidth="1"/>
    <col min="15" max="15" width="9" style="1" hidden="1" customWidth="1"/>
    <col min="16" max="16" width="6.296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8.5" style="1" customWidth="1"/>
    <col min="21" max="21" width="6.5" style="1" customWidth="1"/>
    <col min="22" max="22" width="6.5" style="74" customWidth="1"/>
    <col min="23" max="38" width="9" style="73"/>
    <col min="39" max="16384" width="9" style="1"/>
  </cols>
  <sheetData>
    <row r="1" spans="2:38" ht="25.2" hidden="1">
      <c r="H1" s="140" t="s">
        <v>0</v>
      </c>
      <c r="I1" s="140"/>
      <c r="J1" s="140"/>
      <c r="K1" s="140"/>
      <c r="L1" s="140"/>
      <c r="M1" s="140"/>
      <c r="N1" s="140"/>
      <c r="O1" s="140"/>
      <c r="P1" s="140"/>
      <c r="Q1" s="140"/>
      <c r="R1" s="140"/>
      <c r="S1" s="140"/>
      <c r="T1" s="140"/>
    </row>
    <row r="2" spans="2:38" ht="27.75" customHeight="1">
      <c r="B2" s="141" t="s">
        <v>1</v>
      </c>
      <c r="C2" s="141"/>
      <c r="D2" s="141"/>
      <c r="E2" s="141"/>
      <c r="F2" s="141"/>
      <c r="G2" s="141"/>
      <c r="H2" s="142" t="s">
        <v>54</v>
      </c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3"/>
    </row>
    <row r="3" spans="2:38" ht="25.5" customHeight="1">
      <c r="B3" s="143" t="s">
        <v>2</v>
      </c>
      <c r="C3" s="143"/>
      <c r="D3" s="143"/>
      <c r="E3" s="143"/>
      <c r="F3" s="143"/>
      <c r="G3" s="143"/>
      <c r="H3" s="144" t="s">
        <v>52</v>
      </c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4"/>
      <c r="V3" s="101"/>
      <c r="AD3" s="74"/>
      <c r="AE3" s="75"/>
      <c r="AF3" s="74"/>
      <c r="AG3" s="74"/>
      <c r="AH3" s="74"/>
      <c r="AI3" s="75"/>
      <c r="AJ3" s="74"/>
    </row>
    <row r="4" spans="2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101"/>
      <c r="AE4" s="76"/>
      <c r="AI4" s="76"/>
    </row>
    <row r="5" spans="2:38" ht="19.8" customHeight="1">
      <c r="B5" s="137" t="s">
        <v>3</v>
      </c>
      <c r="C5" s="137"/>
      <c r="D5" s="138" t="s">
        <v>53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9" t="s">
        <v>769</v>
      </c>
      <c r="Q5" s="139"/>
      <c r="R5" s="139"/>
      <c r="S5" s="139"/>
      <c r="T5" s="139"/>
      <c r="W5" s="126" t="s">
        <v>45</v>
      </c>
      <c r="X5" s="126" t="s">
        <v>9</v>
      </c>
      <c r="Y5" s="126" t="s">
        <v>44</v>
      </c>
      <c r="Z5" s="126" t="s">
        <v>43</v>
      </c>
      <c r="AA5" s="126"/>
      <c r="AB5" s="126"/>
      <c r="AC5" s="126"/>
      <c r="AD5" s="126" t="s">
        <v>42</v>
      </c>
      <c r="AE5" s="126"/>
      <c r="AF5" s="126" t="s">
        <v>40</v>
      </c>
      <c r="AG5" s="126"/>
      <c r="AH5" s="126" t="s">
        <v>41</v>
      </c>
      <c r="AI5" s="126"/>
      <c r="AJ5" s="126" t="s">
        <v>39</v>
      </c>
      <c r="AK5" s="126"/>
      <c r="AL5" s="95"/>
    </row>
    <row r="6" spans="2:38" ht="17.25" customHeight="1">
      <c r="B6" s="133" t="s">
        <v>4</v>
      </c>
      <c r="C6" s="133"/>
      <c r="D6" s="8">
        <v>1</v>
      </c>
      <c r="G6" s="104" t="s">
        <v>51</v>
      </c>
      <c r="H6" s="134">
        <v>43645</v>
      </c>
      <c r="I6" s="135"/>
      <c r="J6" s="135"/>
      <c r="K6" s="135"/>
      <c r="L6" s="135"/>
      <c r="M6" s="135"/>
      <c r="N6" s="135"/>
      <c r="O6" s="136" t="s">
        <v>227</v>
      </c>
      <c r="P6" s="136"/>
      <c r="Q6" s="136"/>
      <c r="R6" s="136"/>
      <c r="S6" s="136"/>
      <c r="T6" s="13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95"/>
    </row>
    <row r="7" spans="2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71"/>
      <c r="Q7" s="3"/>
      <c r="R7" s="3"/>
      <c r="S7" s="3"/>
      <c r="T7" s="3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  <c r="AL7" s="95"/>
    </row>
    <row r="8" spans="2:38" ht="25.95" customHeight="1">
      <c r="B8" s="120" t="s">
        <v>5</v>
      </c>
      <c r="C8" s="127" t="s">
        <v>6</v>
      </c>
      <c r="D8" s="129" t="s">
        <v>7</v>
      </c>
      <c r="E8" s="130"/>
      <c r="F8" s="120" t="s">
        <v>8</v>
      </c>
      <c r="G8" s="120" t="s">
        <v>9</v>
      </c>
      <c r="H8" s="123" t="s">
        <v>10</v>
      </c>
      <c r="I8" s="123" t="s">
        <v>11</v>
      </c>
      <c r="J8" s="123" t="s">
        <v>12</v>
      </c>
      <c r="K8" s="123" t="s">
        <v>13</v>
      </c>
      <c r="L8" s="119" t="s">
        <v>14</v>
      </c>
      <c r="M8" s="117" t="s">
        <v>46</v>
      </c>
      <c r="N8" s="118"/>
      <c r="O8" s="119" t="s">
        <v>15</v>
      </c>
      <c r="P8" s="119" t="s">
        <v>16</v>
      </c>
      <c r="Q8" s="120" t="s">
        <v>17</v>
      </c>
      <c r="R8" s="119" t="s">
        <v>18</v>
      </c>
      <c r="S8" s="120" t="s">
        <v>19</v>
      </c>
      <c r="T8" s="120" t="s">
        <v>20</v>
      </c>
      <c r="W8" s="126"/>
      <c r="X8" s="126"/>
      <c r="Y8" s="126"/>
      <c r="Z8" s="77" t="s">
        <v>21</v>
      </c>
      <c r="AA8" s="77" t="s">
        <v>22</v>
      </c>
      <c r="AB8" s="77" t="s">
        <v>23</v>
      </c>
      <c r="AC8" s="77" t="s">
        <v>24</v>
      </c>
      <c r="AD8" s="77" t="s">
        <v>25</v>
      </c>
      <c r="AE8" s="77" t="s">
        <v>24</v>
      </c>
      <c r="AF8" s="77" t="s">
        <v>25</v>
      </c>
      <c r="AG8" s="77" t="s">
        <v>24</v>
      </c>
      <c r="AH8" s="77" t="s">
        <v>25</v>
      </c>
      <c r="AI8" s="77" t="s">
        <v>24</v>
      </c>
      <c r="AJ8" s="77" t="s">
        <v>25</v>
      </c>
      <c r="AK8" s="78" t="s">
        <v>24</v>
      </c>
      <c r="AL8" s="93"/>
    </row>
    <row r="9" spans="2:38" ht="44.25" customHeight="1">
      <c r="B9" s="122"/>
      <c r="C9" s="128"/>
      <c r="D9" s="131"/>
      <c r="E9" s="132"/>
      <c r="F9" s="122"/>
      <c r="G9" s="122"/>
      <c r="H9" s="123"/>
      <c r="I9" s="123"/>
      <c r="J9" s="123"/>
      <c r="K9" s="123"/>
      <c r="L9" s="119"/>
      <c r="M9" s="106" t="s">
        <v>47</v>
      </c>
      <c r="N9" s="106" t="s">
        <v>48</v>
      </c>
      <c r="O9" s="119"/>
      <c r="P9" s="119"/>
      <c r="Q9" s="121"/>
      <c r="R9" s="119"/>
      <c r="S9" s="122"/>
      <c r="T9" s="121"/>
      <c r="V9" s="102"/>
      <c r="W9" s="79" t="str">
        <f>+D5</f>
        <v>Kỹ năng thuyết trình</v>
      </c>
      <c r="X9" s="80" t="str">
        <f>+P5</f>
        <v>Nhóm: SKR-1101-7</v>
      </c>
      <c r="Y9" s="81">
        <f>+$AH$9+$AJ$9+$AF$9</f>
        <v>63</v>
      </c>
      <c r="Z9" s="75">
        <f>COUNTIF($S$10:$S$133,"Khiển trách")</f>
        <v>0</v>
      </c>
      <c r="AA9" s="75">
        <f>COUNTIF($S$10:$S$133,"Cảnh cáo")</f>
        <v>0</v>
      </c>
      <c r="AB9" s="75">
        <f>COUNTIF($S$10:$S$133,"Đình chỉ thi")</f>
        <v>0</v>
      </c>
      <c r="AC9" s="82">
        <f>+($Z$9+$AA$9+$AB$9)/$Y$9*100%</f>
        <v>0</v>
      </c>
      <c r="AD9" s="75">
        <f>SUM(COUNTIF($S$10:$S$131,"Vắng"),COUNTIF($S$10:$S$131,"Vắng có phép"))</f>
        <v>0</v>
      </c>
      <c r="AE9" s="83">
        <f>+$AD$9/$Y$9</f>
        <v>0</v>
      </c>
      <c r="AF9" s="84">
        <f>COUNTIF($V$10:$V$131,"Thi lại")</f>
        <v>0</v>
      </c>
      <c r="AG9" s="83">
        <f>+$AF$9/$Y$9</f>
        <v>0</v>
      </c>
      <c r="AH9" s="84">
        <f>COUNTIF($V$10:$V$132,"Học lại")</f>
        <v>3</v>
      </c>
      <c r="AI9" s="83">
        <f>+$AH$9/$Y$9</f>
        <v>4.7619047619047616E-2</v>
      </c>
      <c r="AJ9" s="75">
        <f>COUNTIF($V$11:$V$132,"Đạt")</f>
        <v>60</v>
      </c>
      <c r="AK9" s="82">
        <f>+$AJ$9/$Y$9</f>
        <v>0.95238095238095233</v>
      </c>
      <c r="AL9" s="94"/>
    </row>
    <row r="10" spans="2:38" ht="14.25" customHeight="1">
      <c r="B10" s="117" t="s">
        <v>26</v>
      </c>
      <c r="C10" s="124"/>
      <c r="D10" s="124"/>
      <c r="E10" s="124"/>
      <c r="F10" s="124"/>
      <c r="G10" s="118"/>
      <c r="H10" s="10">
        <v>10</v>
      </c>
      <c r="I10" s="10">
        <v>20</v>
      </c>
      <c r="J10" s="11"/>
      <c r="K10" s="10">
        <v>20</v>
      </c>
      <c r="L10" s="12"/>
      <c r="M10" s="13"/>
      <c r="N10" s="13"/>
      <c r="O10" s="13"/>
      <c r="P10" s="72">
        <f>100-(H10+I10+J10+K10)</f>
        <v>50</v>
      </c>
      <c r="Q10" s="122"/>
      <c r="R10" s="14"/>
      <c r="S10" s="14"/>
      <c r="T10" s="122"/>
      <c r="W10" s="74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95"/>
    </row>
    <row r="11" spans="2:38" ht="18" customHeight="1">
      <c r="B11" s="15">
        <v>1</v>
      </c>
      <c r="C11" s="16" t="s">
        <v>1075</v>
      </c>
      <c r="D11" s="17" t="s">
        <v>1076</v>
      </c>
      <c r="E11" s="18" t="s">
        <v>929</v>
      </c>
      <c r="F11" s="19" t="s">
        <v>1077</v>
      </c>
      <c r="G11" s="16" t="s">
        <v>167</v>
      </c>
      <c r="H11" s="20">
        <v>10</v>
      </c>
      <c r="I11" s="20">
        <v>7</v>
      </c>
      <c r="J11" s="20" t="s">
        <v>27</v>
      </c>
      <c r="K11" s="20">
        <v>9</v>
      </c>
      <c r="L11" s="21"/>
      <c r="M11" s="21"/>
      <c r="N11" s="21"/>
      <c r="O11" s="21"/>
      <c r="P11" s="22">
        <v>6</v>
      </c>
      <c r="Q11" s="23">
        <f t="shared" ref="Q11:Q73" si="0">ROUND(SUMPRODUCT(H11:P11,$H$10:$P$10)/100,1)</f>
        <v>7.2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24" t="str">
        <f t="shared" ref="S11:S73" si="1">IF($Q11&lt;4,"Kém",IF(AND($Q11&gt;=4,$Q11&lt;=5.4),"Trung bình yếu",IF(AND($Q11&gt;=5.5,$Q11&lt;=6.9),"Trung bình",IF(AND($Q11&gt;=7,$Q11&lt;=8.4),"Khá",IF(AND($Q11&gt;=8.5,$Q11&lt;=10),"Giỏi","")))))</f>
        <v>Khá</v>
      </c>
      <c r="T11" s="25" t="str">
        <f>+IF(OR($H11=0,$I11=0,$J11=0,$K11=0),"Không đủ ĐKDT","")</f>
        <v/>
      </c>
      <c r="U11" s="3"/>
      <c r="V11" s="103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86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95"/>
    </row>
    <row r="12" spans="2:38" ht="18" customHeight="1">
      <c r="B12" s="26">
        <v>2</v>
      </c>
      <c r="C12" s="27" t="s">
        <v>1078</v>
      </c>
      <c r="D12" s="28" t="s">
        <v>1079</v>
      </c>
      <c r="E12" s="29" t="s">
        <v>63</v>
      </c>
      <c r="F12" s="30" t="s">
        <v>1080</v>
      </c>
      <c r="G12" s="27" t="s">
        <v>208</v>
      </c>
      <c r="H12" s="31">
        <v>10</v>
      </c>
      <c r="I12" s="31">
        <v>8</v>
      </c>
      <c r="J12" s="31" t="s">
        <v>27</v>
      </c>
      <c r="K12" s="31">
        <v>9</v>
      </c>
      <c r="L12" s="32"/>
      <c r="M12" s="32"/>
      <c r="N12" s="32"/>
      <c r="O12" s="32"/>
      <c r="P12" s="33">
        <v>7</v>
      </c>
      <c r="Q12" s="34">
        <f t="shared" si="0"/>
        <v>7.9</v>
      </c>
      <c r="R12" s="35" t="str">
        <f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B</v>
      </c>
      <c r="S12" s="36" t="str">
        <f t="shared" si="1"/>
        <v>Khá</v>
      </c>
      <c r="T12" s="37" t="str">
        <f>+IF(OR($H12=0,$I12=0,$J12=0,$K12=0),"Không đủ ĐKDT","")</f>
        <v/>
      </c>
      <c r="U12" s="3"/>
      <c r="V12" s="103" t="str">
        <f t="shared" ref="V12:V73" si="2">IF(T12="Không đủ ĐKDT","Học lại",IF(T12="Đình chỉ thi","Học lại",IF(AND(MID(G12,2,2)&gt;="12",T12="Vắng"),"Học lại",IF(T12="Vắng có phép", "Thi lại",IF(T12="Nợ học phí", "Thi lại",IF(AND((MID(G12,2,2)&lt;"12"),Q12&lt;4.5),"Thi lại",IF(Q12&lt;4,"Học lại","Đạt")))))))</f>
        <v>Đạt</v>
      </c>
      <c r="W12" s="86"/>
      <c r="X12" s="85"/>
      <c r="Y12" s="85"/>
      <c r="Z12" s="85"/>
      <c r="AA12" s="77"/>
      <c r="AB12" s="77"/>
      <c r="AC12" s="77"/>
      <c r="AD12" s="77"/>
      <c r="AE12" s="76"/>
      <c r="AF12" s="77"/>
      <c r="AG12" s="77"/>
      <c r="AH12" s="77"/>
      <c r="AI12" s="77"/>
      <c r="AJ12" s="77"/>
      <c r="AK12" s="77"/>
      <c r="AL12" s="93"/>
    </row>
    <row r="13" spans="2:38" ht="18" customHeight="1">
      <c r="B13" s="26">
        <v>3</v>
      </c>
      <c r="C13" s="27" t="s">
        <v>1081</v>
      </c>
      <c r="D13" s="28" t="s">
        <v>1082</v>
      </c>
      <c r="E13" s="29" t="s">
        <v>63</v>
      </c>
      <c r="F13" s="30" t="s">
        <v>1083</v>
      </c>
      <c r="G13" s="27" t="s">
        <v>192</v>
      </c>
      <c r="H13" s="31">
        <v>8</v>
      </c>
      <c r="I13" s="31">
        <v>7</v>
      </c>
      <c r="J13" s="31" t="s">
        <v>27</v>
      </c>
      <c r="K13" s="31">
        <v>8</v>
      </c>
      <c r="L13" s="38"/>
      <c r="M13" s="38"/>
      <c r="N13" s="38"/>
      <c r="O13" s="38"/>
      <c r="P13" s="33">
        <v>7</v>
      </c>
      <c r="Q13" s="34">
        <f t="shared" si="0"/>
        <v>7.3</v>
      </c>
      <c r="R13" s="35" t="str">
        <f t="shared" ref="R13:R73" si="3">IF(AND($Q13&gt;=9,$Q13&lt;=10),"A+","")&amp;IF(AND($Q13&gt;=8.5,$Q13&lt;=8.9),"A","")&amp;IF(AND($Q13&gt;=8,$Q13&lt;=8.4),"B+","")&amp;IF(AND($Q13&gt;=7,$Q13&lt;=7.9),"B","")&amp;IF(AND($Q13&gt;=6.5,$Q13&lt;=6.9),"C+","")&amp;IF(AND($Q13&gt;=5.5,$Q13&lt;=6.4),"C","")&amp;IF(AND($Q13&gt;=5,$Q13&lt;=5.4),"D+","")&amp;IF(AND($Q13&gt;=4,$Q13&lt;=4.9),"D","")&amp;IF(AND($Q13&lt;4),"F","")</f>
        <v>B</v>
      </c>
      <c r="S13" s="36" t="str">
        <f t="shared" si="1"/>
        <v>Khá</v>
      </c>
      <c r="T13" s="37" t="str">
        <f t="shared" ref="T13:T73" si="4">+IF(OR($H13=0,$I13=0,$J13=0,$K13=0),"Không đủ ĐKDT","")</f>
        <v/>
      </c>
      <c r="U13" s="3"/>
      <c r="V13" s="103" t="str">
        <f t="shared" si="2"/>
        <v>Đạt</v>
      </c>
      <c r="W13" s="86"/>
      <c r="X13" s="87"/>
      <c r="Y13" s="87"/>
      <c r="Z13" s="105"/>
      <c r="AA13" s="76"/>
      <c r="AB13" s="76"/>
      <c r="AC13" s="76"/>
      <c r="AD13" s="88"/>
      <c r="AE13" s="76"/>
      <c r="AF13" s="89"/>
      <c r="AG13" s="90"/>
      <c r="AH13" s="89"/>
      <c r="AI13" s="90"/>
      <c r="AJ13" s="89"/>
      <c r="AK13" s="76"/>
      <c r="AL13" s="96"/>
    </row>
    <row r="14" spans="2:38" ht="18" customHeight="1">
      <c r="B14" s="26">
        <v>4</v>
      </c>
      <c r="C14" s="27" t="s">
        <v>1084</v>
      </c>
      <c r="D14" s="28" t="s">
        <v>1085</v>
      </c>
      <c r="E14" s="29" t="s">
        <v>63</v>
      </c>
      <c r="F14" s="30" t="s">
        <v>183</v>
      </c>
      <c r="G14" s="27" t="s">
        <v>85</v>
      </c>
      <c r="H14" s="31">
        <v>0</v>
      </c>
      <c r="I14" s="31">
        <v>0</v>
      </c>
      <c r="J14" s="31" t="s">
        <v>27</v>
      </c>
      <c r="K14" s="31">
        <v>0</v>
      </c>
      <c r="L14" s="38"/>
      <c r="M14" s="38"/>
      <c r="N14" s="38"/>
      <c r="O14" s="38"/>
      <c r="P14" s="33" t="s">
        <v>229</v>
      </c>
      <c r="Q14" s="34">
        <f t="shared" si="0"/>
        <v>0</v>
      </c>
      <c r="R14" s="35" t="str">
        <f t="shared" si="3"/>
        <v>F</v>
      </c>
      <c r="S14" s="36" t="str">
        <f t="shared" si="1"/>
        <v>Kém</v>
      </c>
      <c r="T14" s="37" t="str">
        <f t="shared" si="4"/>
        <v>Không đủ ĐKDT</v>
      </c>
      <c r="U14" s="3"/>
      <c r="V14" s="103" t="str">
        <f t="shared" si="2"/>
        <v>Học lại</v>
      </c>
      <c r="W14" s="86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2"/>
    </row>
    <row r="15" spans="2:38" ht="18" customHeight="1">
      <c r="B15" s="26">
        <v>5</v>
      </c>
      <c r="C15" s="27" t="s">
        <v>1086</v>
      </c>
      <c r="D15" s="28" t="s">
        <v>784</v>
      </c>
      <c r="E15" s="29" t="s">
        <v>63</v>
      </c>
      <c r="F15" s="30" t="s">
        <v>812</v>
      </c>
      <c r="G15" s="27" t="s">
        <v>236</v>
      </c>
      <c r="H15" s="31">
        <v>10</v>
      </c>
      <c r="I15" s="31">
        <v>8</v>
      </c>
      <c r="J15" s="31" t="s">
        <v>27</v>
      </c>
      <c r="K15" s="31">
        <v>9</v>
      </c>
      <c r="L15" s="38"/>
      <c r="M15" s="38"/>
      <c r="N15" s="38"/>
      <c r="O15" s="38"/>
      <c r="P15" s="33">
        <v>7</v>
      </c>
      <c r="Q15" s="34">
        <f t="shared" si="0"/>
        <v>7.9</v>
      </c>
      <c r="R15" s="35" t="str">
        <f t="shared" si="3"/>
        <v>B</v>
      </c>
      <c r="S15" s="36" t="str">
        <f t="shared" si="1"/>
        <v>Khá</v>
      </c>
      <c r="T15" s="37" t="str">
        <f t="shared" si="4"/>
        <v/>
      </c>
      <c r="U15" s="3"/>
      <c r="V15" s="103" t="str">
        <f t="shared" si="2"/>
        <v>Đạt</v>
      </c>
      <c r="W15" s="86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2"/>
    </row>
    <row r="16" spans="2:38" ht="18" customHeight="1">
      <c r="B16" s="26">
        <v>6</v>
      </c>
      <c r="C16" s="27" t="s">
        <v>1087</v>
      </c>
      <c r="D16" s="28" t="s">
        <v>784</v>
      </c>
      <c r="E16" s="29" t="s">
        <v>63</v>
      </c>
      <c r="F16" s="30" t="s">
        <v>914</v>
      </c>
      <c r="G16" s="27" t="s">
        <v>104</v>
      </c>
      <c r="H16" s="31">
        <v>10</v>
      </c>
      <c r="I16" s="31">
        <v>8</v>
      </c>
      <c r="J16" s="31" t="s">
        <v>27</v>
      </c>
      <c r="K16" s="31">
        <v>9</v>
      </c>
      <c r="L16" s="38"/>
      <c r="M16" s="38"/>
      <c r="N16" s="38"/>
      <c r="O16" s="38"/>
      <c r="P16" s="33">
        <v>8</v>
      </c>
      <c r="Q16" s="34">
        <f t="shared" si="0"/>
        <v>8.4</v>
      </c>
      <c r="R16" s="35" t="str">
        <f t="shared" si="3"/>
        <v>B+</v>
      </c>
      <c r="S16" s="36" t="str">
        <f t="shared" si="1"/>
        <v>Khá</v>
      </c>
      <c r="T16" s="37" t="str">
        <f t="shared" si="4"/>
        <v/>
      </c>
      <c r="U16" s="3"/>
      <c r="V16" s="103" t="str">
        <f t="shared" si="2"/>
        <v>Đạt</v>
      </c>
      <c r="W16" s="86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2"/>
    </row>
    <row r="17" spans="2:38" ht="18" customHeight="1">
      <c r="B17" s="26">
        <v>7</v>
      </c>
      <c r="C17" s="27" t="s">
        <v>1088</v>
      </c>
      <c r="D17" s="28" t="s">
        <v>1089</v>
      </c>
      <c r="E17" s="29" t="s">
        <v>63</v>
      </c>
      <c r="F17" s="30" t="s">
        <v>297</v>
      </c>
      <c r="G17" s="27" t="s">
        <v>167</v>
      </c>
      <c r="H17" s="31">
        <v>10</v>
      </c>
      <c r="I17" s="31">
        <v>8</v>
      </c>
      <c r="J17" s="31" t="s">
        <v>27</v>
      </c>
      <c r="K17" s="31">
        <v>7</v>
      </c>
      <c r="L17" s="38"/>
      <c r="M17" s="38"/>
      <c r="N17" s="38"/>
      <c r="O17" s="38"/>
      <c r="P17" s="33">
        <v>8</v>
      </c>
      <c r="Q17" s="34">
        <f t="shared" si="0"/>
        <v>8</v>
      </c>
      <c r="R17" s="35" t="str">
        <f t="shared" si="3"/>
        <v>B+</v>
      </c>
      <c r="S17" s="36" t="str">
        <f t="shared" si="1"/>
        <v>Khá</v>
      </c>
      <c r="T17" s="37" t="str">
        <f t="shared" si="4"/>
        <v/>
      </c>
      <c r="U17" s="3"/>
      <c r="V17" s="103" t="str">
        <f t="shared" si="2"/>
        <v>Đạt</v>
      </c>
      <c r="W17" s="86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2"/>
    </row>
    <row r="18" spans="2:38" ht="18" customHeight="1">
      <c r="B18" s="26">
        <v>8</v>
      </c>
      <c r="C18" s="27" t="s">
        <v>1090</v>
      </c>
      <c r="D18" s="28" t="s">
        <v>1091</v>
      </c>
      <c r="E18" s="29" t="s">
        <v>63</v>
      </c>
      <c r="F18" s="30" t="s">
        <v>1092</v>
      </c>
      <c r="G18" s="27" t="s">
        <v>104</v>
      </c>
      <c r="H18" s="31">
        <v>8</v>
      </c>
      <c r="I18" s="31">
        <v>7</v>
      </c>
      <c r="J18" s="31" t="s">
        <v>27</v>
      </c>
      <c r="K18" s="31">
        <v>7</v>
      </c>
      <c r="L18" s="38"/>
      <c r="M18" s="38"/>
      <c r="N18" s="38"/>
      <c r="O18" s="38"/>
      <c r="P18" s="33">
        <v>7</v>
      </c>
      <c r="Q18" s="34">
        <f t="shared" si="0"/>
        <v>7.1</v>
      </c>
      <c r="R18" s="35" t="str">
        <f t="shared" si="3"/>
        <v>B</v>
      </c>
      <c r="S18" s="36" t="str">
        <f t="shared" si="1"/>
        <v>Khá</v>
      </c>
      <c r="T18" s="37" t="str">
        <f t="shared" si="4"/>
        <v/>
      </c>
      <c r="U18" s="3"/>
      <c r="V18" s="103" t="str">
        <f t="shared" si="2"/>
        <v>Đạt</v>
      </c>
      <c r="W18" s="86"/>
      <c r="X18" s="74"/>
      <c r="Y18" s="74"/>
      <c r="Z18" s="74"/>
      <c r="AA18" s="74"/>
      <c r="AB18" s="74"/>
      <c r="AC18" s="74"/>
      <c r="AD18" s="74"/>
      <c r="AE18" s="74"/>
      <c r="AF18" s="74"/>
      <c r="AG18" s="74"/>
      <c r="AH18" s="74"/>
      <c r="AI18" s="74"/>
      <c r="AJ18" s="74"/>
      <c r="AK18" s="74"/>
      <c r="AL18" s="2"/>
    </row>
    <row r="19" spans="2:38" ht="18" customHeight="1">
      <c r="B19" s="26">
        <v>9</v>
      </c>
      <c r="C19" s="27" t="s">
        <v>1093</v>
      </c>
      <c r="D19" s="28" t="s">
        <v>1094</v>
      </c>
      <c r="E19" s="29" t="s">
        <v>63</v>
      </c>
      <c r="F19" s="30" t="s">
        <v>1095</v>
      </c>
      <c r="G19" s="27" t="s">
        <v>69</v>
      </c>
      <c r="H19" s="31">
        <v>10</v>
      </c>
      <c r="I19" s="31">
        <v>8</v>
      </c>
      <c r="J19" s="31" t="s">
        <v>27</v>
      </c>
      <c r="K19" s="31">
        <v>8</v>
      </c>
      <c r="L19" s="38"/>
      <c r="M19" s="38"/>
      <c r="N19" s="38"/>
      <c r="O19" s="38"/>
      <c r="P19" s="33">
        <v>8</v>
      </c>
      <c r="Q19" s="34">
        <f t="shared" si="0"/>
        <v>8.1999999999999993</v>
      </c>
      <c r="R19" s="35" t="str">
        <f t="shared" si="3"/>
        <v>B+</v>
      </c>
      <c r="S19" s="36" t="str">
        <f t="shared" si="1"/>
        <v>Khá</v>
      </c>
      <c r="T19" s="37" t="str">
        <f t="shared" si="4"/>
        <v/>
      </c>
      <c r="U19" s="3"/>
      <c r="V19" s="103" t="str">
        <f t="shared" si="2"/>
        <v>Đạt</v>
      </c>
      <c r="W19" s="86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2"/>
    </row>
    <row r="20" spans="2:38" ht="18" customHeight="1">
      <c r="B20" s="26">
        <v>10</v>
      </c>
      <c r="C20" s="27" t="s">
        <v>1096</v>
      </c>
      <c r="D20" s="28" t="s">
        <v>576</v>
      </c>
      <c r="E20" s="29" t="s">
        <v>1097</v>
      </c>
      <c r="F20" s="30" t="s">
        <v>1098</v>
      </c>
      <c r="G20" s="27" t="s">
        <v>208</v>
      </c>
      <c r="H20" s="31">
        <v>8</v>
      </c>
      <c r="I20" s="31">
        <v>8</v>
      </c>
      <c r="J20" s="31" t="s">
        <v>27</v>
      </c>
      <c r="K20" s="31">
        <v>9</v>
      </c>
      <c r="L20" s="38"/>
      <c r="M20" s="38"/>
      <c r="N20" s="38"/>
      <c r="O20" s="38"/>
      <c r="P20" s="33">
        <v>7</v>
      </c>
      <c r="Q20" s="34">
        <f t="shared" si="0"/>
        <v>7.7</v>
      </c>
      <c r="R20" s="35" t="str">
        <f t="shared" si="3"/>
        <v>B</v>
      </c>
      <c r="S20" s="36" t="str">
        <f t="shared" si="1"/>
        <v>Khá</v>
      </c>
      <c r="T20" s="37" t="str">
        <f t="shared" si="4"/>
        <v/>
      </c>
      <c r="U20" s="3"/>
      <c r="V20" s="103" t="str">
        <f t="shared" si="2"/>
        <v>Đạt</v>
      </c>
      <c r="W20" s="86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2"/>
    </row>
    <row r="21" spans="2:38" ht="18" customHeight="1">
      <c r="B21" s="26">
        <v>11</v>
      </c>
      <c r="C21" s="27" t="s">
        <v>1099</v>
      </c>
      <c r="D21" s="28" t="s">
        <v>205</v>
      </c>
      <c r="E21" s="29" t="s">
        <v>473</v>
      </c>
      <c r="F21" s="30" t="s">
        <v>1032</v>
      </c>
      <c r="G21" s="27" t="s">
        <v>134</v>
      </c>
      <c r="H21" s="31">
        <v>10</v>
      </c>
      <c r="I21" s="31">
        <v>0</v>
      </c>
      <c r="J21" s="31" t="s">
        <v>27</v>
      </c>
      <c r="K21" s="31">
        <v>7</v>
      </c>
      <c r="L21" s="38"/>
      <c r="M21" s="38"/>
      <c r="N21" s="38"/>
      <c r="O21" s="38"/>
      <c r="P21" s="33" t="s">
        <v>229</v>
      </c>
      <c r="Q21" s="34">
        <f t="shared" si="0"/>
        <v>2.4</v>
      </c>
      <c r="R21" s="35" t="str">
        <f t="shared" si="3"/>
        <v>F</v>
      </c>
      <c r="S21" s="36" t="str">
        <f t="shared" si="1"/>
        <v>Kém</v>
      </c>
      <c r="T21" s="37" t="str">
        <f t="shared" si="4"/>
        <v>Không đủ ĐKDT</v>
      </c>
      <c r="U21" s="3"/>
      <c r="V21" s="103" t="str">
        <f t="shared" si="2"/>
        <v>Học lại</v>
      </c>
      <c r="W21" s="86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2"/>
    </row>
    <row r="22" spans="2:38" ht="18" customHeight="1">
      <c r="B22" s="26">
        <v>12</v>
      </c>
      <c r="C22" s="27" t="s">
        <v>1100</v>
      </c>
      <c r="D22" s="28" t="s">
        <v>276</v>
      </c>
      <c r="E22" s="29" t="s">
        <v>641</v>
      </c>
      <c r="F22" s="30" t="s">
        <v>141</v>
      </c>
      <c r="G22" s="27" t="s">
        <v>167</v>
      </c>
      <c r="H22" s="31">
        <v>8</v>
      </c>
      <c r="I22" s="31">
        <v>8</v>
      </c>
      <c r="J22" s="31" t="s">
        <v>27</v>
      </c>
      <c r="K22" s="31">
        <v>9</v>
      </c>
      <c r="L22" s="38"/>
      <c r="M22" s="38"/>
      <c r="N22" s="38"/>
      <c r="O22" s="38"/>
      <c r="P22" s="33">
        <v>7</v>
      </c>
      <c r="Q22" s="34">
        <f t="shared" si="0"/>
        <v>7.7</v>
      </c>
      <c r="R22" s="35" t="str">
        <f t="shared" si="3"/>
        <v>B</v>
      </c>
      <c r="S22" s="36" t="str">
        <f t="shared" si="1"/>
        <v>Khá</v>
      </c>
      <c r="T22" s="37" t="str">
        <f t="shared" si="4"/>
        <v/>
      </c>
      <c r="U22" s="3"/>
      <c r="V22" s="103" t="str">
        <f t="shared" si="2"/>
        <v>Đạt</v>
      </c>
      <c r="W22" s="86"/>
      <c r="X22" s="74"/>
      <c r="Y22" s="74"/>
      <c r="Z22" s="74"/>
      <c r="AA22" s="74"/>
      <c r="AB22" s="74"/>
      <c r="AC22" s="74"/>
      <c r="AD22" s="74"/>
      <c r="AE22" s="74"/>
      <c r="AF22" s="74"/>
      <c r="AG22" s="74"/>
      <c r="AH22" s="74"/>
      <c r="AI22" s="74"/>
      <c r="AJ22" s="74"/>
      <c r="AK22" s="74"/>
      <c r="AL22" s="2"/>
    </row>
    <row r="23" spans="2:38" ht="18" customHeight="1">
      <c r="B23" s="26">
        <v>13</v>
      </c>
      <c r="C23" s="27" t="s">
        <v>1101</v>
      </c>
      <c r="D23" s="28" t="s">
        <v>1102</v>
      </c>
      <c r="E23" s="29" t="s">
        <v>88</v>
      </c>
      <c r="F23" s="30" t="s">
        <v>1103</v>
      </c>
      <c r="G23" s="27" t="s">
        <v>260</v>
      </c>
      <c r="H23" s="31">
        <v>10</v>
      </c>
      <c r="I23" s="31">
        <v>8</v>
      </c>
      <c r="J23" s="31" t="s">
        <v>27</v>
      </c>
      <c r="K23" s="31">
        <v>9</v>
      </c>
      <c r="L23" s="38"/>
      <c r="M23" s="38"/>
      <c r="N23" s="38"/>
      <c r="O23" s="38"/>
      <c r="P23" s="33">
        <v>9</v>
      </c>
      <c r="Q23" s="34">
        <f t="shared" si="0"/>
        <v>8.9</v>
      </c>
      <c r="R23" s="35" t="str">
        <f t="shared" si="3"/>
        <v>A</v>
      </c>
      <c r="S23" s="36" t="str">
        <f t="shared" si="1"/>
        <v>Giỏi</v>
      </c>
      <c r="T23" s="37" t="str">
        <f t="shared" si="4"/>
        <v/>
      </c>
      <c r="U23" s="3"/>
      <c r="V23" s="103" t="str">
        <f t="shared" si="2"/>
        <v>Đạt</v>
      </c>
      <c r="W23" s="86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2"/>
    </row>
    <row r="24" spans="2:38" ht="18" customHeight="1">
      <c r="B24" s="26">
        <v>14</v>
      </c>
      <c r="C24" s="27" t="s">
        <v>1104</v>
      </c>
      <c r="D24" s="28" t="s">
        <v>1105</v>
      </c>
      <c r="E24" s="29" t="s">
        <v>481</v>
      </c>
      <c r="F24" s="30" t="s">
        <v>1106</v>
      </c>
      <c r="G24" s="27" t="s">
        <v>69</v>
      </c>
      <c r="H24" s="31">
        <v>10</v>
      </c>
      <c r="I24" s="31">
        <v>8</v>
      </c>
      <c r="J24" s="31" t="s">
        <v>27</v>
      </c>
      <c r="K24" s="31">
        <v>8</v>
      </c>
      <c r="L24" s="38"/>
      <c r="M24" s="38"/>
      <c r="N24" s="38"/>
      <c r="O24" s="38"/>
      <c r="P24" s="33">
        <v>7</v>
      </c>
      <c r="Q24" s="34">
        <f t="shared" si="0"/>
        <v>7.7</v>
      </c>
      <c r="R24" s="35" t="str">
        <f t="shared" si="3"/>
        <v>B</v>
      </c>
      <c r="S24" s="36" t="str">
        <f t="shared" si="1"/>
        <v>Khá</v>
      </c>
      <c r="T24" s="37" t="str">
        <f t="shared" si="4"/>
        <v/>
      </c>
      <c r="U24" s="3"/>
      <c r="V24" s="103" t="str">
        <f t="shared" si="2"/>
        <v>Đạt</v>
      </c>
      <c r="W24" s="86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2"/>
    </row>
    <row r="25" spans="2:38" ht="18" customHeight="1">
      <c r="B25" s="26">
        <v>15</v>
      </c>
      <c r="C25" s="27" t="s">
        <v>1107</v>
      </c>
      <c r="D25" s="28" t="s">
        <v>1108</v>
      </c>
      <c r="E25" s="29" t="s">
        <v>481</v>
      </c>
      <c r="F25" s="30" t="s">
        <v>1109</v>
      </c>
      <c r="G25" s="27" t="s">
        <v>260</v>
      </c>
      <c r="H25" s="31">
        <v>10</v>
      </c>
      <c r="I25" s="31">
        <v>8</v>
      </c>
      <c r="J25" s="31" t="s">
        <v>27</v>
      </c>
      <c r="K25" s="31">
        <v>9</v>
      </c>
      <c r="L25" s="38"/>
      <c r="M25" s="38"/>
      <c r="N25" s="38"/>
      <c r="O25" s="38"/>
      <c r="P25" s="33">
        <v>7</v>
      </c>
      <c r="Q25" s="34">
        <f t="shared" si="0"/>
        <v>7.9</v>
      </c>
      <c r="R25" s="35" t="str">
        <f t="shared" si="3"/>
        <v>B</v>
      </c>
      <c r="S25" s="36" t="str">
        <f t="shared" si="1"/>
        <v>Khá</v>
      </c>
      <c r="T25" s="37" t="str">
        <f t="shared" si="4"/>
        <v/>
      </c>
      <c r="U25" s="3"/>
      <c r="V25" s="103" t="str">
        <f t="shared" si="2"/>
        <v>Đạt</v>
      </c>
      <c r="W25" s="86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2"/>
    </row>
    <row r="26" spans="2:38" ht="18" customHeight="1">
      <c r="B26" s="26">
        <v>16</v>
      </c>
      <c r="C26" s="27" t="s">
        <v>1110</v>
      </c>
      <c r="D26" s="28" t="s">
        <v>127</v>
      </c>
      <c r="E26" s="29" t="s">
        <v>93</v>
      </c>
      <c r="F26" s="30" t="s">
        <v>901</v>
      </c>
      <c r="G26" s="27" t="s">
        <v>217</v>
      </c>
      <c r="H26" s="31">
        <v>10</v>
      </c>
      <c r="I26" s="31">
        <v>8</v>
      </c>
      <c r="J26" s="31" t="s">
        <v>27</v>
      </c>
      <c r="K26" s="31">
        <v>6</v>
      </c>
      <c r="L26" s="38"/>
      <c r="M26" s="38"/>
      <c r="N26" s="38"/>
      <c r="O26" s="38"/>
      <c r="P26" s="33">
        <v>8</v>
      </c>
      <c r="Q26" s="34">
        <f t="shared" si="0"/>
        <v>7.8</v>
      </c>
      <c r="R26" s="35" t="str">
        <f t="shared" si="3"/>
        <v>B</v>
      </c>
      <c r="S26" s="36" t="str">
        <f t="shared" si="1"/>
        <v>Khá</v>
      </c>
      <c r="T26" s="37" t="str">
        <f t="shared" si="4"/>
        <v/>
      </c>
      <c r="U26" s="3"/>
      <c r="V26" s="103" t="str">
        <f t="shared" si="2"/>
        <v>Đạt</v>
      </c>
      <c r="W26" s="86"/>
      <c r="X26" s="74"/>
      <c r="Y26" s="74"/>
      <c r="Z26" s="74"/>
      <c r="AA26" s="74"/>
      <c r="AB26" s="74"/>
      <c r="AC26" s="74"/>
      <c r="AD26" s="74"/>
      <c r="AE26" s="74"/>
      <c r="AF26" s="74"/>
      <c r="AG26" s="74"/>
      <c r="AH26" s="74"/>
      <c r="AI26" s="74"/>
      <c r="AJ26" s="74"/>
      <c r="AK26" s="74"/>
      <c r="AL26" s="2"/>
    </row>
    <row r="27" spans="2:38" ht="18" customHeight="1">
      <c r="B27" s="26">
        <v>17</v>
      </c>
      <c r="C27" s="27" t="s">
        <v>1111</v>
      </c>
      <c r="D27" s="28" t="s">
        <v>262</v>
      </c>
      <c r="E27" s="29" t="s">
        <v>263</v>
      </c>
      <c r="F27" s="30" t="s">
        <v>1112</v>
      </c>
      <c r="G27" s="27" t="s">
        <v>104</v>
      </c>
      <c r="H27" s="31">
        <v>10</v>
      </c>
      <c r="I27" s="31">
        <v>8</v>
      </c>
      <c r="J27" s="31" t="s">
        <v>27</v>
      </c>
      <c r="K27" s="31">
        <v>9</v>
      </c>
      <c r="L27" s="38"/>
      <c r="M27" s="38"/>
      <c r="N27" s="38"/>
      <c r="O27" s="38"/>
      <c r="P27" s="33">
        <v>7</v>
      </c>
      <c r="Q27" s="34">
        <f t="shared" si="0"/>
        <v>7.9</v>
      </c>
      <c r="R27" s="35" t="str">
        <f t="shared" si="3"/>
        <v>B</v>
      </c>
      <c r="S27" s="36" t="str">
        <f t="shared" si="1"/>
        <v>Khá</v>
      </c>
      <c r="T27" s="37" t="str">
        <f t="shared" si="4"/>
        <v/>
      </c>
      <c r="U27" s="3"/>
      <c r="V27" s="103" t="str">
        <f t="shared" si="2"/>
        <v>Đạt</v>
      </c>
      <c r="W27" s="86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2"/>
    </row>
    <row r="28" spans="2:38" ht="18" customHeight="1">
      <c r="B28" s="26">
        <v>18</v>
      </c>
      <c r="C28" s="27" t="s">
        <v>1113</v>
      </c>
      <c r="D28" s="28" t="s">
        <v>97</v>
      </c>
      <c r="E28" s="29" t="s">
        <v>647</v>
      </c>
      <c r="F28" s="30" t="s">
        <v>255</v>
      </c>
      <c r="G28" s="27" t="s">
        <v>260</v>
      </c>
      <c r="H28" s="31">
        <v>8</v>
      </c>
      <c r="I28" s="31">
        <v>7</v>
      </c>
      <c r="J28" s="31" t="s">
        <v>27</v>
      </c>
      <c r="K28" s="31">
        <v>8</v>
      </c>
      <c r="L28" s="38"/>
      <c r="M28" s="38"/>
      <c r="N28" s="38"/>
      <c r="O28" s="38"/>
      <c r="P28" s="33">
        <v>7</v>
      </c>
      <c r="Q28" s="34">
        <f t="shared" si="0"/>
        <v>7.3</v>
      </c>
      <c r="R28" s="35" t="str">
        <f t="shared" si="3"/>
        <v>B</v>
      </c>
      <c r="S28" s="36" t="str">
        <f t="shared" si="1"/>
        <v>Khá</v>
      </c>
      <c r="T28" s="37" t="str">
        <f t="shared" si="4"/>
        <v/>
      </c>
      <c r="U28" s="3"/>
      <c r="V28" s="103" t="str">
        <f t="shared" si="2"/>
        <v>Đạt</v>
      </c>
      <c r="W28" s="86"/>
      <c r="X28" s="74"/>
      <c r="Y28" s="74"/>
      <c r="Z28" s="74"/>
      <c r="AA28" s="74"/>
      <c r="AB28" s="74"/>
      <c r="AC28" s="74"/>
      <c r="AD28" s="74"/>
      <c r="AE28" s="74"/>
      <c r="AF28" s="74"/>
      <c r="AG28" s="74"/>
      <c r="AH28" s="74"/>
      <c r="AI28" s="74"/>
      <c r="AJ28" s="74"/>
      <c r="AK28" s="74"/>
      <c r="AL28" s="2"/>
    </row>
    <row r="29" spans="2:38" ht="18" customHeight="1">
      <c r="B29" s="26">
        <v>19</v>
      </c>
      <c r="C29" s="27" t="s">
        <v>1114</v>
      </c>
      <c r="D29" s="28" t="s">
        <v>1115</v>
      </c>
      <c r="E29" s="29" t="s">
        <v>662</v>
      </c>
      <c r="F29" s="30" t="s">
        <v>409</v>
      </c>
      <c r="G29" s="27" t="s">
        <v>208</v>
      </c>
      <c r="H29" s="31">
        <v>10</v>
      </c>
      <c r="I29" s="31">
        <v>8</v>
      </c>
      <c r="J29" s="31" t="s">
        <v>27</v>
      </c>
      <c r="K29" s="31">
        <v>6</v>
      </c>
      <c r="L29" s="38"/>
      <c r="M29" s="38"/>
      <c r="N29" s="38"/>
      <c r="O29" s="38"/>
      <c r="P29" s="33">
        <v>8</v>
      </c>
      <c r="Q29" s="34">
        <f t="shared" si="0"/>
        <v>7.8</v>
      </c>
      <c r="R29" s="35" t="str">
        <f t="shared" si="3"/>
        <v>B</v>
      </c>
      <c r="S29" s="36" t="str">
        <f t="shared" si="1"/>
        <v>Khá</v>
      </c>
      <c r="T29" s="37" t="str">
        <f t="shared" si="4"/>
        <v/>
      </c>
      <c r="U29" s="3"/>
      <c r="V29" s="103" t="str">
        <f t="shared" si="2"/>
        <v>Đạt</v>
      </c>
      <c r="W29" s="86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2"/>
    </row>
    <row r="30" spans="2:38" ht="18" customHeight="1">
      <c r="B30" s="26">
        <v>20</v>
      </c>
      <c r="C30" s="27" t="s">
        <v>1116</v>
      </c>
      <c r="D30" s="28" t="s">
        <v>123</v>
      </c>
      <c r="E30" s="29" t="s">
        <v>969</v>
      </c>
      <c r="F30" s="30" t="s">
        <v>976</v>
      </c>
      <c r="G30" s="27" t="s">
        <v>236</v>
      </c>
      <c r="H30" s="31">
        <v>10</v>
      </c>
      <c r="I30" s="31">
        <v>8</v>
      </c>
      <c r="J30" s="31" t="s">
        <v>27</v>
      </c>
      <c r="K30" s="31">
        <v>8</v>
      </c>
      <c r="L30" s="38"/>
      <c r="M30" s="38"/>
      <c r="N30" s="38"/>
      <c r="O30" s="38"/>
      <c r="P30" s="33">
        <v>8</v>
      </c>
      <c r="Q30" s="34">
        <f t="shared" si="0"/>
        <v>8.1999999999999993</v>
      </c>
      <c r="R30" s="35" t="str">
        <f t="shared" si="3"/>
        <v>B+</v>
      </c>
      <c r="S30" s="36" t="str">
        <f t="shared" si="1"/>
        <v>Khá</v>
      </c>
      <c r="T30" s="37" t="str">
        <f t="shared" si="4"/>
        <v/>
      </c>
      <c r="U30" s="3"/>
      <c r="V30" s="103" t="str">
        <f t="shared" si="2"/>
        <v>Đạt</v>
      </c>
      <c r="W30" s="86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2"/>
    </row>
    <row r="31" spans="2:38" ht="18" customHeight="1">
      <c r="B31" s="26">
        <v>21</v>
      </c>
      <c r="C31" s="27" t="s">
        <v>1117</v>
      </c>
      <c r="D31" s="28" t="s">
        <v>109</v>
      </c>
      <c r="E31" s="29" t="s">
        <v>110</v>
      </c>
      <c r="F31" s="30" t="s">
        <v>553</v>
      </c>
      <c r="G31" s="27" t="s">
        <v>260</v>
      </c>
      <c r="H31" s="31">
        <v>10</v>
      </c>
      <c r="I31" s="31">
        <v>7</v>
      </c>
      <c r="J31" s="31" t="s">
        <v>27</v>
      </c>
      <c r="K31" s="31">
        <v>6</v>
      </c>
      <c r="L31" s="38"/>
      <c r="M31" s="38"/>
      <c r="N31" s="38"/>
      <c r="O31" s="38"/>
      <c r="P31" s="33">
        <v>7</v>
      </c>
      <c r="Q31" s="34">
        <f t="shared" si="0"/>
        <v>7.1</v>
      </c>
      <c r="R31" s="35" t="str">
        <f t="shared" si="3"/>
        <v>B</v>
      </c>
      <c r="S31" s="36" t="str">
        <f t="shared" si="1"/>
        <v>Khá</v>
      </c>
      <c r="T31" s="37" t="str">
        <f t="shared" si="4"/>
        <v/>
      </c>
      <c r="U31" s="3"/>
      <c r="V31" s="103" t="str">
        <f t="shared" si="2"/>
        <v>Đạt</v>
      </c>
      <c r="W31" s="86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2"/>
    </row>
    <row r="32" spans="2:38" ht="18" customHeight="1">
      <c r="B32" s="26">
        <v>22</v>
      </c>
      <c r="C32" s="27" t="s">
        <v>1118</v>
      </c>
      <c r="D32" s="28" t="s">
        <v>533</v>
      </c>
      <c r="E32" s="29" t="s">
        <v>119</v>
      </c>
      <c r="F32" s="30" t="s">
        <v>832</v>
      </c>
      <c r="G32" s="27" t="s">
        <v>104</v>
      </c>
      <c r="H32" s="31">
        <v>10</v>
      </c>
      <c r="I32" s="31">
        <v>8</v>
      </c>
      <c r="J32" s="31" t="s">
        <v>27</v>
      </c>
      <c r="K32" s="31">
        <v>9</v>
      </c>
      <c r="L32" s="38"/>
      <c r="M32" s="38"/>
      <c r="N32" s="38"/>
      <c r="O32" s="38"/>
      <c r="P32" s="33">
        <v>8</v>
      </c>
      <c r="Q32" s="34">
        <f t="shared" si="0"/>
        <v>8.4</v>
      </c>
      <c r="R32" s="35" t="str">
        <f t="shared" si="3"/>
        <v>B+</v>
      </c>
      <c r="S32" s="36" t="str">
        <f t="shared" si="1"/>
        <v>Khá</v>
      </c>
      <c r="T32" s="37" t="str">
        <f t="shared" si="4"/>
        <v/>
      </c>
      <c r="U32" s="3"/>
      <c r="V32" s="103" t="str">
        <f t="shared" si="2"/>
        <v>Đạt</v>
      </c>
      <c r="W32" s="86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74"/>
      <c r="AI32" s="74"/>
      <c r="AJ32" s="74"/>
      <c r="AK32" s="74"/>
      <c r="AL32" s="2"/>
    </row>
    <row r="33" spans="2:38" ht="18" customHeight="1">
      <c r="B33" s="26">
        <v>23</v>
      </c>
      <c r="C33" s="27" t="s">
        <v>1119</v>
      </c>
      <c r="D33" s="28" t="s">
        <v>1120</v>
      </c>
      <c r="E33" s="29" t="s">
        <v>1121</v>
      </c>
      <c r="F33" s="30" t="s">
        <v>138</v>
      </c>
      <c r="G33" s="27" t="s">
        <v>104</v>
      </c>
      <c r="H33" s="31">
        <v>10</v>
      </c>
      <c r="I33" s="31">
        <v>8</v>
      </c>
      <c r="J33" s="31" t="s">
        <v>27</v>
      </c>
      <c r="K33" s="31">
        <v>7</v>
      </c>
      <c r="L33" s="38"/>
      <c r="M33" s="38"/>
      <c r="N33" s="38"/>
      <c r="O33" s="38"/>
      <c r="P33" s="33">
        <v>8</v>
      </c>
      <c r="Q33" s="34">
        <f t="shared" si="0"/>
        <v>8</v>
      </c>
      <c r="R33" s="35" t="str">
        <f t="shared" si="3"/>
        <v>B+</v>
      </c>
      <c r="S33" s="36" t="str">
        <f t="shared" si="1"/>
        <v>Khá</v>
      </c>
      <c r="T33" s="37" t="str">
        <f t="shared" si="4"/>
        <v/>
      </c>
      <c r="U33" s="3"/>
      <c r="V33" s="103" t="str">
        <f t="shared" si="2"/>
        <v>Đạt</v>
      </c>
      <c r="W33" s="86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2"/>
    </row>
    <row r="34" spans="2:38" ht="18" customHeight="1">
      <c r="B34" s="26">
        <v>24</v>
      </c>
      <c r="C34" s="27" t="s">
        <v>1122</v>
      </c>
      <c r="D34" s="28" t="s">
        <v>1123</v>
      </c>
      <c r="E34" s="29" t="s">
        <v>1124</v>
      </c>
      <c r="F34" s="30" t="s">
        <v>683</v>
      </c>
      <c r="G34" s="27" t="s">
        <v>260</v>
      </c>
      <c r="H34" s="31">
        <v>10</v>
      </c>
      <c r="I34" s="31">
        <v>8</v>
      </c>
      <c r="J34" s="31" t="s">
        <v>27</v>
      </c>
      <c r="K34" s="31">
        <v>9</v>
      </c>
      <c r="L34" s="38"/>
      <c r="M34" s="38"/>
      <c r="N34" s="38"/>
      <c r="O34" s="38"/>
      <c r="P34" s="33">
        <v>8</v>
      </c>
      <c r="Q34" s="34">
        <f t="shared" si="0"/>
        <v>8.4</v>
      </c>
      <c r="R34" s="35" t="str">
        <f t="shared" si="3"/>
        <v>B+</v>
      </c>
      <c r="S34" s="36" t="str">
        <f t="shared" si="1"/>
        <v>Khá</v>
      </c>
      <c r="T34" s="37" t="str">
        <f t="shared" si="4"/>
        <v/>
      </c>
      <c r="U34" s="3"/>
      <c r="V34" s="103" t="str">
        <f t="shared" si="2"/>
        <v>Đạt</v>
      </c>
      <c r="W34" s="86"/>
      <c r="X34" s="74"/>
      <c r="Y34" s="74"/>
      <c r="Z34" s="74"/>
      <c r="AA34" s="74"/>
      <c r="AB34" s="74"/>
      <c r="AC34" s="74"/>
      <c r="AD34" s="74"/>
      <c r="AE34" s="74"/>
      <c r="AF34" s="74"/>
      <c r="AG34" s="74"/>
      <c r="AH34" s="74"/>
      <c r="AI34" s="74"/>
      <c r="AJ34" s="74"/>
      <c r="AK34" s="74"/>
      <c r="AL34" s="2"/>
    </row>
    <row r="35" spans="2:38" ht="18" customHeight="1">
      <c r="B35" s="26">
        <v>25</v>
      </c>
      <c r="C35" s="27" t="s">
        <v>1125</v>
      </c>
      <c r="D35" s="28" t="s">
        <v>205</v>
      </c>
      <c r="E35" s="29" t="s">
        <v>1124</v>
      </c>
      <c r="F35" s="30" t="s">
        <v>484</v>
      </c>
      <c r="G35" s="27" t="s">
        <v>208</v>
      </c>
      <c r="H35" s="31">
        <v>10</v>
      </c>
      <c r="I35" s="31">
        <v>8</v>
      </c>
      <c r="J35" s="31" t="s">
        <v>27</v>
      </c>
      <c r="K35" s="31">
        <v>9</v>
      </c>
      <c r="L35" s="38"/>
      <c r="M35" s="38"/>
      <c r="N35" s="38"/>
      <c r="O35" s="38"/>
      <c r="P35" s="33">
        <v>8</v>
      </c>
      <c r="Q35" s="34">
        <f t="shared" si="0"/>
        <v>8.4</v>
      </c>
      <c r="R35" s="35" t="str">
        <f t="shared" si="3"/>
        <v>B+</v>
      </c>
      <c r="S35" s="36" t="str">
        <f t="shared" si="1"/>
        <v>Khá</v>
      </c>
      <c r="T35" s="37" t="str">
        <f t="shared" si="4"/>
        <v/>
      </c>
      <c r="U35" s="3"/>
      <c r="V35" s="103" t="str">
        <f t="shared" si="2"/>
        <v>Đạt</v>
      </c>
      <c r="W35" s="86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2"/>
    </row>
    <row r="36" spans="2:38" ht="18" customHeight="1">
      <c r="B36" s="26">
        <v>26</v>
      </c>
      <c r="C36" s="27" t="s">
        <v>1126</v>
      </c>
      <c r="D36" s="28" t="s">
        <v>721</v>
      </c>
      <c r="E36" s="29" t="s">
        <v>844</v>
      </c>
      <c r="F36" s="30" t="s">
        <v>1041</v>
      </c>
      <c r="G36" s="27" t="s">
        <v>208</v>
      </c>
      <c r="H36" s="31">
        <v>10</v>
      </c>
      <c r="I36" s="31">
        <v>8</v>
      </c>
      <c r="J36" s="31" t="s">
        <v>27</v>
      </c>
      <c r="K36" s="31">
        <v>9</v>
      </c>
      <c r="L36" s="38"/>
      <c r="M36" s="38"/>
      <c r="N36" s="38"/>
      <c r="O36" s="38"/>
      <c r="P36" s="33">
        <v>6</v>
      </c>
      <c r="Q36" s="34">
        <f t="shared" si="0"/>
        <v>7.4</v>
      </c>
      <c r="R36" s="35" t="str">
        <f t="shared" si="3"/>
        <v>B</v>
      </c>
      <c r="S36" s="36" t="str">
        <f t="shared" si="1"/>
        <v>Khá</v>
      </c>
      <c r="T36" s="37" t="str">
        <f t="shared" si="4"/>
        <v/>
      </c>
      <c r="U36" s="3"/>
      <c r="V36" s="103" t="str">
        <f t="shared" si="2"/>
        <v>Đạt</v>
      </c>
      <c r="W36" s="86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2"/>
    </row>
    <row r="37" spans="2:38" ht="18" customHeight="1">
      <c r="B37" s="26">
        <v>27</v>
      </c>
      <c r="C37" s="27" t="s">
        <v>1127</v>
      </c>
      <c r="D37" s="28" t="s">
        <v>1128</v>
      </c>
      <c r="E37" s="29" t="s">
        <v>137</v>
      </c>
      <c r="F37" s="30" t="s">
        <v>1129</v>
      </c>
      <c r="G37" s="27" t="s">
        <v>65</v>
      </c>
      <c r="H37" s="31">
        <v>10</v>
      </c>
      <c r="I37" s="31">
        <v>7</v>
      </c>
      <c r="J37" s="31" t="s">
        <v>27</v>
      </c>
      <c r="K37" s="31">
        <v>5</v>
      </c>
      <c r="L37" s="38"/>
      <c r="M37" s="38"/>
      <c r="N37" s="38"/>
      <c r="O37" s="38"/>
      <c r="P37" s="33">
        <v>8</v>
      </c>
      <c r="Q37" s="34">
        <f t="shared" si="0"/>
        <v>7.4</v>
      </c>
      <c r="R37" s="35" t="str">
        <f t="shared" si="3"/>
        <v>B</v>
      </c>
      <c r="S37" s="36" t="str">
        <f t="shared" si="1"/>
        <v>Khá</v>
      </c>
      <c r="T37" s="37" t="str">
        <f t="shared" si="4"/>
        <v/>
      </c>
      <c r="U37" s="3"/>
      <c r="V37" s="103" t="str">
        <f t="shared" si="2"/>
        <v>Đạt</v>
      </c>
      <c r="W37" s="86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2"/>
    </row>
    <row r="38" spans="2:38" ht="18" customHeight="1">
      <c r="B38" s="26">
        <v>28</v>
      </c>
      <c r="C38" s="27" t="s">
        <v>1130</v>
      </c>
      <c r="D38" s="28" t="s">
        <v>245</v>
      </c>
      <c r="E38" s="29" t="s">
        <v>137</v>
      </c>
      <c r="F38" s="30" t="s">
        <v>922</v>
      </c>
      <c r="G38" s="27" t="s">
        <v>104</v>
      </c>
      <c r="H38" s="31">
        <v>10</v>
      </c>
      <c r="I38" s="31">
        <v>8</v>
      </c>
      <c r="J38" s="31" t="s">
        <v>27</v>
      </c>
      <c r="K38" s="31">
        <v>6</v>
      </c>
      <c r="L38" s="38"/>
      <c r="M38" s="38"/>
      <c r="N38" s="38"/>
      <c r="O38" s="38"/>
      <c r="P38" s="33">
        <v>8</v>
      </c>
      <c r="Q38" s="34">
        <f t="shared" si="0"/>
        <v>7.8</v>
      </c>
      <c r="R38" s="35" t="str">
        <f t="shared" si="3"/>
        <v>B</v>
      </c>
      <c r="S38" s="36" t="str">
        <f t="shared" si="1"/>
        <v>Khá</v>
      </c>
      <c r="T38" s="37" t="str">
        <f t="shared" si="4"/>
        <v/>
      </c>
      <c r="U38" s="3"/>
      <c r="V38" s="103" t="str">
        <f t="shared" si="2"/>
        <v>Đạt</v>
      </c>
      <c r="W38" s="86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2"/>
    </row>
    <row r="39" spans="2:38" ht="18" customHeight="1">
      <c r="B39" s="26">
        <v>29</v>
      </c>
      <c r="C39" s="27" t="s">
        <v>1131</v>
      </c>
      <c r="D39" s="28" t="s">
        <v>1132</v>
      </c>
      <c r="E39" s="29" t="s">
        <v>321</v>
      </c>
      <c r="F39" s="30" t="s">
        <v>676</v>
      </c>
      <c r="G39" s="27" t="s">
        <v>104</v>
      </c>
      <c r="H39" s="31">
        <v>10</v>
      </c>
      <c r="I39" s="31">
        <v>8</v>
      </c>
      <c r="J39" s="31" t="s">
        <v>27</v>
      </c>
      <c r="K39" s="31">
        <v>9</v>
      </c>
      <c r="L39" s="38"/>
      <c r="M39" s="38"/>
      <c r="N39" s="38"/>
      <c r="O39" s="38"/>
      <c r="P39" s="33">
        <v>8</v>
      </c>
      <c r="Q39" s="34">
        <f t="shared" si="0"/>
        <v>8.4</v>
      </c>
      <c r="R39" s="35" t="str">
        <f t="shared" si="3"/>
        <v>B+</v>
      </c>
      <c r="S39" s="36" t="str">
        <f t="shared" si="1"/>
        <v>Khá</v>
      </c>
      <c r="T39" s="37" t="str">
        <f t="shared" si="4"/>
        <v/>
      </c>
      <c r="U39" s="3"/>
      <c r="V39" s="103" t="str">
        <f t="shared" si="2"/>
        <v>Đạt</v>
      </c>
      <c r="W39" s="86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2"/>
    </row>
    <row r="40" spans="2:38" ht="18" customHeight="1">
      <c r="B40" s="26">
        <v>30</v>
      </c>
      <c r="C40" s="27" t="s">
        <v>1133</v>
      </c>
      <c r="D40" s="28" t="s">
        <v>1134</v>
      </c>
      <c r="E40" s="29" t="s">
        <v>1135</v>
      </c>
      <c r="F40" s="30" t="s">
        <v>1012</v>
      </c>
      <c r="G40" s="27" t="s">
        <v>236</v>
      </c>
      <c r="H40" s="31">
        <v>10</v>
      </c>
      <c r="I40" s="31">
        <v>8</v>
      </c>
      <c r="J40" s="31" t="s">
        <v>27</v>
      </c>
      <c r="K40" s="31">
        <v>8</v>
      </c>
      <c r="L40" s="38"/>
      <c r="M40" s="38"/>
      <c r="N40" s="38"/>
      <c r="O40" s="38"/>
      <c r="P40" s="33">
        <v>7</v>
      </c>
      <c r="Q40" s="34">
        <f t="shared" si="0"/>
        <v>7.7</v>
      </c>
      <c r="R40" s="35" t="str">
        <f t="shared" si="3"/>
        <v>B</v>
      </c>
      <c r="S40" s="36" t="str">
        <f t="shared" si="1"/>
        <v>Khá</v>
      </c>
      <c r="T40" s="37" t="str">
        <f t="shared" si="4"/>
        <v/>
      </c>
      <c r="U40" s="3"/>
      <c r="V40" s="103" t="str">
        <f t="shared" si="2"/>
        <v>Đạt</v>
      </c>
      <c r="W40" s="86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2"/>
    </row>
    <row r="41" spans="2:38" ht="18" customHeight="1">
      <c r="B41" s="26">
        <v>31</v>
      </c>
      <c r="C41" s="27" t="s">
        <v>1136</v>
      </c>
      <c r="D41" s="28" t="s">
        <v>552</v>
      </c>
      <c r="E41" s="29" t="s">
        <v>325</v>
      </c>
      <c r="F41" s="30" t="s">
        <v>581</v>
      </c>
      <c r="G41" s="27" t="s">
        <v>65</v>
      </c>
      <c r="H41" s="31">
        <v>10</v>
      </c>
      <c r="I41" s="31">
        <v>7</v>
      </c>
      <c r="J41" s="31" t="s">
        <v>27</v>
      </c>
      <c r="K41" s="31">
        <v>5</v>
      </c>
      <c r="L41" s="38"/>
      <c r="M41" s="38"/>
      <c r="N41" s="38"/>
      <c r="O41" s="38"/>
      <c r="P41" s="33">
        <v>8</v>
      </c>
      <c r="Q41" s="34">
        <f t="shared" si="0"/>
        <v>7.4</v>
      </c>
      <c r="R41" s="35" t="str">
        <f t="shared" si="3"/>
        <v>B</v>
      </c>
      <c r="S41" s="36" t="str">
        <f t="shared" si="1"/>
        <v>Khá</v>
      </c>
      <c r="T41" s="37" t="str">
        <f t="shared" si="4"/>
        <v/>
      </c>
      <c r="U41" s="3"/>
      <c r="V41" s="103" t="str">
        <f t="shared" si="2"/>
        <v>Đạt</v>
      </c>
      <c r="W41" s="86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2"/>
    </row>
    <row r="42" spans="2:38" ht="18" customHeight="1">
      <c r="B42" s="26">
        <v>32</v>
      </c>
      <c r="C42" s="27" t="s">
        <v>1137</v>
      </c>
      <c r="D42" s="28" t="s">
        <v>1138</v>
      </c>
      <c r="E42" s="29" t="s">
        <v>700</v>
      </c>
      <c r="F42" s="30" t="s">
        <v>216</v>
      </c>
      <c r="G42" s="27" t="s">
        <v>260</v>
      </c>
      <c r="H42" s="31">
        <v>8</v>
      </c>
      <c r="I42" s="31">
        <v>8</v>
      </c>
      <c r="J42" s="31" t="s">
        <v>27</v>
      </c>
      <c r="K42" s="31">
        <v>9</v>
      </c>
      <c r="L42" s="38"/>
      <c r="M42" s="38"/>
      <c r="N42" s="38"/>
      <c r="O42" s="38"/>
      <c r="P42" s="33">
        <v>8</v>
      </c>
      <c r="Q42" s="34">
        <f t="shared" si="0"/>
        <v>8.1999999999999993</v>
      </c>
      <c r="R42" s="35" t="str">
        <f t="shared" si="3"/>
        <v>B+</v>
      </c>
      <c r="S42" s="36" t="str">
        <f t="shared" si="1"/>
        <v>Khá</v>
      </c>
      <c r="T42" s="37" t="str">
        <f t="shared" si="4"/>
        <v/>
      </c>
      <c r="U42" s="3"/>
      <c r="V42" s="103" t="str">
        <f t="shared" si="2"/>
        <v>Đạt</v>
      </c>
      <c r="W42" s="86"/>
      <c r="X42" s="74"/>
      <c r="Y42" s="74"/>
      <c r="Z42" s="74"/>
      <c r="AA42" s="74"/>
      <c r="AB42" s="74"/>
      <c r="AC42" s="74"/>
      <c r="AD42" s="74"/>
      <c r="AE42" s="74"/>
      <c r="AF42" s="74"/>
      <c r="AG42" s="74"/>
      <c r="AH42" s="74"/>
      <c r="AI42" s="74"/>
      <c r="AJ42" s="74"/>
      <c r="AK42" s="74"/>
      <c r="AL42" s="2"/>
    </row>
    <row r="43" spans="2:38" ht="18" customHeight="1">
      <c r="B43" s="26">
        <v>33</v>
      </c>
      <c r="C43" s="27" t="s">
        <v>1139</v>
      </c>
      <c r="D43" s="28" t="s">
        <v>1140</v>
      </c>
      <c r="E43" s="29" t="s">
        <v>540</v>
      </c>
      <c r="F43" s="30" t="s">
        <v>1141</v>
      </c>
      <c r="G43" s="27" t="s">
        <v>260</v>
      </c>
      <c r="H43" s="31">
        <v>8</v>
      </c>
      <c r="I43" s="31">
        <v>8</v>
      </c>
      <c r="J43" s="31" t="s">
        <v>27</v>
      </c>
      <c r="K43" s="31">
        <v>9</v>
      </c>
      <c r="L43" s="38"/>
      <c r="M43" s="38"/>
      <c r="N43" s="38"/>
      <c r="O43" s="38"/>
      <c r="P43" s="33">
        <v>7</v>
      </c>
      <c r="Q43" s="34">
        <f t="shared" si="0"/>
        <v>7.7</v>
      </c>
      <c r="R43" s="35" t="str">
        <f t="shared" si="3"/>
        <v>B</v>
      </c>
      <c r="S43" s="36" t="str">
        <f t="shared" si="1"/>
        <v>Khá</v>
      </c>
      <c r="T43" s="37" t="str">
        <f t="shared" si="4"/>
        <v/>
      </c>
      <c r="U43" s="3"/>
      <c r="V43" s="103" t="str">
        <f t="shared" si="2"/>
        <v>Đạt</v>
      </c>
      <c r="W43" s="86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2"/>
    </row>
    <row r="44" spans="2:38" ht="18" customHeight="1">
      <c r="B44" s="26">
        <v>34</v>
      </c>
      <c r="C44" s="27" t="s">
        <v>1142</v>
      </c>
      <c r="D44" s="28" t="s">
        <v>552</v>
      </c>
      <c r="E44" s="29" t="s">
        <v>165</v>
      </c>
      <c r="F44" s="30" t="s">
        <v>235</v>
      </c>
      <c r="G44" s="27" t="s">
        <v>167</v>
      </c>
      <c r="H44" s="31">
        <v>10</v>
      </c>
      <c r="I44" s="31">
        <v>8</v>
      </c>
      <c r="J44" s="31" t="s">
        <v>27</v>
      </c>
      <c r="K44" s="31">
        <v>7</v>
      </c>
      <c r="L44" s="38"/>
      <c r="M44" s="38"/>
      <c r="N44" s="38"/>
      <c r="O44" s="38"/>
      <c r="P44" s="33">
        <v>8</v>
      </c>
      <c r="Q44" s="34">
        <f t="shared" si="0"/>
        <v>8</v>
      </c>
      <c r="R44" s="35" t="str">
        <f t="shared" si="3"/>
        <v>B+</v>
      </c>
      <c r="S44" s="36" t="str">
        <f t="shared" si="1"/>
        <v>Khá</v>
      </c>
      <c r="T44" s="37" t="str">
        <f t="shared" si="4"/>
        <v/>
      </c>
      <c r="U44" s="3"/>
      <c r="V44" s="103" t="str">
        <f t="shared" si="2"/>
        <v>Đạt</v>
      </c>
      <c r="W44" s="86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4"/>
      <c r="AJ44" s="74"/>
      <c r="AK44" s="74"/>
      <c r="AL44" s="2"/>
    </row>
    <row r="45" spans="2:38" ht="18" customHeight="1">
      <c r="B45" s="26">
        <v>35</v>
      </c>
      <c r="C45" s="27" t="s">
        <v>1143</v>
      </c>
      <c r="D45" s="28" t="s">
        <v>1005</v>
      </c>
      <c r="E45" s="29" t="s">
        <v>165</v>
      </c>
      <c r="F45" s="30" t="s">
        <v>153</v>
      </c>
      <c r="G45" s="27" t="s">
        <v>260</v>
      </c>
      <c r="H45" s="31">
        <v>10</v>
      </c>
      <c r="I45" s="31">
        <v>8</v>
      </c>
      <c r="J45" s="31" t="s">
        <v>27</v>
      </c>
      <c r="K45" s="31">
        <v>6</v>
      </c>
      <c r="L45" s="38"/>
      <c r="M45" s="38"/>
      <c r="N45" s="38"/>
      <c r="O45" s="38"/>
      <c r="P45" s="33">
        <v>8</v>
      </c>
      <c r="Q45" s="34">
        <f t="shared" si="0"/>
        <v>7.8</v>
      </c>
      <c r="R45" s="35" t="str">
        <f t="shared" si="3"/>
        <v>B</v>
      </c>
      <c r="S45" s="36" t="str">
        <f t="shared" si="1"/>
        <v>Khá</v>
      </c>
      <c r="T45" s="37" t="str">
        <f t="shared" si="4"/>
        <v/>
      </c>
      <c r="U45" s="3"/>
      <c r="V45" s="103" t="str">
        <f t="shared" si="2"/>
        <v>Đạt</v>
      </c>
      <c r="W45" s="86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2"/>
    </row>
    <row r="46" spans="2:38" ht="18" customHeight="1">
      <c r="B46" s="26">
        <v>36</v>
      </c>
      <c r="C46" s="27" t="s">
        <v>1144</v>
      </c>
      <c r="D46" s="28" t="s">
        <v>1145</v>
      </c>
      <c r="E46" s="29" t="s">
        <v>706</v>
      </c>
      <c r="F46" s="30" t="s">
        <v>1146</v>
      </c>
      <c r="G46" s="27" t="s">
        <v>208</v>
      </c>
      <c r="H46" s="31">
        <v>10</v>
      </c>
      <c r="I46" s="31">
        <v>7</v>
      </c>
      <c r="J46" s="31" t="s">
        <v>27</v>
      </c>
      <c r="K46" s="31">
        <v>6</v>
      </c>
      <c r="L46" s="38"/>
      <c r="M46" s="38"/>
      <c r="N46" s="38"/>
      <c r="O46" s="38"/>
      <c r="P46" s="33">
        <v>7</v>
      </c>
      <c r="Q46" s="34">
        <f t="shared" si="0"/>
        <v>7.1</v>
      </c>
      <c r="R46" s="35" t="str">
        <f t="shared" si="3"/>
        <v>B</v>
      </c>
      <c r="S46" s="36" t="str">
        <f t="shared" si="1"/>
        <v>Khá</v>
      </c>
      <c r="T46" s="37" t="str">
        <f t="shared" si="4"/>
        <v/>
      </c>
      <c r="U46" s="3"/>
      <c r="V46" s="103" t="str">
        <f t="shared" si="2"/>
        <v>Đạt</v>
      </c>
      <c r="W46" s="86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4"/>
      <c r="AJ46" s="74"/>
      <c r="AK46" s="74"/>
      <c r="AL46" s="2"/>
    </row>
    <row r="47" spans="2:38" ht="18" customHeight="1">
      <c r="B47" s="26">
        <v>37</v>
      </c>
      <c r="C47" s="27" t="s">
        <v>1147</v>
      </c>
      <c r="D47" s="28" t="s">
        <v>172</v>
      </c>
      <c r="E47" s="29" t="s">
        <v>352</v>
      </c>
      <c r="F47" s="30" t="s">
        <v>1055</v>
      </c>
      <c r="G47" s="27" t="s">
        <v>547</v>
      </c>
      <c r="H47" s="31">
        <v>10</v>
      </c>
      <c r="I47" s="31">
        <v>7</v>
      </c>
      <c r="J47" s="31" t="s">
        <v>27</v>
      </c>
      <c r="K47" s="31">
        <v>5</v>
      </c>
      <c r="L47" s="38"/>
      <c r="M47" s="38"/>
      <c r="N47" s="38"/>
      <c r="O47" s="38"/>
      <c r="P47" s="33">
        <v>8</v>
      </c>
      <c r="Q47" s="34">
        <f t="shared" si="0"/>
        <v>7.4</v>
      </c>
      <c r="R47" s="35" t="str">
        <f t="shared" si="3"/>
        <v>B</v>
      </c>
      <c r="S47" s="36" t="str">
        <f t="shared" si="1"/>
        <v>Khá</v>
      </c>
      <c r="T47" s="37" t="str">
        <f t="shared" si="4"/>
        <v/>
      </c>
      <c r="U47" s="3"/>
      <c r="V47" s="103" t="str">
        <f t="shared" si="2"/>
        <v>Đạt</v>
      </c>
      <c r="W47" s="86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2"/>
    </row>
    <row r="48" spans="2:38" ht="18" customHeight="1">
      <c r="B48" s="26">
        <v>38</v>
      </c>
      <c r="C48" s="27" t="s">
        <v>1148</v>
      </c>
      <c r="D48" s="28" t="s">
        <v>1149</v>
      </c>
      <c r="E48" s="29" t="s">
        <v>871</v>
      </c>
      <c r="F48" s="30" t="s">
        <v>145</v>
      </c>
      <c r="G48" s="27" t="s">
        <v>65</v>
      </c>
      <c r="H48" s="31">
        <v>10</v>
      </c>
      <c r="I48" s="31">
        <v>7</v>
      </c>
      <c r="J48" s="31" t="s">
        <v>27</v>
      </c>
      <c r="K48" s="31">
        <v>5</v>
      </c>
      <c r="L48" s="38"/>
      <c r="M48" s="38"/>
      <c r="N48" s="38"/>
      <c r="O48" s="38"/>
      <c r="P48" s="33">
        <v>8</v>
      </c>
      <c r="Q48" s="34">
        <f t="shared" si="0"/>
        <v>7.4</v>
      </c>
      <c r="R48" s="35" t="str">
        <f t="shared" si="3"/>
        <v>B</v>
      </c>
      <c r="S48" s="36" t="str">
        <f t="shared" si="1"/>
        <v>Khá</v>
      </c>
      <c r="T48" s="37" t="str">
        <f t="shared" si="4"/>
        <v/>
      </c>
      <c r="U48" s="3"/>
      <c r="V48" s="103" t="str">
        <f t="shared" si="2"/>
        <v>Đạt</v>
      </c>
      <c r="W48" s="86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2"/>
    </row>
    <row r="49" spans="2:38" ht="18" customHeight="1">
      <c r="B49" s="26">
        <v>39</v>
      </c>
      <c r="C49" s="27" t="s">
        <v>1150</v>
      </c>
      <c r="D49" s="28" t="s">
        <v>1151</v>
      </c>
      <c r="E49" s="29" t="s">
        <v>358</v>
      </c>
      <c r="F49" s="30" t="s">
        <v>1152</v>
      </c>
      <c r="G49" s="27" t="s">
        <v>121</v>
      </c>
      <c r="H49" s="31">
        <v>10</v>
      </c>
      <c r="I49" s="31">
        <v>8</v>
      </c>
      <c r="J49" s="31" t="s">
        <v>27</v>
      </c>
      <c r="K49" s="31">
        <v>8</v>
      </c>
      <c r="L49" s="38"/>
      <c r="M49" s="38"/>
      <c r="N49" s="38"/>
      <c r="O49" s="38"/>
      <c r="P49" s="33">
        <v>8</v>
      </c>
      <c r="Q49" s="34">
        <f t="shared" si="0"/>
        <v>8.1999999999999993</v>
      </c>
      <c r="R49" s="35" t="str">
        <f t="shared" si="3"/>
        <v>B+</v>
      </c>
      <c r="S49" s="36" t="str">
        <f t="shared" si="1"/>
        <v>Khá</v>
      </c>
      <c r="T49" s="37" t="str">
        <f t="shared" si="4"/>
        <v/>
      </c>
      <c r="U49" s="3"/>
      <c r="V49" s="103" t="str">
        <f t="shared" si="2"/>
        <v>Đạt</v>
      </c>
      <c r="W49" s="86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2"/>
    </row>
    <row r="50" spans="2:38" ht="18" customHeight="1">
      <c r="B50" s="26">
        <v>40</v>
      </c>
      <c r="C50" s="27" t="s">
        <v>1153</v>
      </c>
      <c r="D50" s="28" t="s">
        <v>1154</v>
      </c>
      <c r="E50" s="29" t="s">
        <v>365</v>
      </c>
      <c r="F50" s="30" t="s">
        <v>658</v>
      </c>
      <c r="G50" s="27" t="s">
        <v>65</v>
      </c>
      <c r="H50" s="31">
        <v>10</v>
      </c>
      <c r="I50" s="31">
        <v>7</v>
      </c>
      <c r="J50" s="31" t="s">
        <v>27</v>
      </c>
      <c r="K50" s="31">
        <v>5</v>
      </c>
      <c r="L50" s="38"/>
      <c r="M50" s="38"/>
      <c r="N50" s="38"/>
      <c r="O50" s="38"/>
      <c r="P50" s="33">
        <v>8</v>
      </c>
      <c r="Q50" s="34">
        <f t="shared" si="0"/>
        <v>7.4</v>
      </c>
      <c r="R50" s="35" t="str">
        <f t="shared" si="3"/>
        <v>B</v>
      </c>
      <c r="S50" s="36" t="str">
        <f t="shared" si="1"/>
        <v>Khá</v>
      </c>
      <c r="T50" s="37" t="str">
        <f t="shared" si="4"/>
        <v/>
      </c>
      <c r="U50" s="3"/>
      <c r="V50" s="103" t="str">
        <f t="shared" si="2"/>
        <v>Đạt</v>
      </c>
      <c r="W50" s="86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2"/>
    </row>
    <row r="51" spans="2:38" ht="18" customHeight="1">
      <c r="B51" s="26">
        <v>41</v>
      </c>
      <c r="C51" s="27" t="s">
        <v>1155</v>
      </c>
      <c r="D51" s="28" t="s">
        <v>1156</v>
      </c>
      <c r="E51" s="29" t="s">
        <v>563</v>
      </c>
      <c r="F51" s="30" t="s">
        <v>174</v>
      </c>
      <c r="G51" s="27" t="s">
        <v>547</v>
      </c>
      <c r="H51" s="31">
        <v>10</v>
      </c>
      <c r="I51" s="31">
        <v>8</v>
      </c>
      <c r="J51" s="31" t="s">
        <v>27</v>
      </c>
      <c r="K51" s="31">
        <v>8</v>
      </c>
      <c r="L51" s="38"/>
      <c r="M51" s="38"/>
      <c r="N51" s="38"/>
      <c r="O51" s="38"/>
      <c r="P51" s="33">
        <v>7</v>
      </c>
      <c r="Q51" s="34">
        <f t="shared" si="0"/>
        <v>7.7</v>
      </c>
      <c r="R51" s="35" t="str">
        <f t="shared" si="3"/>
        <v>B</v>
      </c>
      <c r="S51" s="36" t="str">
        <f t="shared" si="1"/>
        <v>Khá</v>
      </c>
      <c r="T51" s="37" t="str">
        <f t="shared" si="4"/>
        <v/>
      </c>
      <c r="U51" s="3"/>
      <c r="V51" s="103" t="str">
        <f t="shared" si="2"/>
        <v>Đạt</v>
      </c>
      <c r="W51" s="86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2"/>
    </row>
    <row r="52" spans="2:38" ht="18" customHeight="1">
      <c r="B52" s="26">
        <v>42</v>
      </c>
      <c r="C52" s="27" t="s">
        <v>1157</v>
      </c>
      <c r="D52" s="28" t="s">
        <v>1158</v>
      </c>
      <c r="E52" s="29" t="s">
        <v>182</v>
      </c>
      <c r="F52" s="30" t="s">
        <v>670</v>
      </c>
      <c r="G52" s="27" t="s">
        <v>167</v>
      </c>
      <c r="H52" s="31">
        <v>8</v>
      </c>
      <c r="I52" s="31">
        <v>8</v>
      </c>
      <c r="J52" s="31" t="s">
        <v>27</v>
      </c>
      <c r="K52" s="31">
        <v>9</v>
      </c>
      <c r="L52" s="38"/>
      <c r="M52" s="38"/>
      <c r="N52" s="38"/>
      <c r="O52" s="38"/>
      <c r="P52" s="33">
        <v>8</v>
      </c>
      <c r="Q52" s="34">
        <f t="shared" si="0"/>
        <v>8.1999999999999993</v>
      </c>
      <c r="R52" s="35" t="str">
        <f t="shared" si="3"/>
        <v>B+</v>
      </c>
      <c r="S52" s="36" t="str">
        <f t="shared" si="1"/>
        <v>Khá</v>
      </c>
      <c r="T52" s="37" t="str">
        <f t="shared" si="4"/>
        <v/>
      </c>
      <c r="U52" s="3"/>
      <c r="V52" s="103" t="str">
        <f t="shared" si="2"/>
        <v>Đạt</v>
      </c>
      <c r="W52" s="86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2"/>
    </row>
    <row r="53" spans="2:38" ht="18" customHeight="1">
      <c r="B53" s="26">
        <v>43</v>
      </c>
      <c r="C53" s="27" t="s">
        <v>1159</v>
      </c>
      <c r="D53" s="28" t="s">
        <v>945</v>
      </c>
      <c r="E53" s="29" t="s">
        <v>1160</v>
      </c>
      <c r="F53" s="30" t="s">
        <v>1161</v>
      </c>
      <c r="G53" s="27" t="s">
        <v>192</v>
      </c>
      <c r="H53" s="31">
        <v>10</v>
      </c>
      <c r="I53" s="31">
        <v>8</v>
      </c>
      <c r="J53" s="31" t="s">
        <v>27</v>
      </c>
      <c r="K53" s="31">
        <v>9</v>
      </c>
      <c r="L53" s="38"/>
      <c r="M53" s="38"/>
      <c r="N53" s="38"/>
      <c r="O53" s="38"/>
      <c r="P53" s="33">
        <v>7</v>
      </c>
      <c r="Q53" s="34">
        <f t="shared" si="0"/>
        <v>7.9</v>
      </c>
      <c r="R53" s="35" t="str">
        <f t="shared" si="3"/>
        <v>B</v>
      </c>
      <c r="S53" s="36" t="str">
        <f t="shared" si="1"/>
        <v>Khá</v>
      </c>
      <c r="T53" s="37" t="str">
        <f t="shared" si="4"/>
        <v/>
      </c>
      <c r="U53" s="3"/>
      <c r="V53" s="103" t="str">
        <f t="shared" si="2"/>
        <v>Đạt</v>
      </c>
      <c r="W53" s="86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2"/>
    </row>
    <row r="54" spans="2:38" ht="18" customHeight="1">
      <c r="B54" s="26">
        <v>44</v>
      </c>
      <c r="C54" s="27" t="s">
        <v>1162</v>
      </c>
      <c r="D54" s="28" t="s">
        <v>1102</v>
      </c>
      <c r="E54" s="29" t="s">
        <v>369</v>
      </c>
      <c r="F54" s="30" t="s">
        <v>1163</v>
      </c>
      <c r="G54" s="27" t="s">
        <v>236</v>
      </c>
      <c r="H54" s="31">
        <v>10</v>
      </c>
      <c r="I54" s="31">
        <v>8</v>
      </c>
      <c r="J54" s="31" t="s">
        <v>27</v>
      </c>
      <c r="K54" s="31">
        <v>8</v>
      </c>
      <c r="L54" s="38"/>
      <c r="M54" s="38"/>
      <c r="N54" s="38"/>
      <c r="O54" s="38"/>
      <c r="P54" s="33">
        <v>7</v>
      </c>
      <c r="Q54" s="34">
        <f t="shared" si="0"/>
        <v>7.7</v>
      </c>
      <c r="R54" s="35" t="str">
        <f t="shared" si="3"/>
        <v>B</v>
      </c>
      <c r="S54" s="36" t="str">
        <f t="shared" si="1"/>
        <v>Khá</v>
      </c>
      <c r="T54" s="37" t="str">
        <f t="shared" si="4"/>
        <v/>
      </c>
      <c r="U54" s="3"/>
      <c r="V54" s="103" t="str">
        <f t="shared" si="2"/>
        <v>Đạt</v>
      </c>
      <c r="W54" s="86"/>
      <c r="X54" s="74"/>
      <c r="Y54" s="74"/>
      <c r="Z54" s="74"/>
      <c r="AA54" s="74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2"/>
    </row>
    <row r="55" spans="2:38" ht="18" customHeight="1">
      <c r="B55" s="26">
        <v>45</v>
      </c>
      <c r="C55" s="27" t="s">
        <v>1164</v>
      </c>
      <c r="D55" s="28" t="s">
        <v>511</v>
      </c>
      <c r="E55" s="29" t="s">
        <v>369</v>
      </c>
      <c r="F55" s="30" t="s">
        <v>1165</v>
      </c>
      <c r="G55" s="27" t="s">
        <v>547</v>
      </c>
      <c r="H55" s="31">
        <v>10</v>
      </c>
      <c r="I55" s="31">
        <v>7</v>
      </c>
      <c r="J55" s="31" t="s">
        <v>27</v>
      </c>
      <c r="K55" s="31">
        <v>5</v>
      </c>
      <c r="L55" s="38"/>
      <c r="M55" s="38"/>
      <c r="N55" s="38"/>
      <c r="O55" s="38"/>
      <c r="P55" s="33">
        <v>7</v>
      </c>
      <c r="Q55" s="34">
        <f t="shared" si="0"/>
        <v>6.9</v>
      </c>
      <c r="R55" s="35" t="str">
        <f t="shared" si="3"/>
        <v>C+</v>
      </c>
      <c r="S55" s="36" t="str">
        <f t="shared" si="1"/>
        <v>Trung bình</v>
      </c>
      <c r="T55" s="37" t="str">
        <f t="shared" si="4"/>
        <v/>
      </c>
      <c r="U55" s="3"/>
      <c r="V55" s="103" t="str">
        <f t="shared" si="2"/>
        <v>Đạt</v>
      </c>
      <c r="W55" s="86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2"/>
    </row>
    <row r="56" spans="2:38" ht="18" customHeight="1">
      <c r="B56" s="26">
        <v>46</v>
      </c>
      <c r="C56" s="27" t="s">
        <v>1166</v>
      </c>
      <c r="D56" s="28" t="s">
        <v>721</v>
      </c>
      <c r="E56" s="29" t="s">
        <v>195</v>
      </c>
      <c r="F56" s="30" t="s">
        <v>1109</v>
      </c>
      <c r="G56" s="27" t="s">
        <v>865</v>
      </c>
      <c r="H56" s="31">
        <v>10</v>
      </c>
      <c r="I56" s="31">
        <v>8</v>
      </c>
      <c r="J56" s="31" t="s">
        <v>27</v>
      </c>
      <c r="K56" s="31">
        <v>9</v>
      </c>
      <c r="L56" s="38"/>
      <c r="M56" s="38"/>
      <c r="N56" s="38"/>
      <c r="O56" s="38"/>
      <c r="P56" s="33">
        <v>8</v>
      </c>
      <c r="Q56" s="34">
        <f t="shared" si="0"/>
        <v>8.4</v>
      </c>
      <c r="R56" s="35" t="str">
        <f t="shared" si="3"/>
        <v>B+</v>
      </c>
      <c r="S56" s="36" t="str">
        <f t="shared" si="1"/>
        <v>Khá</v>
      </c>
      <c r="T56" s="37" t="str">
        <f t="shared" si="4"/>
        <v/>
      </c>
      <c r="U56" s="3"/>
      <c r="V56" s="103" t="str">
        <f t="shared" si="2"/>
        <v>Đạt</v>
      </c>
      <c r="W56" s="86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2"/>
    </row>
    <row r="57" spans="2:38" ht="18" customHeight="1">
      <c r="B57" s="26">
        <v>47</v>
      </c>
      <c r="C57" s="27" t="s">
        <v>1167</v>
      </c>
      <c r="D57" s="28" t="s">
        <v>276</v>
      </c>
      <c r="E57" s="29" t="s">
        <v>1168</v>
      </c>
      <c r="F57" s="30" t="s">
        <v>832</v>
      </c>
      <c r="G57" s="27" t="s">
        <v>167</v>
      </c>
      <c r="H57" s="31">
        <v>10</v>
      </c>
      <c r="I57" s="31">
        <v>8</v>
      </c>
      <c r="J57" s="31" t="s">
        <v>27</v>
      </c>
      <c r="K57" s="31">
        <v>9</v>
      </c>
      <c r="L57" s="38"/>
      <c r="M57" s="38"/>
      <c r="N57" s="38"/>
      <c r="O57" s="38"/>
      <c r="P57" s="33">
        <v>8</v>
      </c>
      <c r="Q57" s="34">
        <f t="shared" si="0"/>
        <v>8.4</v>
      </c>
      <c r="R57" s="35" t="str">
        <f t="shared" si="3"/>
        <v>B+</v>
      </c>
      <c r="S57" s="36" t="str">
        <f t="shared" si="1"/>
        <v>Khá</v>
      </c>
      <c r="T57" s="37" t="str">
        <f t="shared" si="4"/>
        <v/>
      </c>
      <c r="U57" s="3"/>
      <c r="V57" s="103" t="str">
        <f t="shared" si="2"/>
        <v>Đạt</v>
      </c>
      <c r="W57" s="86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2"/>
    </row>
    <row r="58" spans="2:38" ht="18" customHeight="1">
      <c r="B58" s="26">
        <v>48</v>
      </c>
      <c r="C58" s="27" t="s">
        <v>1169</v>
      </c>
      <c r="D58" s="28" t="s">
        <v>552</v>
      </c>
      <c r="E58" s="29" t="s">
        <v>1037</v>
      </c>
      <c r="F58" s="30" t="s">
        <v>1170</v>
      </c>
      <c r="G58" s="27" t="s">
        <v>260</v>
      </c>
      <c r="H58" s="31">
        <v>10</v>
      </c>
      <c r="I58" s="31">
        <v>8</v>
      </c>
      <c r="J58" s="31" t="s">
        <v>27</v>
      </c>
      <c r="K58" s="31">
        <v>9</v>
      </c>
      <c r="L58" s="38"/>
      <c r="M58" s="38"/>
      <c r="N58" s="38"/>
      <c r="O58" s="38"/>
      <c r="P58" s="33">
        <v>8</v>
      </c>
      <c r="Q58" s="34">
        <f t="shared" si="0"/>
        <v>8.4</v>
      </c>
      <c r="R58" s="35" t="str">
        <f t="shared" si="3"/>
        <v>B+</v>
      </c>
      <c r="S58" s="36" t="str">
        <f t="shared" si="1"/>
        <v>Khá</v>
      </c>
      <c r="T58" s="37" t="str">
        <f t="shared" si="4"/>
        <v/>
      </c>
      <c r="U58" s="3"/>
      <c r="V58" s="103" t="str">
        <f t="shared" si="2"/>
        <v>Đạt</v>
      </c>
      <c r="W58" s="86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2"/>
    </row>
    <row r="59" spans="2:38" ht="18" customHeight="1">
      <c r="B59" s="26">
        <v>49</v>
      </c>
      <c r="C59" s="27" t="s">
        <v>1171</v>
      </c>
      <c r="D59" s="28" t="s">
        <v>1172</v>
      </c>
      <c r="E59" s="29" t="s">
        <v>729</v>
      </c>
      <c r="F59" s="30" t="s">
        <v>892</v>
      </c>
      <c r="G59" s="27" t="s">
        <v>90</v>
      </c>
      <c r="H59" s="31">
        <v>0</v>
      </c>
      <c r="I59" s="31">
        <v>0</v>
      </c>
      <c r="J59" s="31" t="s">
        <v>27</v>
      </c>
      <c r="K59" s="31">
        <v>0</v>
      </c>
      <c r="L59" s="38"/>
      <c r="M59" s="38"/>
      <c r="N59" s="38"/>
      <c r="O59" s="38"/>
      <c r="P59" s="33" t="s">
        <v>229</v>
      </c>
      <c r="Q59" s="34">
        <f t="shared" si="0"/>
        <v>0</v>
      </c>
      <c r="R59" s="35" t="str">
        <f t="shared" si="3"/>
        <v>F</v>
      </c>
      <c r="S59" s="36" t="str">
        <f t="shared" si="1"/>
        <v>Kém</v>
      </c>
      <c r="T59" s="37" t="str">
        <f t="shared" si="4"/>
        <v>Không đủ ĐKDT</v>
      </c>
      <c r="U59" s="3"/>
      <c r="V59" s="103" t="str">
        <f t="shared" si="2"/>
        <v>Học lại</v>
      </c>
      <c r="W59" s="86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2"/>
    </row>
    <row r="60" spans="2:38" ht="18" customHeight="1">
      <c r="B60" s="26">
        <v>50</v>
      </c>
      <c r="C60" s="27" t="s">
        <v>1173</v>
      </c>
      <c r="D60" s="28" t="s">
        <v>1174</v>
      </c>
      <c r="E60" s="29" t="s">
        <v>887</v>
      </c>
      <c r="F60" s="30" t="s">
        <v>322</v>
      </c>
      <c r="G60" s="27" t="s">
        <v>260</v>
      </c>
      <c r="H60" s="31">
        <v>10</v>
      </c>
      <c r="I60" s="31">
        <v>8</v>
      </c>
      <c r="J60" s="31" t="s">
        <v>27</v>
      </c>
      <c r="K60" s="31">
        <v>7</v>
      </c>
      <c r="L60" s="38"/>
      <c r="M60" s="38"/>
      <c r="N60" s="38"/>
      <c r="O60" s="38"/>
      <c r="P60" s="33">
        <v>7</v>
      </c>
      <c r="Q60" s="34">
        <f t="shared" si="0"/>
        <v>7.5</v>
      </c>
      <c r="R60" s="35" t="str">
        <f t="shared" si="3"/>
        <v>B</v>
      </c>
      <c r="S60" s="36" t="str">
        <f t="shared" si="1"/>
        <v>Khá</v>
      </c>
      <c r="T60" s="37" t="str">
        <f t="shared" si="4"/>
        <v/>
      </c>
      <c r="U60" s="3"/>
      <c r="V60" s="103" t="str">
        <f t="shared" si="2"/>
        <v>Đạt</v>
      </c>
      <c r="W60" s="86"/>
      <c r="X60" s="74"/>
      <c r="Y60" s="74"/>
      <c r="Z60" s="74"/>
      <c r="AA60" s="74"/>
      <c r="AB60" s="74"/>
      <c r="AC60" s="74"/>
      <c r="AD60" s="74"/>
      <c r="AE60" s="74"/>
      <c r="AF60" s="74"/>
      <c r="AG60" s="74"/>
      <c r="AH60" s="74"/>
      <c r="AI60" s="74"/>
      <c r="AJ60" s="74"/>
      <c r="AK60" s="74"/>
      <c r="AL60" s="2"/>
    </row>
    <row r="61" spans="2:38" ht="18" customHeight="1">
      <c r="B61" s="26">
        <v>51</v>
      </c>
      <c r="C61" s="27" t="s">
        <v>1175</v>
      </c>
      <c r="D61" s="28" t="s">
        <v>1158</v>
      </c>
      <c r="E61" s="29" t="s">
        <v>1176</v>
      </c>
      <c r="F61" s="30" t="s">
        <v>474</v>
      </c>
      <c r="G61" s="27" t="s">
        <v>260</v>
      </c>
      <c r="H61" s="31">
        <v>10</v>
      </c>
      <c r="I61" s="31">
        <v>8</v>
      </c>
      <c r="J61" s="31" t="s">
        <v>27</v>
      </c>
      <c r="K61" s="31">
        <v>6</v>
      </c>
      <c r="L61" s="38"/>
      <c r="M61" s="38"/>
      <c r="N61" s="38"/>
      <c r="O61" s="38"/>
      <c r="P61" s="33">
        <v>8</v>
      </c>
      <c r="Q61" s="34">
        <f t="shared" si="0"/>
        <v>7.8</v>
      </c>
      <c r="R61" s="35" t="str">
        <f t="shared" si="3"/>
        <v>B</v>
      </c>
      <c r="S61" s="36" t="str">
        <f t="shared" si="1"/>
        <v>Khá</v>
      </c>
      <c r="T61" s="37" t="str">
        <f t="shared" si="4"/>
        <v/>
      </c>
      <c r="U61" s="3"/>
      <c r="V61" s="103" t="str">
        <f t="shared" si="2"/>
        <v>Đạt</v>
      </c>
      <c r="W61" s="86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2"/>
    </row>
    <row r="62" spans="2:38" ht="18" customHeight="1">
      <c r="B62" s="26">
        <v>52</v>
      </c>
      <c r="C62" s="27" t="s">
        <v>1177</v>
      </c>
      <c r="D62" s="28" t="s">
        <v>1178</v>
      </c>
      <c r="E62" s="29" t="s">
        <v>891</v>
      </c>
      <c r="F62" s="30" t="s">
        <v>99</v>
      </c>
      <c r="G62" s="27" t="s">
        <v>69</v>
      </c>
      <c r="H62" s="31">
        <v>10</v>
      </c>
      <c r="I62" s="31">
        <v>8</v>
      </c>
      <c r="J62" s="31" t="s">
        <v>27</v>
      </c>
      <c r="K62" s="31">
        <v>9</v>
      </c>
      <c r="L62" s="38"/>
      <c r="M62" s="38"/>
      <c r="N62" s="38"/>
      <c r="O62" s="38"/>
      <c r="P62" s="33">
        <v>8</v>
      </c>
      <c r="Q62" s="34">
        <f t="shared" si="0"/>
        <v>8.4</v>
      </c>
      <c r="R62" s="35" t="str">
        <f t="shared" si="3"/>
        <v>B+</v>
      </c>
      <c r="S62" s="36" t="str">
        <f t="shared" si="1"/>
        <v>Khá</v>
      </c>
      <c r="T62" s="37" t="str">
        <f t="shared" si="4"/>
        <v/>
      </c>
      <c r="U62" s="3"/>
      <c r="V62" s="103" t="str">
        <f t="shared" si="2"/>
        <v>Đạt</v>
      </c>
      <c r="W62" s="86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2"/>
    </row>
    <row r="63" spans="2:38" ht="18" customHeight="1">
      <c r="B63" s="26">
        <v>53</v>
      </c>
      <c r="C63" s="27" t="s">
        <v>1179</v>
      </c>
      <c r="D63" s="28" t="s">
        <v>1180</v>
      </c>
      <c r="E63" s="29" t="s">
        <v>900</v>
      </c>
      <c r="F63" s="30" t="s">
        <v>429</v>
      </c>
      <c r="G63" s="27" t="s">
        <v>167</v>
      </c>
      <c r="H63" s="31">
        <v>10</v>
      </c>
      <c r="I63" s="31">
        <v>8</v>
      </c>
      <c r="J63" s="31" t="s">
        <v>27</v>
      </c>
      <c r="K63" s="31">
        <v>9</v>
      </c>
      <c r="L63" s="38"/>
      <c r="M63" s="38"/>
      <c r="N63" s="38"/>
      <c r="O63" s="38"/>
      <c r="P63" s="33">
        <v>7</v>
      </c>
      <c r="Q63" s="34">
        <f t="shared" si="0"/>
        <v>7.9</v>
      </c>
      <c r="R63" s="35" t="str">
        <f t="shared" si="3"/>
        <v>B</v>
      </c>
      <c r="S63" s="36" t="str">
        <f t="shared" si="1"/>
        <v>Khá</v>
      </c>
      <c r="T63" s="37" t="str">
        <f t="shared" si="4"/>
        <v/>
      </c>
      <c r="U63" s="3"/>
      <c r="V63" s="103" t="str">
        <f t="shared" si="2"/>
        <v>Đạt</v>
      </c>
      <c r="W63" s="86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2"/>
    </row>
    <row r="64" spans="2:38" ht="18" customHeight="1">
      <c r="B64" s="26">
        <v>54</v>
      </c>
      <c r="C64" s="27" t="s">
        <v>1181</v>
      </c>
      <c r="D64" s="28" t="s">
        <v>219</v>
      </c>
      <c r="E64" s="29" t="s">
        <v>387</v>
      </c>
      <c r="F64" s="30" t="s">
        <v>874</v>
      </c>
      <c r="G64" s="27" t="s">
        <v>104</v>
      </c>
      <c r="H64" s="31">
        <v>10</v>
      </c>
      <c r="I64" s="31">
        <v>8</v>
      </c>
      <c r="J64" s="31" t="s">
        <v>27</v>
      </c>
      <c r="K64" s="31">
        <v>7</v>
      </c>
      <c r="L64" s="38"/>
      <c r="M64" s="38"/>
      <c r="N64" s="38"/>
      <c r="O64" s="38"/>
      <c r="P64" s="33">
        <v>8</v>
      </c>
      <c r="Q64" s="34">
        <f t="shared" si="0"/>
        <v>8</v>
      </c>
      <c r="R64" s="35" t="str">
        <f t="shared" si="3"/>
        <v>B+</v>
      </c>
      <c r="S64" s="36" t="str">
        <f t="shared" si="1"/>
        <v>Khá</v>
      </c>
      <c r="T64" s="37" t="str">
        <f t="shared" si="4"/>
        <v/>
      </c>
      <c r="U64" s="3"/>
      <c r="V64" s="103" t="str">
        <f t="shared" si="2"/>
        <v>Đạt</v>
      </c>
      <c r="W64" s="86"/>
      <c r="X64" s="74"/>
      <c r="Y64" s="74"/>
      <c r="Z64" s="74"/>
      <c r="AA64" s="74"/>
      <c r="AB64" s="74"/>
      <c r="AC64" s="74"/>
      <c r="AD64" s="74"/>
      <c r="AE64" s="74"/>
      <c r="AF64" s="74"/>
      <c r="AG64" s="74"/>
      <c r="AH64" s="74"/>
      <c r="AI64" s="74"/>
      <c r="AJ64" s="74"/>
      <c r="AK64" s="74"/>
      <c r="AL64" s="2"/>
    </row>
    <row r="65" spans="1:38" ht="18" customHeight="1">
      <c r="B65" s="26">
        <v>55</v>
      </c>
      <c r="C65" s="27" t="s">
        <v>1182</v>
      </c>
      <c r="D65" s="28" t="s">
        <v>1183</v>
      </c>
      <c r="E65" s="29" t="s">
        <v>392</v>
      </c>
      <c r="F65" s="30" t="s">
        <v>1184</v>
      </c>
      <c r="G65" s="27" t="s">
        <v>547</v>
      </c>
      <c r="H65" s="31">
        <v>10</v>
      </c>
      <c r="I65" s="31">
        <v>7</v>
      </c>
      <c r="J65" s="31" t="s">
        <v>27</v>
      </c>
      <c r="K65" s="31">
        <v>5</v>
      </c>
      <c r="L65" s="38"/>
      <c r="M65" s="38"/>
      <c r="N65" s="38"/>
      <c r="O65" s="38"/>
      <c r="P65" s="33">
        <v>8</v>
      </c>
      <c r="Q65" s="34">
        <f t="shared" si="0"/>
        <v>7.4</v>
      </c>
      <c r="R65" s="35" t="str">
        <f t="shared" si="3"/>
        <v>B</v>
      </c>
      <c r="S65" s="36" t="str">
        <f t="shared" si="1"/>
        <v>Khá</v>
      </c>
      <c r="T65" s="37" t="str">
        <f t="shared" si="4"/>
        <v/>
      </c>
      <c r="U65" s="3"/>
      <c r="V65" s="103" t="str">
        <f t="shared" si="2"/>
        <v>Đạt</v>
      </c>
      <c r="W65" s="86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2"/>
    </row>
    <row r="66" spans="1:38" ht="18" customHeight="1">
      <c r="B66" s="26">
        <v>56</v>
      </c>
      <c r="C66" s="27" t="s">
        <v>1185</v>
      </c>
      <c r="D66" s="28" t="s">
        <v>127</v>
      </c>
      <c r="E66" s="29" t="s">
        <v>392</v>
      </c>
      <c r="F66" s="30" t="s">
        <v>301</v>
      </c>
      <c r="G66" s="27" t="s">
        <v>121</v>
      </c>
      <c r="H66" s="31">
        <v>10</v>
      </c>
      <c r="I66" s="31">
        <v>8</v>
      </c>
      <c r="J66" s="31" t="s">
        <v>27</v>
      </c>
      <c r="K66" s="31">
        <v>8</v>
      </c>
      <c r="L66" s="38"/>
      <c r="M66" s="38"/>
      <c r="N66" s="38"/>
      <c r="O66" s="38"/>
      <c r="P66" s="33">
        <v>7</v>
      </c>
      <c r="Q66" s="34">
        <f t="shared" si="0"/>
        <v>7.7</v>
      </c>
      <c r="R66" s="35" t="str">
        <f t="shared" si="3"/>
        <v>B</v>
      </c>
      <c r="S66" s="36" t="str">
        <f t="shared" si="1"/>
        <v>Khá</v>
      </c>
      <c r="T66" s="37" t="str">
        <f t="shared" si="4"/>
        <v/>
      </c>
      <c r="U66" s="3"/>
      <c r="V66" s="103" t="str">
        <f t="shared" si="2"/>
        <v>Đạt</v>
      </c>
      <c r="W66" s="86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2"/>
    </row>
    <row r="67" spans="1:38" ht="18" customHeight="1">
      <c r="B67" s="26">
        <v>57</v>
      </c>
      <c r="C67" s="27" t="s">
        <v>1186</v>
      </c>
      <c r="D67" s="28" t="s">
        <v>391</v>
      </c>
      <c r="E67" s="29" t="s">
        <v>392</v>
      </c>
      <c r="F67" s="30" t="s">
        <v>519</v>
      </c>
      <c r="G67" s="27" t="s">
        <v>69</v>
      </c>
      <c r="H67" s="31">
        <v>10</v>
      </c>
      <c r="I67" s="31">
        <v>8</v>
      </c>
      <c r="J67" s="31" t="s">
        <v>27</v>
      </c>
      <c r="K67" s="31">
        <v>8</v>
      </c>
      <c r="L67" s="38"/>
      <c r="M67" s="38"/>
      <c r="N67" s="38"/>
      <c r="O67" s="38"/>
      <c r="P67" s="33">
        <v>8</v>
      </c>
      <c r="Q67" s="34">
        <f t="shared" si="0"/>
        <v>8.1999999999999993</v>
      </c>
      <c r="R67" s="35" t="str">
        <f t="shared" si="3"/>
        <v>B+</v>
      </c>
      <c r="S67" s="36" t="str">
        <f t="shared" si="1"/>
        <v>Khá</v>
      </c>
      <c r="T67" s="37" t="str">
        <f t="shared" si="4"/>
        <v/>
      </c>
      <c r="U67" s="3"/>
      <c r="V67" s="103" t="str">
        <f t="shared" si="2"/>
        <v>Đạt</v>
      </c>
      <c r="W67" s="86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2"/>
    </row>
    <row r="68" spans="1:38" ht="18" customHeight="1">
      <c r="B68" s="26">
        <v>58</v>
      </c>
      <c r="C68" s="27" t="s">
        <v>1187</v>
      </c>
      <c r="D68" s="28" t="s">
        <v>695</v>
      </c>
      <c r="E68" s="29" t="s">
        <v>392</v>
      </c>
      <c r="F68" s="30" t="s">
        <v>701</v>
      </c>
      <c r="G68" s="27" t="s">
        <v>104</v>
      </c>
      <c r="H68" s="31">
        <v>10</v>
      </c>
      <c r="I68" s="31">
        <v>7</v>
      </c>
      <c r="J68" s="31" t="s">
        <v>27</v>
      </c>
      <c r="K68" s="31">
        <v>6</v>
      </c>
      <c r="L68" s="38"/>
      <c r="M68" s="38"/>
      <c r="N68" s="38"/>
      <c r="O68" s="38"/>
      <c r="P68" s="33">
        <v>7</v>
      </c>
      <c r="Q68" s="34">
        <f t="shared" si="0"/>
        <v>7.1</v>
      </c>
      <c r="R68" s="35" t="str">
        <f t="shared" si="3"/>
        <v>B</v>
      </c>
      <c r="S68" s="36" t="str">
        <f t="shared" si="1"/>
        <v>Khá</v>
      </c>
      <c r="T68" s="37" t="str">
        <f t="shared" si="4"/>
        <v/>
      </c>
      <c r="U68" s="3"/>
      <c r="V68" s="103" t="str">
        <f t="shared" si="2"/>
        <v>Đạt</v>
      </c>
      <c r="W68" s="86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2"/>
    </row>
    <row r="69" spans="1:38" ht="18" customHeight="1">
      <c r="B69" s="26">
        <v>59</v>
      </c>
      <c r="C69" s="27" t="s">
        <v>1188</v>
      </c>
      <c r="D69" s="28" t="s">
        <v>219</v>
      </c>
      <c r="E69" s="29" t="s">
        <v>401</v>
      </c>
      <c r="F69" s="30" t="s">
        <v>1189</v>
      </c>
      <c r="G69" s="27" t="s">
        <v>104</v>
      </c>
      <c r="H69" s="31">
        <v>10</v>
      </c>
      <c r="I69" s="31">
        <v>8</v>
      </c>
      <c r="J69" s="31" t="s">
        <v>27</v>
      </c>
      <c r="K69" s="31">
        <v>7</v>
      </c>
      <c r="L69" s="38"/>
      <c r="M69" s="38"/>
      <c r="N69" s="38"/>
      <c r="O69" s="38"/>
      <c r="P69" s="33">
        <v>8</v>
      </c>
      <c r="Q69" s="34">
        <f t="shared" si="0"/>
        <v>8</v>
      </c>
      <c r="R69" s="35" t="str">
        <f t="shared" si="3"/>
        <v>B+</v>
      </c>
      <c r="S69" s="36" t="str">
        <f t="shared" si="1"/>
        <v>Khá</v>
      </c>
      <c r="T69" s="37" t="str">
        <f t="shared" si="4"/>
        <v/>
      </c>
      <c r="U69" s="3"/>
      <c r="V69" s="103" t="str">
        <f t="shared" si="2"/>
        <v>Đạt</v>
      </c>
      <c r="W69" s="86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2"/>
    </row>
    <row r="70" spans="1:38" ht="18" customHeight="1">
      <c r="B70" s="26">
        <v>60</v>
      </c>
      <c r="C70" s="27" t="s">
        <v>1190</v>
      </c>
      <c r="D70" s="28" t="s">
        <v>406</v>
      </c>
      <c r="E70" s="29" t="s">
        <v>1191</v>
      </c>
      <c r="F70" s="30" t="s">
        <v>1192</v>
      </c>
      <c r="G70" s="27" t="s">
        <v>260</v>
      </c>
      <c r="H70" s="31">
        <v>10</v>
      </c>
      <c r="I70" s="31">
        <v>7</v>
      </c>
      <c r="J70" s="31" t="s">
        <v>27</v>
      </c>
      <c r="K70" s="31">
        <v>6</v>
      </c>
      <c r="L70" s="38"/>
      <c r="M70" s="38"/>
      <c r="N70" s="38"/>
      <c r="O70" s="38"/>
      <c r="P70" s="33">
        <v>7</v>
      </c>
      <c r="Q70" s="34">
        <f t="shared" si="0"/>
        <v>7.1</v>
      </c>
      <c r="R70" s="35" t="str">
        <f t="shared" si="3"/>
        <v>B</v>
      </c>
      <c r="S70" s="36" t="str">
        <f t="shared" si="1"/>
        <v>Khá</v>
      </c>
      <c r="T70" s="37" t="str">
        <f t="shared" si="4"/>
        <v/>
      </c>
      <c r="U70" s="3"/>
      <c r="V70" s="103" t="str">
        <f t="shared" si="2"/>
        <v>Đạt</v>
      </c>
      <c r="W70" s="86"/>
      <c r="X70" s="74"/>
      <c r="Y70" s="74"/>
      <c r="Z70" s="74"/>
      <c r="AA70" s="74"/>
      <c r="AB70" s="74"/>
      <c r="AC70" s="74"/>
      <c r="AD70" s="74"/>
      <c r="AE70" s="74"/>
      <c r="AF70" s="74"/>
      <c r="AG70" s="74"/>
      <c r="AH70" s="74"/>
      <c r="AI70" s="74"/>
      <c r="AJ70" s="74"/>
      <c r="AK70" s="74"/>
      <c r="AL70" s="2"/>
    </row>
    <row r="71" spans="1:38" ht="18" customHeight="1">
      <c r="B71" s="26">
        <v>61</v>
      </c>
      <c r="C71" s="27" t="s">
        <v>1193</v>
      </c>
      <c r="D71" s="28" t="s">
        <v>1052</v>
      </c>
      <c r="E71" s="29" t="s">
        <v>211</v>
      </c>
      <c r="F71" s="30" t="s">
        <v>1194</v>
      </c>
      <c r="G71" s="27" t="s">
        <v>69</v>
      </c>
      <c r="H71" s="31">
        <v>10</v>
      </c>
      <c r="I71" s="31">
        <v>8</v>
      </c>
      <c r="J71" s="31" t="s">
        <v>27</v>
      </c>
      <c r="K71" s="31">
        <v>9</v>
      </c>
      <c r="L71" s="38"/>
      <c r="M71" s="38"/>
      <c r="N71" s="38"/>
      <c r="O71" s="38"/>
      <c r="P71" s="33">
        <v>8</v>
      </c>
      <c r="Q71" s="34">
        <f t="shared" si="0"/>
        <v>8.4</v>
      </c>
      <c r="R71" s="35" t="str">
        <f t="shared" si="3"/>
        <v>B+</v>
      </c>
      <c r="S71" s="36" t="str">
        <f t="shared" si="1"/>
        <v>Khá</v>
      </c>
      <c r="T71" s="37" t="str">
        <f t="shared" si="4"/>
        <v/>
      </c>
      <c r="U71" s="3"/>
      <c r="V71" s="103" t="str">
        <f t="shared" si="2"/>
        <v>Đạt</v>
      </c>
      <c r="W71" s="86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2"/>
    </row>
    <row r="72" spans="1:38" ht="18" customHeight="1">
      <c r="B72" s="26">
        <v>62</v>
      </c>
      <c r="C72" s="27" t="s">
        <v>1195</v>
      </c>
      <c r="D72" s="28" t="s">
        <v>147</v>
      </c>
      <c r="E72" s="29" t="s">
        <v>424</v>
      </c>
      <c r="F72" s="30" t="s">
        <v>1196</v>
      </c>
      <c r="G72" s="27" t="s">
        <v>104</v>
      </c>
      <c r="H72" s="31">
        <v>10</v>
      </c>
      <c r="I72" s="31">
        <v>8</v>
      </c>
      <c r="J72" s="31" t="s">
        <v>27</v>
      </c>
      <c r="K72" s="31">
        <v>6</v>
      </c>
      <c r="L72" s="38"/>
      <c r="M72" s="38"/>
      <c r="N72" s="38"/>
      <c r="O72" s="38"/>
      <c r="P72" s="33">
        <v>8</v>
      </c>
      <c r="Q72" s="34">
        <f t="shared" si="0"/>
        <v>7.8</v>
      </c>
      <c r="R72" s="35" t="str">
        <f t="shared" si="3"/>
        <v>B</v>
      </c>
      <c r="S72" s="36" t="str">
        <f t="shared" si="1"/>
        <v>Khá</v>
      </c>
      <c r="T72" s="37" t="str">
        <f t="shared" si="4"/>
        <v/>
      </c>
      <c r="U72" s="3"/>
      <c r="V72" s="103" t="str">
        <f t="shared" si="2"/>
        <v>Đạt</v>
      </c>
      <c r="W72" s="86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2"/>
    </row>
    <row r="73" spans="1:38" ht="18" customHeight="1">
      <c r="B73" s="26">
        <v>63</v>
      </c>
      <c r="C73" s="27" t="s">
        <v>1197</v>
      </c>
      <c r="D73" s="28" t="s">
        <v>889</v>
      </c>
      <c r="E73" s="29" t="s">
        <v>1198</v>
      </c>
      <c r="F73" s="30" t="s">
        <v>782</v>
      </c>
      <c r="G73" s="27" t="s">
        <v>104</v>
      </c>
      <c r="H73" s="31">
        <v>10</v>
      </c>
      <c r="I73" s="31">
        <v>8</v>
      </c>
      <c r="J73" s="31" t="s">
        <v>27</v>
      </c>
      <c r="K73" s="31">
        <v>7</v>
      </c>
      <c r="L73" s="38"/>
      <c r="M73" s="38"/>
      <c r="N73" s="38"/>
      <c r="O73" s="38"/>
      <c r="P73" s="33">
        <v>7</v>
      </c>
      <c r="Q73" s="34">
        <f t="shared" si="0"/>
        <v>7.5</v>
      </c>
      <c r="R73" s="35" t="str">
        <f t="shared" si="3"/>
        <v>B</v>
      </c>
      <c r="S73" s="36" t="str">
        <f t="shared" si="1"/>
        <v>Khá</v>
      </c>
      <c r="T73" s="37" t="str">
        <f t="shared" si="4"/>
        <v/>
      </c>
      <c r="U73" s="3"/>
      <c r="V73" s="103" t="str">
        <f t="shared" si="2"/>
        <v>Đạt</v>
      </c>
      <c r="W73" s="86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2"/>
    </row>
    <row r="74" spans="1:38" ht="7.5" hidden="1" customHeight="1">
      <c r="A74" s="2"/>
      <c r="B74" s="51"/>
      <c r="C74" s="52"/>
      <c r="D74" s="52"/>
      <c r="E74" s="53"/>
      <c r="F74" s="53"/>
      <c r="G74" s="53"/>
      <c r="H74" s="54"/>
      <c r="I74" s="55"/>
      <c r="J74" s="55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3"/>
    </row>
    <row r="75" spans="1:38" ht="16.8">
      <c r="A75" s="2"/>
      <c r="B75" s="125" t="s">
        <v>28</v>
      </c>
      <c r="C75" s="125"/>
      <c r="D75" s="52"/>
      <c r="E75" s="53"/>
      <c r="F75" s="53"/>
      <c r="G75" s="53"/>
      <c r="H75" s="54"/>
      <c r="I75" s="55"/>
      <c r="J75" s="55"/>
      <c r="K75" s="56"/>
      <c r="L75" s="56"/>
      <c r="M75" s="56"/>
      <c r="N75" s="56"/>
      <c r="O75" s="56"/>
      <c r="P75" s="56"/>
      <c r="Q75" s="56"/>
      <c r="R75" s="56"/>
      <c r="S75" s="56"/>
      <c r="T75" s="56"/>
      <c r="U75" s="3"/>
    </row>
    <row r="76" spans="1:38" ht="16.5" customHeight="1">
      <c r="A76" s="2"/>
      <c r="B76" s="57" t="s">
        <v>29</v>
      </c>
      <c r="C76" s="57"/>
      <c r="D76" s="58">
        <f>+$Y$9</f>
        <v>63</v>
      </c>
      <c r="E76" s="59" t="s">
        <v>30</v>
      </c>
      <c r="F76" s="59"/>
      <c r="G76" s="116" t="s">
        <v>31</v>
      </c>
      <c r="H76" s="116"/>
      <c r="I76" s="116"/>
      <c r="J76" s="116"/>
      <c r="K76" s="116"/>
      <c r="L76" s="116"/>
      <c r="M76" s="116"/>
      <c r="N76" s="116"/>
      <c r="O76" s="116"/>
      <c r="P76" s="60">
        <f>$Y$9 -COUNTIF($T$10:$T$263,"Vắng") -COUNTIF($T$10:$T$263,"Vắng có phép") - COUNTIF($T$10:$T$263,"Đình chỉ thi") - COUNTIF($T$10:$T$263,"Không đủ ĐKDT")</f>
        <v>60</v>
      </c>
      <c r="Q76" s="60"/>
      <c r="R76" s="61"/>
      <c r="S76" s="62"/>
      <c r="T76" s="62" t="s">
        <v>30</v>
      </c>
      <c r="U76" s="3"/>
    </row>
    <row r="77" spans="1:38" ht="16.5" customHeight="1">
      <c r="A77" s="2"/>
      <c r="B77" s="57" t="s">
        <v>32</v>
      </c>
      <c r="C77" s="57"/>
      <c r="D77" s="58">
        <f>+$AJ$9</f>
        <v>60</v>
      </c>
      <c r="E77" s="59" t="s">
        <v>30</v>
      </c>
      <c r="F77" s="59"/>
      <c r="G77" s="116" t="s">
        <v>33</v>
      </c>
      <c r="H77" s="116"/>
      <c r="I77" s="116"/>
      <c r="J77" s="116"/>
      <c r="K77" s="116"/>
      <c r="L77" s="116"/>
      <c r="M77" s="116"/>
      <c r="N77" s="116"/>
      <c r="O77" s="116"/>
      <c r="P77" s="63">
        <f>COUNTIF($T$10:$T$139,"Vắng")</f>
        <v>0</v>
      </c>
      <c r="Q77" s="63"/>
      <c r="R77" s="64"/>
      <c r="S77" s="62"/>
      <c r="T77" s="62" t="s">
        <v>30</v>
      </c>
      <c r="U77" s="3"/>
    </row>
    <row r="78" spans="1:38" ht="16.5" customHeight="1">
      <c r="A78" s="2"/>
      <c r="B78" s="57" t="s">
        <v>49</v>
      </c>
      <c r="C78" s="57"/>
      <c r="D78" s="97">
        <f>COUNTIF(V11:V73,"Học lại")</f>
        <v>3</v>
      </c>
      <c r="E78" s="59" t="s">
        <v>30</v>
      </c>
      <c r="F78" s="59"/>
      <c r="G78" s="116" t="s">
        <v>50</v>
      </c>
      <c r="H78" s="116"/>
      <c r="I78" s="116"/>
      <c r="J78" s="116"/>
      <c r="K78" s="116"/>
      <c r="L78" s="116"/>
      <c r="M78" s="116"/>
      <c r="N78" s="116"/>
      <c r="O78" s="116"/>
      <c r="P78" s="60">
        <f>COUNTIF($T$10:$T$139,"Vắng có phép")</f>
        <v>0</v>
      </c>
      <c r="Q78" s="60"/>
      <c r="R78" s="61"/>
      <c r="S78" s="62"/>
      <c r="T78" s="62" t="s">
        <v>30</v>
      </c>
      <c r="U78" s="3"/>
    </row>
    <row r="79" spans="1:38" ht="3" customHeight="1">
      <c r="A79" s="2"/>
      <c r="B79" s="51"/>
      <c r="C79" s="52"/>
      <c r="D79" s="52"/>
      <c r="E79" s="53"/>
      <c r="F79" s="53"/>
      <c r="G79" s="53"/>
      <c r="H79" s="54"/>
      <c r="I79" s="55"/>
      <c r="J79" s="55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3"/>
    </row>
    <row r="80" spans="1:38">
      <c r="B80" s="98" t="s">
        <v>34</v>
      </c>
      <c r="C80" s="98"/>
      <c r="D80" s="99">
        <f>COUNTIF(V11:V73,"Thi lại")</f>
        <v>0</v>
      </c>
      <c r="E80" s="100" t="s">
        <v>30</v>
      </c>
      <c r="F80" s="3"/>
      <c r="G80" s="3"/>
      <c r="H80" s="3"/>
      <c r="I80" s="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3"/>
    </row>
    <row r="81" spans="1:38">
      <c r="B81" s="98"/>
      <c r="C81" s="98"/>
      <c r="D81" s="99"/>
      <c r="E81" s="100"/>
      <c r="F81" s="3"/>
      <c r="G81" s="3"/>
      <c r="H81" s="3"/>
      <c r="I81" s="3"/>
      <c r="J81" s="145" t="s">
        <v>432</v>
      </c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</row>
    <row r="82" spans="1:38" ht="28.95" customHeight="1">
      <c r="A82" s="65"/>
      <c r="B82" s="110" t="s">
        <v>35</v>
      </c>
      <c r="C82" s="110"/>
      <c r="D82" s="110"/>
      <c r="E82" s="110"/>
      <c r="F82" s="110"/>
      <c r="G82" s="110"/>
      <c r="H82" s="110"/>
      <c r="I82" s="66"/>
      <c r="J82" s="114" t="s">
        <v>57</v>
      </c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</row>
    <row r="83" spans="1:38" ht="4.5" customHeight="1">
      <c r="A83" s="2"/>
      <c r="B83" s="51"/>
      <c r="C83" s="67"/>
      <c r="D83" s="67"/>
      <c r="E83" s="68"/>
      <c r="F83" s="68"/>
      <c r="G83" s="68"/>
      <c r="H83" s="69"/>
      <c r="I83" s="70"/>
      <c r="J83" s="70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38" s="2" customFormat="1" ht="13.95" customHeight="1">
      <c r="B84" s="110" t="s">
        <v>36</v>
      </c>
      <c r="C84" s="110"/>
      <c r="D84" s="112" t="s">
        <v>37</v>
      </c>
      <c r="E84" s="112"/>
      <c r="F84" s="112"/>
      <c r="G84" s="112"/>
      <c r="H84" s="112"/>
      <c r="I84" s="70"/>
      <c r="J84" s="70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74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</row>
    <row r="85" spans="1:38" s="2" customFormat="1" ht="4.2" customHeight="1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74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</row>
    <row r="86" spans="1:38" s="2" customFormat="1" ht="9.6" customHeight="1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74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</row>
    <row r="87" spans="1:38" s="2" customFormat="1" ht="13.95" customHeight="1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74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</row>
    <row r="88" spans="1:38" s="2" customFormat="1" ht="9.75" customHeight="1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74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</row>
    <row r="89" spans="1:38" s="2" customFormat="1" ht="3.75" customHeight="1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74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</row>
    <row r="90" spans="1:38" s="2" customFormat="1" ht="13.2" customHeight="1">
      <c r="A90" s="1"/>
      <c r="B90" s="108" t="s">
        <v>58</v>
      </c>
      <c r="C90" s="108"/>
      <c r="D90" s="108" t="s">
        <v>59</v>
      </c>
      <c r="E90" s="108"/>
      <c r="F90" s="108"/>
      <c r="G90" s="108"/>
      <c r="H90" s="108"/>
      <c r="I90" s="108"/>
      <c r="J90" s="108" t="s">
        <v>60</v>
      </c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74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</row>
    <row r="91" spans="1:38" s="2" customFormat="1" ht="4.5" customHeight="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74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</row>
    <row r="92" spans="1:38" s="2" customFormat="1" ht="36.75" customHeight="1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74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</row>
    <row r="93" spans="1:38" ht="38.25" customHeight="1">
      <c r="B93" s="109"/>
      <c r="C93" s="110"/>
      <c r="D93" s="110"/>
      <c r="E93" s="110"/>
      <c r="F93" s="110"/>
      <c r="G93" s="110"/>
      <c r="H93" s="109"/>
      <c r="I93" s="109"/>
      <c r="J93" s="109"/>
      <c r="K93" s="109"/>
      <c r="L93" s="109"/>
      <c r="M93" s="109"/>
      <c r="N93" s="111"/>
      <c r="O93" s="111"/>
      <c r="P93" s="111"/>
      <c r="Q93" s="111"/>
      <c r="R93" s="111"/>
      <c r="S93" s="111"/>
      <c r="T93" s="111"/>
    </row>
    <row r="94" spans="1:38">
      <c r="B94" s="51"/>
      <c r="C94" s="67"/>
      <c r="D94" s="67"/>
      <c r="E94" s="68"/>
      <c r="F94" s="68"/>
      <c r="G94" s="68"/>
      <c r="H94" s="69"/>
      <c r="I94" s="70"/>
      <c r="J94" s="70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38">
      <c r="B95" s="110"/>
      <c r="C95" s="110"/>
      <c r="D95" s="112"/>
      <c r="E95" s="112"/>
      <c r="F95" s="112"/>
      <c r="G95" s="112"/>
      <c r="H95" s="112"/>
      <c r="I95" s="70"/>
      <c r="J95" s="70"/>
      <c r="K95" s="56"/>
      <c r="L95" s="56"/>
      <c r="M95" s="56"/>
      <c r="N95" s="56"/>
      <c r="O95" s="56"/>
      <c r="P95" s="56"/>
      <c r="Q95" s="56"/>
      <c r="R95" s="56"/>
      <c r="S95" s="56"/>
      <c r="T95" s="56"/>
    </row>
    <row r="96" spans="1:38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101" spans="2:20">
      <c r="B101" s="107"/>
      <c r="C101" s="10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</row>
  </sheetData>
  <sheetProtection formatCells="0" formatColumns="0" formatRows="0" insertColumns="0" insertRows="0" insertHyperlinks="0" deleteColumns="0" deleteRows="0" sort="0" autoFilter="0" pivotTables="0"/>
  <autoFilter ref="A9:AL73">
    <filterColumn colId="3" showButton="0"/>
  </autoFilter>
  <mergeCells count="60">
    <mergeCell ref="H1:K1"/>
    <mergeCell ref="L1:T1"/>
    <mergeCell ref="B2:G2"/>
    <mergeCell ref="H2:T2"/>
    <mergeCell ref="B3:G3"/>
    <mergeCell ref="H3:T3"/>
    <mergeCell ref="W5:W8"/>
    <mergeCell ref="X5:X8"/>
    <mergeCell ref="Y5:Y8"/>
    <mergeCell ref="B8:B9"/>
    <mergeCell ref="C8:C9"/>
    <mergeCell ref="D8:E9"/>
    <mergeCell ref="F8:F9"/>
    <mergeCell ref="B6:C6"/>
    <mergeCell ref="H6:N6"/>
    <mergeCell ref="O6:T6"/>
    <mergeCell ref="B5:C5"/>
    <mergeCell ref="D5:O5"/>
    <mergeCell ref="P5:T5"/>
    <mergeCell ref="T8:T10"/>
    <mergeCell ref="R8:R9"/>
    <mergeCell ref="S8:S9"/>
    <mergeCell ref="Z5:AC7"/>
    <mergeCell ref="AD5:AE7"/>
    <mergeCell ref="AF5:AG7"/>
    <mergeCell ref="AH5:AI7"/>
    <mergeCell ref="AJ5:AK7"/>
    <mergeCell ref="G78:O78"/>
    <mergeCell ref="M8:N8"/>
    <mergeCell ref="O8:O9"/>
    <mergeCell ref="P8:P9"/>
    <mergeCell ref="Q8:Q10"/>
    <mergeCell ref="G8:G9"/>
    <mergeCell ref="H8:H9"/>
    <mergeCell ref="I8:I9"/>
    <mergeCell ref="J8:J9"/>
    <mergeCell ref="K8:K9"/>
    <mergeCell ref="L8:L9"/>
    <mergeCell ref="B10:G10"/>
    <mergeCell ref="B75:C75"/>
    <mergeCell ref="G76:O76"/>
    <mergeCell ref="G77:O77"/>
    <mergeCell ref="J80:T80"/>
    <mergeCell ref="J81:U81"/>
    <mergeCell ref="B82:H82"/>
    <mergeCell ref="J82:U82"/>
    <mergeCell ref="B84:C84"/>
    <mergeCell ref="D84:H84"/>
    <mergeCell ref="N101:T101"/>
    <mergeCell ref="B90:C90"/>
    <mergeCell ref="D90:I90"/>
    <mergeCell ref="J90:U90"/>
    <mergeCell ref="B93:G93"/>
    <mergeCell ref="H93:M93"/>
    <mergeCell ref="N93:T93"/>
    <mergeCell ref="B95:C95"/>
    <mergeCell ref="D95:H95"/>
    <mergeCell ref="B101:D101"/>
    <mergeCell ref="E101:G101"/>
    <mergeCell ref="H101:M101"/>
  </mergeCells>
  <conditionalFormatting sqref="H11:P73">
    <cfRule type="cellIs" dxfId="27" priority="4" operator="greaterThan">
      <formula>10</formula>
    </cfRule>
  </conditionalFormatting>
  <conditionalFormatting sqref="C1:C1048576">
    <cfRule type="duplicateValues" dxfId="26" priority="3"/>
  </conditionalFormatting>
  <conditionalFormatting sqref="O81:O90">
    <cfRule type="duplicateValues" dxfId="25" priority="2"/>
  </conditionalFormatting>
  <conditionalFormatting sqref="C81:C90">
    <cfRule type="duplicateValues" dxfId="24" priority="1"/>
  </conditionalFormatting>
  <dataValidations count="1">
    <dataValidation allowBlank="1" showInputMessage="1" showErrorMessage="1" errorTitle="Không xóa dữ liệu" error="Không xóa dữ liệu" prompt="Không xóa dữ liệu" sqref="D78 V11:W73 W5:AK9 X3:AK4 AL3:AL9"/>
  </dataValidations>
  <pageMargins left="0.39370078740157483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15</vt:i4>
      </vt:variant>
    </vt:vector>
  </HeadingPairs>
  <TitlesOfParts>
    <vt:vector size="30" baseType="lpstr">
      <vt:lpstr>Nhom(15)</vt:lpstr>
      <vt:lpstr>Nhom(14)</vt:lpstr>
      <vt:lpstr>Nhom(13)</vt:lpstr>
      <vt:lpstr>Nhom(12)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Nhom(4)</vt:lpstr>
      <vt:lpstr>Nhom(3)</vt:lpstr>
      <vt:lpstr>Nhom(2)</vt:lpstr>
      <vt:lpstr>Nhom(1)</vt:lpstr>
      <vt:lpstr>'Nhom(1)'!Print_Titles</vt:lpstr>
      <vt:lpstr>'Nhom(10)'!Print_Titles</vt:lpstr>
      <vt:lpstr>'Nhom(11)'!Print_Titles</vt:lpstr>
      <vt:lpstr>'Nhom(12)'!Print_Titles</vt:lpstr>
      <vt:lpstr>'Nhom(13)'!Print_Titles</vt:lpstr>
      <vt:lpstr>'Nhom(14)'!Print_Titles</vt:lpstr>
      <vt:lpstr>'Nhom(15)'!Print_Titles</vt:lpstr>
      <vt:lpstr>'Nhom(2)'!Print_Titles</vt:lpstr>
      <vt:lpstr>'Nhom(3)'!Print_Titles</vt:lpstr>
      <vt:lpstr>'Nhom(4)'!Print_Titles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2019-07-18T03:34:56Z</cp:lastPrinted>
  <dcterms:created xsi:type="dcterms:W3CDTF">2015-04-17T02:48:53Z</dcterms:created>
  <dcterms:modified xsi:type="dcterms:W3CDTF">2019-07-24T09:53:16Z</dcterms:modified>
</cp:coreProperties>
</file>