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6" windowWidth="17496" windowHeight="7680" firstSheet="2" activeTab="4"/>
  </bookViews>
  <sheets>
    <sheet name="N(5)" sheetId="15" r:id="rId1"/>
    <sheet name="N(4)" sheetId="14" r:id="rId2"/>
    <sheet name="N(3)" sheetId="13" r:id="rId3"/>
    <sheet name="N(2)" sheetId="12" r:id="rId4"/>
    <sheet name="Nhom(11)" sheetId="11" r:id="rId5"/>
    <sheet name="Nhom(10)" sheetId="10" r:id="rId6"/>
    <sheet name="Nhom(9)" sheetId="9" r:id="rId7"/>
    <sheet name="Nhom(8)" sheetId="8" r:id="rId8"/>
    <sheet name="Nhom(7)" sheetId="7" r:id="rId9"/>
    <sheet name="Nhom(6)" sheetId="6" r:id="rId10"/>
    <sheet name="Nhom(5)" sheetId="5" r:id="rId11"/>
    <sheet name="Nhom(1)" sheetId="1" r:id="rId12"/>
  </sheets>
  <definedNames>
    <definedName name="_xlnm._FilterDatabase" localSheetId="3" hidden="1">'N(2)'!$A$7:$AN$71</definedName>
    <definedName name="_xlnm._FilterDatabase" localSheetId="2" hidden="1">'N(3)'!$A$7:$AN$71</definedName>
    <definedName name="_xlnm._FilterDatabase" localSheetId="1" hidden="1">'N(4)'!$A$7:$AN$73</definedName>
    <definedName name="_xlnm._FilterDatabase" localSheetId="0" hidden="1">'N(5)'!$A$7:$AN$98</definedName>
    <definedName name="_xlnm._FilterDatabase" localSheetId="11" hidden="1">'Nhom(1)'!$A$7:$AN$72</definedName>
    <definedName name="_xlnm._FilterDatabase" localSheetId="5" hidden="1">'Nhom(10)'!$A$7:$AN$71</definedName>
    <definedName name="_xlnm._FilterDatabase" localSheetId="4" hidden="1">'Nhom(11)'!$A$7:$AN$41</definedName>
    <definedName name="_xlnm._FilterDatabase" localSheetId="10" hidden="1">'Nhom(5)'!$A$7:$AN$71</definedName>
    <definedName name="_xlnm._FilterDatabase" localSheetId="9" hidden="1">'Nhom(6)'!$A$7:$AN$71</definedName>
    <definedName name="_xlnm._FilterDatabase" localSheetId="8" hidden="1">'Nhom(7)'!$A$7:$AN$61</definedName>
    <definedName name="_xlnm._FilterDatabase" localSheetId="7" hidden="1">'Nhom(8)'!$A$7:$AN$61</definedName>
    <definedName name="_xlnm._FilterDatabase" localSheetId="6" hidden="1">'Nhom(9)'!$A$7:$AN$72</definedName>
    <definedName name="_xlnm.Print_Titles" localSheetId="3">'N(2)'!$3:$8</definedName>
    <definedName name="_xlnm.Print_Titles" localSheetId="2">'N(3)'!$3:$8</definedName>
    <definedName name="_xlnm.Print_Titles" localSheetId="1">'N(4)'!$3:$8</definedName>
    <definedName name="_xlnm.Print_Titles" localSheetId="0">'N(5)'!$3:$8</definedName>
    <definedName name="_xlnm.Print_Titles" localSheetId="11">'Nhom(1)'!$3:$8</definedName>
    <definedName name="_xlnm.Print_Titles" localSheetId="5">'Nhom(10)'!$3:$8</definedName>
    <definedName name="_xlnm.Print_Titles" localSheetId="4">'Nhom(11)'!$3:$8</definedName>
    <definedName name="_xlnm.Print_Titles" localSheetId="10">'Nhom(5)'!$3:$8</definedName>
    <definedName name="_xlnm.Print_Titles" localSheetId="9">'Nhom(6)'!$3:$8</definedName>
    <definedName name="_xlnm.Print_Titles" localSheetId="8">'Nhom(7)'!$3:$8</definedName>
    <definedName name="_xlnm.Print_Titles" localSheetId="7">'Nhom(8)'!$3:$8</definedName>
    <definedName name="_xlnm.Print_Titles" localSheetId="6">'Nhom(9)'!$3:$8</definedName>
  </definedNames>
  <calcPr calcId="124519"/>
</workbook>
</file>

<file path=xl/calcChain.xml><?xml version="1.0" encoding="utf-8"?>
<calcChain xmlns="http://schemas.openxmlformats.org/spreadsheetml/2006/main">
  <c r="P8" i="15"/>
  <c r="Q98" s="1"/>
  <c r="Z7"/>
  <c r="Y7"/>
  <c r="P8" i="14"/>
  <c r="Z7"/>
  <c r="Y7"/>
  <c r="P8" i="13"/>
  <c r="Q9" s="1"/>
  <c r="T9" s="1"/>
  <c r="Z7"/>
  <c r="Y7"/>
  <c r="S98" i="15" l="1"/>
  <c r="T98"/>
  <c r="X98" s="1"/>
  <c r="R98"/>
  <c r="Q9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74"/>
  <c r="Q76"/>
  <c r="Q78"/>
  <c r="Q80"/>
  <c r="Q82"/>
  <c r="Q84"/>
  <c r="Q86"/>
  <c r="Q88"/>
  <c r="Q90"/>
  <c r="Q92"/>
  <c r="Q94"/>
  <c r="Q96"/>
  <c r="Q9" i="14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X9" i="13"/>
  <c r="S9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R9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P8" i="12"/>
  <c r="Z7"/>
  <c r="Y7"/>
  <c r="P8" i="11"/>
  <c r="Z7"/>
  <c r="Y7"/>
  <c r="P8" i="10"/>
  <c r="Z7"/>
  <c r="Y7"/>
  <c r="P8" i="9"/>
  <c r="Z7"/>
  <c r="Y7"/>
  <c r="P8" i="8"/>
  <c r="Z7"/>
  <c r="Y7"/>
  <c r="P8" i="7"/>
  <c r="Z7"/>
  <c r="Y7"/>
  <c r="P8" i="6"/>
  <c r="Z7"/>
  <c r="Y7"/>
  <c r="P8" i="5"/>
  <c r="Z7"/>
  <c r="Y7"/>
  <c r="Z7" i="1"/>
  <c r="Y7"/>
  <c r="P8"/>
  <c r="S96" i="15" l="1"/>
  <c r="T96"/>
  <c r="X96" s="1"/>
  <c r="R96"/>
  <c r="S88"/>
  <c r="T88"/>
  <c r="X88" s="1"/>
  <c r="R88"/>
  <c r="S80"/>
  <c r="T80"/>
  <c r="X80" s="1"/>
  <c r="R80"/>
  <c r="S68"/>
  <c r="T68"/>
  <c r="X68" s="1"/>
  <c r="R68"/>
  <c r="S94"/>
  <c r="T94"/>
  <c r="X94" s="1"/>
  <c r="R94"/>
  <c r="S90"/>
  <c r="T90"/>
  <c r="X90" s="1"/>
  <c r="R90"/>
  <c r="S86"/>
  <c r="T86"/>
  <c r="X86" s="1"/>
  <c r="R86"/>
  <c r="S82"/>
  <c r="T82"/>
  <c r="X82" s="1"/>
  <c r="R82"/>
  <c r="S78"/>
  <c r="T78"/>
  <c r="X78" s="1"/>
  <c r="R78"/>
  <c r="S74"/>
  <c r="T74"/>
  <c r="X74" s="1"/>
  <c r="R74"/>
  <c r="S7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95"/>
  <c r="X95" s="1"/>
  <c r="R95"/>
  <c r="S95"/>
  <c r="T91"/>
  <c r="X91" s="1"/>
  <c r="R91"/>
  <c r="S91"/>
  <c r="T87"/>
  <c r="X87" s="1"/>
  <c r="R87"/>
  <c r="S87"/>
  <c r="T83"/>
  <c r="X83" s="1"/>
  <c r="R83"/>
  <c r="S83"/>
  <c r="T79"/>
  <c r="X79" s="1"/>
  <c r="R79"/>
  <c r="S79"/>
  <c r="T75"/>
  <c r="X75" s="1"/>
  <c r="R75"/>
  <c r="S75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92"/>
  <c r="T92"/>
  <c r="X92" s="1"/>
  <c r="R92"/>
  <c r="S84"/>
  <c r="T84"/>
  <c r="X84" s="1"/>
  <c r="R84"/>
  <c r="S76"/>
  <c r="T76"/>
  <c r="X76" s="1"/>
  <c r="R76"/>
  <c r="S72"/>
  <c r="T72"/>
  <c r="X72" s="1"/>
  <c r="R72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97"/>
  <c r="X97" s="1"/>
  <c r="R97"/>
  <c r="S97"/>
  <c r="T93"/>
  <c r="X93" s="1"/>
  <c r="R93"/>
  <c r="S93"/>
  <c r="T89"/>
  <c r="X89" s="1"/>
  <c r="R89"/>
  <c r="S89"/>
  <c r="T85"/>
  <c r="X85" s="1"/>
  <c r="R85"/>
  <c r="S85"/>
  <c r="T81"/>
  <c r="X81" s="1"/>
  <c r="R81"/>
  <c r="S81"/>
  <c r="T77"/>
  <c r="X77" s="1"/>
  <c r="R77"/>
  <c r="S77"/>
  <c r="T73"/>
  <c r="X73" s="1"/>
  <c r="R73"/>
  <c r="S73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72" i="14"/>
  <c r="T72"/>
  <c r="X72" s="1"/>
  <c r="R72"/>
  <c r="S64"/>
  <c r="T64"/>
  <c r="X64" s="1"/>
  <c r="R64"/>
  <c r="S56"/>
  <c r="T56"/>
  <c r="X56" s="1"/>
  <c r="R56"/>
  <c r="S7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0"/>
  <c r="X60"/>
  <c r="R60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73"/>
  <c r="X73" s="1"/>
  <c r="R73"/>
  <c r="S73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64" i="13"/>
  <c r="T64"/>
  <c r="X64" s="1"/>
  <c r="R64"/>
  <c r="S56"/>
  <c r="T56"/>
  <c r="X56" s="1"/>
  <c r="R56"/>
  <c r="S44"/>
  <c r="T44"/>
  <c r="X44" s="1"/>
  <c r="R44"/>
  <c r="S36"/>
  <c r="T36"/>
  <c r="X36" s="1"/>
  <c r="R36"/>
  <c r="S28"/>
  <c r="T28"/>
  <c r="X28" s="1"/>
  <c r="R28"/>
  <c r="S20"/>
  <c r="T20"/>
  <c r="X20" s="1"/>
  <c r="R20"/>
  <c r="S7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R10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S68"/>
  <c r="T68"/>
  <c r="X68" s="1"/>
  <c r="R68"/>
  <c r="S60"/>
  <c r="T60"/>
  <c r="X60" s="1"/>
  <c r="R60"/>
  <c r="S52"/>
  <c r="T52"/>
  <c r="X52" s="1"/>
  <c r="R52"/>
  <c r="S48"/>
  <c r="T48"/>
  <c r="X48" s="1"/>
  <c r="R48"/>
  <c r="S40"/>
  <c r="T40"/>
  <c r="X40" s="1"/>
  <c r="R40"/>
  <c r="S32"/>
  <c r="T32"/>
  <c r="X32" s="1"/>
  <c r="R32"/>
  <c r="S24"/>
  <c r="T24"/>
  <c r="X24" s="1"/>
  <c r="R24"/>
  <c r="S16"/>
  <c r="T16"/>
  <c r="X16" s="1"/>
  <c r="R16"/>
  <c r="S12"/>
  <c r="T12"/>
  <c r="X12" s="1"/>
  <c r="R12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Q9" i="12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9" i="11"/>
  <c r="Q11"/>
  <c r="Q13"/>
  <c r="Q15"/>
  <c r="Q17"/>
  <c r="Q19"/>
  <c r="Q21"/>
  <c r="Q23"/>
  <c r="Q25"/>
  <c r="Q27"/>
  <c r="Q29"/>
  <c r="Q31"/>
  <c r="Q33"/>
  <c r="Q35"/>
  <c r="Q37"/>
  <c r="Q39"/>
  <c r="Q41"/>
  <c r="Q10"/>
  <c r="Q12"/>
  <c r="Q14"/>
  <c r="Q16"/>
  <c r="Q18"/>
  <c r="Q20"/>
  <c r="Q22"/>
  <c r="Q24"/>
  <c r="Q26"/>
  <c r="Q28"/>
  <c r="Q30"/>
  <c r="Q32"/>
  <c r="Q34"/>
  <c r="Q36"/>
  <c r="Q38"/>
  <c r="Q40"/>
  <c r="Q9" i="10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9" i="9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72"/>
  <c r="Q9" i="8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9" i="7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9" i="6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9" i="5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10"/>
  <c r="Q12"/>
  <c r="Q14"/>
  <c r="Q16"/>
  <c r="Q18"/>
  <c r="Q20"/>
  <c r="Q22"/>
  <c r="Q24"/>
  <c r="Q26"/>
  <c r="Q28"/>
  <c r="Q30"/>
  <c r="Q32"/>
  <c r="Q34"/>
  <c r="Q36"/>
  <c r="Q38"/>
  <c r="Q40"/>
  <c r="Q42"/>
  <c r="Q44"/>
  <c r="Q46"/>
  <c r="Q48"/>
  <c r="Q50"/>
  <c r="Q52"/>
  <c r="Q54"/>
  <c r="Q56"/>
  <c r="Q58"/>
  <c r="Q60"/>
  <c r="Q62"/>
  <c r="Q64"/>
  <c r="Q66"/>
  <c r="Q68"/>
  <c r="Q70"/>
  <c r="Q9" i="1"/>
  <c r="Q17"/>
  <c r="T17" s="1"/>
  <c r="X17" s="1"/>
  <c r="Q13"/>
  <c r="Q21"/>
  <c r="T21" s="1"/>
  <c r="X21" s="1"/>
  <c r="Q29"/>
  <c r="Q25"/>
  <c r="Q11"/>
  <c r="T11" s="1"/>
  <c r="X11" s="1"/>
  <c r="Q15"/>
  <c r="Q19"/>
  <c r="Q23"/>
  <c r="T23" s="1"/>
  <c r="X23" s="1"/>
  <c r="Q27"/>
  <c r="T27" s="1"/>
  <c r="X27" s="1"/>
  <c r="Q31"/>
  <c r="T31" s="1"/>
  <c r="X31" s="1"/>
  <c r="Q33"/>
  <c r="T33" s="1"/>
  <c r="X33" s="1"/>
  <c r="Q35"/>
  <c r="T35" s="1"/>
  <c r="X35" s="1"/>
  <c r="Q37"/>
  <c r="T37" s="1"/>
  <c r="X37" s="1"/>
  <c r="Q39"/>
  <c r="T39" s="1"/>
  <c r="X39" s="1"/>
  <c r="Q41"/>
  <c r="T41" s="1"/>
  <c r="X41" s="1"/>
  <c r="Q43"/>
  <c r="T43" s="1"/>
  <c r="X43" s="1"/>
  <c r="Q45"/>
  <c r="T45" s="1"/>
  <c r="X45" s="1"/>
  <c r="Q47"/>
  <c r="T47" s="1"/>
  <c r="X47" s="1"/>
  <c r="Q49"/>
  <c r="T49" s="1"/>
  <c r="X49" s="1"/>
  <c r="Q51"/>
  <c r="T51" s="1"/>
  <c r="X51" s="1"/>
  <c r="Q53"/>
  <c r="T53" s="1"/>
  <c r="X53" s="1"/>
  <c r="Q55"/>
  <c r="T55" s="1"/>
  <c r="X55" s="1"/>
  <c r="Q57"/>
  <c r="T57" s="1"/>
  <c r="X57" s="1"/>
  <c r="Q59"/>
  <c r="T59" s="1"/>
  <c r="X59" s="1"/>
  <c r="Q61"/>
  <c r="T61" s="1"/>
  <c r="X61" s="1"/>
  <c r="Q63"/>
  <c r="T63" s="1"/>
  <c r="X63" s="1"/>
  <c r="Q65"/>
  <c r="T65" s="1"/>
  <c r="X65" s="1"/>
  <c r="Q67"/>
  <c r="T67" s="1"/>
  <c r="X67" s="1"/>
  <c r="Q69"/>
  <c r="T69" s="1"/>
  <c r="X69" s="1"/>
  <c r="Q71"/>
  <c r="T71" s="1"/>
  <c r="X71" s="1"/>
  <c r="S17"/>
  <c r="Q10"/>
  <c r="T10" s="1"/>
  <c r="X10" s="1"/>
  <c r="Q12"/>
  <c r="T12" s="1"/>
  <c r="X12" s="1"/>
  <c r="Q14"/>
  <c r="T14" s="1"/>
  <c r="X14" s="1"/>
  <c r="Q16"/>
  <c r="T16" s="1"/>
  <c r="X16" s="1"/>
  <c r="Q18"/>
  <c r="T18" s="1"/>
  <c r="X18" s="1"/>
  <c r="Q20"/>
  <c r="T20" s="1"/>
  <c r="X20" s="1"/>
  <c r="Q22"/>
  <c r="T22" s="1"/>
  <c r="X22" s="1"/>
  <c r="Q24"/>
  <c r="T24" s="1"/>
  <c r="X24" s="1"/>
  <c r="Q26"/>
  <c r="T26" s="1"/>
  <c r="X26" s="1"/>
  <c r="Q28"/>
  <c r="T28" s="1"/>
  <c r="X28" s="1"/>
  <c r="Q30"/>
  <c r="T30" s="1"/>
  <c r="X30" s="1"/>
  <c r="Q32"/>
  <c r="T32" s="1"/>
  <c r="X32" s="1"/>
  <c r="Q34"/>
  <c r="T34" s="1"/>
  <c r="X34" s="1"/>
  <c r="Q36"/>
  <c r="T36" s="1"/>
  <c r="X36" s="1"/>
  <c r="Q38"/>
  <c r="T38" s="1"/>
  <c r="X38" s="1"/>
  <c r="Q40"/>
  <c r="T40" s="1"/>
  <c r="X40" s="1"/>
  <c r="Q42"/>
  <c r="T42" s="1"/>
  <c r="X42" s="1"/>
  <c r="Q44"/>
  <c r="T44" s="1"/>
  <c r="X44" s="1"/>
  <c r="Q46"/>
  <c r="T46" s="1"/>
  <c r="X46" s="1"/>
  <c r="Q48"/>
  <c r="T48" s="1"/>
  <c r="X48" s="1"/>
  <c r="Q50"/>
  <c r="T50" s="1"/>
  <c r="X50" s="1"/>
  <c r="Q52"/>
  <c r="T52" s="1"/>
  <c r="X52" s="1"/>
  <c r="Q54"/>
  <c r="T54" s="1"/>
  <c r="X54" s="1"/>
  <c r="Q56"/>
  <c r="T56" s="1"/>
  <c r="X56" s="1"/>
  <c r="Q58"/>
  <c r="T58" s="1"/>
  <c r="X58" s="1"/>
  <c r="Q60"/>
  <c r="T60" s="1"/>
  <c r="X60" s="1"/>
  <c r="Q62"/>
  <c r="T62" s="1"/>
  <c r="X62" s="1"/>
  <c r="Q64"/>
  <c r="T64" s="1"/>
  <c r="X64" s="1"/>
  <c r="Q66"/>
  <c r="T66" s="1"/>
  <c r="X66" s="1"/>
  <c r="Q68"/>
  <c r="T68" s="1"/>
  <c r="X68" s="1"/>
  <c r="Q70"/>
  <c r="T70" s="1"/>
  <c r="X70" s="1"/>
  <c r="Q72"/>
  <c r="T72" s="1"/>
  <c r="X72" s="1"/>
  <c r="AF7" i="13" l="1"/>
  <c r="AD7" i="15"/>
  <c r="AC7"/>
  <c r="AF7"/>
  <c r="AB7"/>
  <c r="P103"/>
  <c r="P102"/>
  <c r="X9"/>
  <c r="AF7" i="14"/>
  <c r="AB7"/>
  <c r="AC7"/>
  <c r="AD7"/>
  <c r="P78"/>
  <c r="P77"/>
  <c r="X9"/>
  <c r="AC7" i="13"/>
  <c r="AD7"/>
  <c r="X10"/>
  <c r="P76"/>
  <c r="P75"/>
  <c r="AB7"/>
  <c r="S70" i="12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38" i="11"/>
  <c r="X38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70" i="1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70" i="9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72"/>
  <c r="T72"/>
  <c r="X72" s="1"/>
  <c r="R72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58" i="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58" i="7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64" i="6"/>
  <c r="T64"/>
  <c r="X64" s="1"/>
  <c r="R64"/>
  <c r="S70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70" i="5"/>
  <c r="T70"/>
  <c r="X70" s="1"/>
  <c r="R70"/>
  <c r="S66"/>
  <c r="T66"/>
  <c r="X66" s="1"/>
  <c r="R66"/>
  <c r="S62"/>
  <c r="T62"/>
  <c r="X62" s="1"/>
  <c r="R62"/>
  <c r="S58"/>
  <c r="T58"/>
  <c r="X58" s="1"/>
  <c r="R58"/>
  <c r="S54"/>
  <c r="T54"/>
  <c r="X54" s="1"/>
  <c r="R54"/>
  <c r="S50"/>
  <c r="T50"/>
  <c r="X50" s="1"/>
  <c r="R50"/>
  <c r="S46"/>
  <c r="T46"/>
  <c r="X46" s="1"/>
  <c r="R46"/>
  <c r="S42"/>
  <c r="T42"/>
  <c r="X42" s="1"/>
  <c r="R42"/>
  <c r="S38"/>
  <c r="T38"/>
  <c r="X38" s="1"/>
  <c r="R38"/>
  <c r="S34"/>
  <c r="T34"/>
  <c r="X34" s="1"/>
  <c r="R34"/>
  <c r="S30"/>
  <c r="T30"/>
  <c r="X30" s="1"/>
  <c r="R30"/>
  <c r="S26"/>
  <c r="T26"/>
  <c r="X26" s="1"/>
  <c r="R26"/>
  <c r="S22"/>
  <c r="T22"/>
  <c r="X22" s="1"/>
  <c r="R22"/>
  <c r="S18"/>
  <c r="T18"/>
  <c r="X18" s="1"/>
  <c r="R18"/>
  <c r="S14"/>
  <c r="T14"/>
  <c r="X14" s="1"/>
  <c r="R14"/>
  <c r="S10"/>
  <c r="T10"/>
  <c r="X10" s="1"/>
  <c r="R10"/>
  <c r="T71"/>
  <c r="X71" s="1"/>
  <c r="R71"/>
  <c r="S71"/>
  <c r="T67"/>
  <c r="X67" s="1"/>
  <c r="R67"/>
  <c r="S67"/>
  <c r="T63"/>
  <c r="X63" s="1"/>
  <c r="R63"/>
  <c r="S63"/>
  <c r="T59"/>
  <c r="X59" s="1"/>
  <c r="R59"/>
  <c r="S59"/>
  <c r="T55"/>
  <c r="X55" s="1"/>
  <c r="R55"/>
  <c r="S55"/>
  <c r="T51"/>
  <c r="X51" s="1"/>
  <c r="R51"/>
  <c r="S51"/>
  <c r="T47"/>
  <c r="X47" s="1"/>
  <c r="R47"/>
  <c r="S47"/>
  <c r="T43"/>
  <c r="X43" s="1"/>
  <c r="R43"/>
  <c r="S43"/>
  <c r="T39"/>
  <c r="X39" s="1"/>
  <c r="R39"/>
  <c r="S39"/>
  <c r="T35"/>
  <c r="X35" s="1"/>
  <c r="R35"/>
  <c r="S35"/>
  <c r="T31"/>
  <c r="X31" s="1"/>
  <c r="R31"/>
  <c r="S31"/>
  <c r="T27"/>
  <c r="X27" s="1"/>
  <c r="R27"/>
  <c r="S27"/>
  <c r="T23"/>
  <c r="X23" s="1"/>
  <c r="R23"/>
  <c r="S23"/>
  <c r="T19"/>
  <c r="X19" s="1"/>
  <c r="R19"/>
  <c r="S19"/>
  <c r="T15"/>
  <c r="X15" s="1"/>
  <c r="R15"/>
  <c r="S15"/>
  <c r="T11"/>
  <c r="X11" s="1"/>
  <c r="R11"/>
  <c r="S11"/>
  <c r="S68"/>
  <c r="T68"/>
  <c r="X68" s="1"/>
  <c r="R68"/>
  <c r="S64"/>
  <c r="T64"/>
  <c r="X64" s="1"/>
  <c r="R64"/>
  <c r="S60"/>
  <c r="T60"/>
  <c r="X60" s="1"/>
  <c r="R60"/>
  <c r="S56"/>
  <c r="T56"/>
  <c r="X56" s="1"/>
  <c r="R56"/>
  <c r="S52"/>
  <c r="T52"/>
  <c r="X52" s="1"/>
  <c r="R52"/>
  <c r="S48"/>
  <c r="T48"/>
  <c r="X48" s="1"/>
  <c r="R48"/>
  <c r="S44"/>
  <c r="T44"/>
  <c r="X44" s="1"/>
  <c r="R44"/>
  <c r="S40"/>
  <c r="T40"/>
  <c r="X40" s="1"/>
  <c r="R40"/>
  <c r="S36"/>
  <c r="T36"/>
  <c r="X36" s="1"/>
  <c r="R36"/>
  <c r="S32"/>
  <c r="T32"/>
  <c r="X32" s="1"/>
  <c r="R32"/>
  <c r="S28"/>
  <c r="T28"/>
  <c r="X28" s="1"/>
  <c r="R28"/>
  <c r="S24"/>
  <c r="T24"/>
  <c r="X24" s="1"/>
  <c r="R24"/>
  <c r="S20"/>
  <c r="T20"/>
  <c r="X20" s="1"/>
  <c r="R20"/>
  <c r="S16"/>
  <c r="T16"/>
  <c r="X16" s="1"/>
  <c r="R16"/>
  <c r="S12"/>
  <c r="T12"/>
  <c r="X12" s="1"/>
  <c r="R12"/>
  <c r="T69"/>
  <c r="X69" s="1"/>
  <c r="R69"/>
  <c r="S69"/>
  <c r="T65"/>
  <c r="X65" s="1"/>
  <c r="R65"/>
  <c r="S65"/>
  <c r="T61"/>
  <c r="X61" s="1"/>
  <c r="R61"/>
  <c r="S61"/>
  <c r="T57"/>
  <c r="X57" s="1"/>
  <c r="R57"/>
  <c r="S57"/>
  <c r="T53"/>
  <c r="X53" s="1"/>
  <c r="R53"/>
  <c r="S53"/>
  <c r="T49"/>
  <c r="X49" s="1"/>
  <c r="R49"/>
  <c r="S49"/>
  <c r="T45"/>
  <c r="X45" s="1"/>
  <c r="R45"/>
  <c r="S45"/>
  <c r="T41"/>
  <c r="X41" s="1"/>
  <c r="R41"/>
  <c r="S41"/>
  <c r="T37"/>
  <c r="X37" s="1"/>
  <c r="R37"/>
  <c r="S37"/>
  <c r="T33"/>
  <c r="X33" s="1"/>
  <c r="R33"/>
  <c r="S33"/>
  <c r="T29"/>
  <c r="X29" s="1"/>
  <c r="R29"/>
  <c r="S29"/>
  <c r="T25"/>
  <c r="X25" s="1"/>
  <c r="R25"/>
  <c r="S25"/>
  <c r="T21"/>
  <c r="X21" s="1"/>
  <c r="R21"/>
  <c r="S21"/>
  <c r="T17"/>
  <c r="X17" s="1"/>
  <c r="R17"/>
  <c r="S17"/>
  <c r="T13"/>
  <c r="X13" s="1"/>
  <c r="R13"/>
  <c r="S13"/>
  <c r="T9"/>
  <c r="R9"/>
  <c r="S9"/>
  <c r="S27" i="1"/>
  <c r="S19"/>
  <c r="T19"/>
  <c r="X19" s="1"/>
  <c r="S13"/>
  <c r="T13"/>
  <c r="X13" s="1"/>
  <c r="S15"/>
  <c r="T15"/>
  <c r="X15" s="1"/>
  <c r="S25"/>
  <c r="T25"/>
  <c r="X25" s="1"/>
  <c r="S21"/>
  <c r="S29"/>
  <c r="T29"/>
  <c r="X29" s="1"/>
  <c r="S9"/>
  <c r="T9"/>
  <c r="X9" s="1"/>
  <c r="S11"/>
  <c r="R31"/>
  <c r="R23"/>
  <c r="R15"/>
  <c r="R9"/>
  <c r="R27"/>
  <c r="R19"/>
  <c r="R11"/>
  <c r="R25"/>
  <c r="R29"/>
  <c r="R21"/>
  <c r="R13"/>
  <c r="R17"/>
  <c r="S31"/>
  <c r="S23"/>
  <c r="S72"/>
  <c r="R72"/>
  <c r="S68"/>
  <c r="R68"/>
  <c r="S64"/>
  <c r="R64"/>
  <c r="S60"/>
  <c r="R60"/>
  <c r="S56"/>
  <c r="R56"/>
  <c r="S52"/>
  <c r="R52"/>
  <c r="S48"/>
  <c r="R48"/>
  <c r="S44"/>
  <c r="R44"/>
  <c r="S40"/>
  <c r="R40"/>
  <c r="S36"/>
  <c r="R36"/>
  <c r="S32"/>
  <c r="R32"/>
  <c r="S28"/>
  <c r="R28"/>
  <c r="S24"/>
  <c r="R24"/>
  <c r="S20"/>
  <c r="R20"/>
  <c r="S16"/>
  <c r="R16"/>
  <c r="S12"/>
  <c r="R12"/>
  <c r="R71"/>
  <c r="S71"/>
  <c r="R67"/>
  <c r="S67"/>
  <c r="R63"/>
  <c r="S63"/>
  <c r="R59"/>
  <c r="S59"/>
  <c r="R55"/>
  <c r="S55"/>
  <c r="R51"/>
  <c r="S51"/>
  <c r="R47"/>
  <c r="S47"/>
  <c r="R43"/>
  <c r="S43"/>
  <c r="R39"/>
  <c r="S39"/>
  <c r="R35"/>
  <c r="S35"/>
  <c r="S70"/>
  <c r="R70"/>
  <c r="S66"/>
  <c r="R66"/>
  <c r="S62"/>
  <c r="R62"/>
  <c r="S58"/>
  <c r="R58"/>
  <c r="S54"/>
  <c r="R54"/>
  <c r="S50"/>
  <c r="R50"/>
  <c r="S46"/>
  <c r="R46"/>
  <c r="S42"/>
  <c r="R42"/>
  <c r="S38"/>
  <c r="R38"/>
  <c r="S34"/>
  <c r="R34"/>
  <c r="S30"/>
  <c r="R30"/>
  <c r="S26"/>
  <c r="R26"/>
  <c r="S22"/>
  <c r="R22"/>
  <c r="S18"/>
  <c r="R18"/>
  <c r="S14"/>
  <c r="R14"/>
  <c r="S10"/>
  <c r="R10"/>
  <c r="R69"/>
  <c r="S69"/>
  <c r="R65"/>
  <c r="S65"/>
  <c r="R61"/>
  <c r="S61"/>
  <c r="R57"/>
  <c r="S57"/>
  <c r="R53"/>
  <c r="S53"/>
  <c r="R49"/>
  <c r="S49"/>
  <c r="R45"/>
  <c r="S45"/>
  <c r="R41"/>
  <c r="S41"/>
  <c r="R37"/>
  <c r="S37"/>
  <c r="R33"/>
  <c r="S33"/>
  <c r="AL7" i="15" l="1"/>
  <c r="AJ7"/>
  <c r="AH7"/>
  <c r="D105"/>
  <c r="D103"/>
  <c r="AJ7" i="14"/>
  <c r="D80"/>
  <c r="D78"/>
  <c r="AL7"/>
  <c r="AH7"/>
  <c r="AJ7" i="13"/>
  <c r="D78"/>
  <c r="AL7"/>
  <c r="AH7"/>
  <c r="D76"/>
  <c r="AF7" i="12"/>
  <c r="AD7"/>
  <c r="AC7"/>
  <c r="AB7"/>
  <c r="P76"/>
  <c r="P75"/>
  <c r="X9"/>
  <c r="AF7" i="11"/>
  <c r="AB7"/>
  <c r="AC7"/>
  <c r="AD7"/>
  <c r="P46"/>
  <c r="P45"/>
  <c r="X9"/>
  <c r="AF7" i="10"/>
  <c r="AB7"/>
  <c r="AC7"/>
  <c r="AD7"/>
  <c r="P76"/>
  <c r="P75"/>
  <c r="X9"/>
  <c r="AB7" i="9"/>
  <c r="AC7"/>
  <c r="AF7"/>
  <c r="AD7"/>
  <c r="P77"/>
  <c r="P76"/>
  <c r="X9"/>
  <c r="AF7" i="8"/>
  <c r="AB7"/>
  <c r="AC7"/>
  <c r="AD7"/>
  <c r="P66"/>
  <c r="P65"/>
  <c r="X9"/>
  <c r="AF7" i="7"/>
  <c r="AB7"/>
  <c r="AC7"/>
  <c r="AD7"/>
  <c r="P66"/>
  <c r="P65"/>
  <c r="X9"/>
  <c r="AF7" i="6"/>
  <c r="AB7"/>
  <c r="AC7"/>
  <c r="AD7"/>
  <c r="P76"/>
  <c r="P75"/>
  <c r="X9"/>
  <c r="AF7" i="5"/>
  <c r="AB7"/>
  <c r="AC7"/>
  <c r="AD7"/>
  <c r="P76"/>
  <c r="P75"/>
  <c r="X9"/>
  <c r="AC7" i="1"/>
  <c r="AD7"/>
  <c r="P77"/>
  <c r="AH7"/>
  <c r="P76"/>
  <c r="AJ7"/>
  <c r="AF7"/>
  <c r="D79"/>
  <c r="AB7"/>
  <c r="D77"/>
  <c r="AL7"/>
  <c r="D102" i="15" l="1"/>
  <c r="AM7"/>
  <c r="AK7"/>
  <c r="AA7"/>
  <c r="AA7" i="14"/>
  <c r="D77"/>
  <c r="D75" i="13"/>
  <c r="AK7"/>
  <c r="AA7"/>
  <c r="AL7" i="12"/>
  <c r="AJ7"/>
  <c r="AH7"/>
  <c r="D78"/>
  <c r="D76"/>
  <c r="AL7" i="11"/>
  <c r="D48"/>
  <c r="D46"/>
  <c r="AJ7"/>
  <c r="AH7"/>
  <c r="AL7" i="10"/>
  <c r="AJ7"/>
  <c r="AH7"/>
  <c r="D78"/>
  <c r="D76"/>
  <c r="AL7" i="9"/>
  <c r="AH7"/>
  <c r="D79"/>
  <c r="D77"/>
  <c r="AJ7"/>
  <c r="AL7" i="8"/>
  <c r="D68"/>
  <c r="D66"/>
  <c r="AJ7"/>
  <c r="AH7"/>
  <c r="AL7" i="7"/>
  <c r="AJ7"/>
  <c r="D68"/>
  <c r="D66"/>
  <c r="AH7"/>
  <c r="AL7" i="6"/>
  <c r="AJ7"/>
  <c r="AH7"/>
  <c r="D78"/>
  <c r="D76"/>
  <c r="AL7" i="5"/>
  <c r="AJ7"/>
  <c r="D78"/>
  <c r="D76"/>
  <c r="AH7"/>
  <c r="AA7" i="1"/>
  <c r="P75" s="1"/>
  <c r="D76"/>
  <c r="P101" i="15" l="1"/>
  <c r="D101"/>
  <c r="AG7"/>
  <c r="AE7"/>
  <c r="AI7"/>
  <c r="P76" i="14"/>
  <c r="D76"/>
  <c r="AG7"/>
  <c r="AE7"/>
  <c r="AM7"/>
  <c r="AI7"/>
  <c r="AK7"/>
  <c r="P74" i="13"/>
  <c r="D74"/>
  <c r="AG7"/>
  <c r="AE7"/>
  <c r="AM7"/>
  <c r="AI7"/>
  <c r="AA7" i="12"/>
  <c r="D75"/>
  <c r="AM7"/>
  <c r="AA7" i="11"/>
  <c r="D45"/>
  <c r="AM7"/>
  <c r="AA7" i="10"/>
  <c r="D75"/>
  <c r="AM7"/>
  <c r="AA7" i="9"/>
  <c r="AM7" s="1"/>
  <c r="D76"/>
  <c r="AA7" i="8"/>
  <c r="D65"/>
  <c r="AM7"/>
  <c r="AA7" i="7"/>
  <c r="D65"/>
  <c r="AA7" i="6"/>
  <c r="D75"/>
  <c r="AM7"/>
  <c r="AA7" i="5"/>
  <c r="D75"/>
  <c r="AI7" i="1"/>
  <c r="AK7"/>
  <c r="AM7"/>
  <c r="AE7"/>
  <c r="AG7"/>
  <c r="D75"/>
  <c r="P74" i="12" l="1"/>
  <c r="D74"/>
  <c r="AG7"/>
  <c r="AE7"/>
  <c r="AI7"/>
  <c r="AK7"/>
  <c r="P44" i="11"/>
  <c r="D44"/>
  <c r="AG7"/>
  <c r="AE7"/>
  <c r="AI7"/>
  <c r="AK7"/>
  <c r="P74" i="10"/>
  <c r="D74"/>
  <c r="AG7"/>
  <c r="AE7"/>
  <c r="AI7"/>
  <c r="AK7"/>
  <c r="P75" i="9"/>
  <c r="D75"/>
  <c r="AE7"/>
  <c r="AG7"/>
  <c r="AI7"/>
  <c r="AK7"/>
  <c r="P64" i="8"/>
  <c r="D64"/>
  <c r="AG7"/>
  <c r="AE7"/>
  <c r="AI7"/>
  <c r="AK7"/>
  <c r="P64" i="7"/>
  <c r="D64"/>
  <c r="AG7"/>
  <c r="AE7"/>
  <c r="AM7"/>
  <c r="AI7"/>
  <c r="AK7"/>
  <c r="P74" i="6"/>
  <c r="D74"/>
  <c r="AG7"/>
  <c r="AE7"/>
  <c r="AI7"/>
  <c r="AK7"/>
  <c r="P74" i="5"/>
  <c r="D74"/>
  <c r="AG7"/>
  <c r="AE7"/>
  <c r="AM7"/>
  <c r="AI7"/>
  <c r="AK7"/>
</calcChain>
</file>

<file path=xl/sharedStrings.xml><?xml version="1.0" encoding="utf-8"?>
<sst xmlns="http://schemas.openxmlformats.org/spreadsheetml/2006/main" count="5308" uniqueCount="1804">
  <si>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</si>
  <si>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</si>
  <si>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</si>
  <si>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</si>
  <si>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</si>
  <si>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</si>
  <si>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</si>
  <si>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</si>
  <si>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</si>
  <si>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</si>
  <si>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</si>
  <si>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</si>
  <si>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</si>
  <si>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</si>
  <si>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</si>
  <si>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</si>
  <si>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</si>
  <si>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</si>
  <si>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</si>
  <si>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</si>
  <si>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</si>
  <si>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</si>
  <si>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</si>
  <si>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</si>
  <si>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</si>
  <si>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</si>
  <si>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</si>
  <si>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</si>
  <si>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</si>
  <si>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</si>
  <si>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</si>
  <si>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</si>
  <si>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</si>
  <si>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</si>
  <si>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</si>
  <si>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</si>
  <si>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</si>
  <si>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</si>
  <si>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</si>
  <si>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</si>
  <si>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</si>
  <si>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</si>
  <si>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</si>
  <si>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</si>
  <si>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</si>
  <si>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</si>
  <si>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 xml:space="preserve">CÁN BỘ KHỚP PHÁCH 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</si>
  <si>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</si>
  <si>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</si>
  <si>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</si>
  <si>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</si>
  <si>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KT TRƯỞNG TRUNG TÂM
PHÓ TRƯỞNG TRUNG TÂM</t>
  </si>
  <si>
    <t>Trần Thị Mỹ Hạnh</t>
  </si>
  <si>
    <t>Phòng
thi</t>
  </si>
  <si>
    <t>Thi lần 1 học kỳ II năm học 2017 - 2018</t>
  </si>
  <si>
    <t xml:space="preserve">BẢNG ĐIỂM HỌC PHẦN </t>
  </si>
  <si>
    <t>Ngày thi: 28/6/2019</t>
  </si>
  <si>
    <t>Giờ thi:8h00</t>
  </si>
  <si>
    <t>Hà Nội, ngày 04  tháng 7   năm 2019</t>
  </si>
  <si>
    <t xml:space="preserve">KT.TRƯỞNG TRUNG TÂM
PHÓ TRƯỞNG TRUNG TÂM </t>
  </si>
  <si>
    <t xml:space="preserve">Đặng Tiến Mậu </t>
  </si>
  <si>
    <t>Hồ Thanh Nga</t>
  </si>
  <si>
    <t xml:space="preserve">Trần Thị Mỹ Hạnh </t>
  </si>
  <si>
    <t xml:space="preserve">Phương pháp luận nghiên cứu khoa học </t>
  </si>
  <si>
    <t>Nhóm:SKD1108-01</t>
  </si>
  <si>
    <t>Nhóm:SKD1108-05</t>
  </si>
  <si>
    <t>Nhóm:SKD1108-06</t>
  </si>
  <si>
    <t>Nhóm:SKD1108-08</t>
  </si>
  <si>
    <t>B16DCPT001</t>
  </si>
  <si>
    <t>Cao Trường</t>
  </si>
  <si>
    <t>An</t>
  </si>
  <si>
    <t>26/02/1998</t>
  </si>
  <si>
    <t>D16TKDPT1</t>
  </si>
  <si>
    <t>B16DCPT003</t>
  </si>
  <si>
    <t>Lê Tuấn</t>
  </si>
  <si>
    <t>Anh</t>
  </si>
  <si>
    <t>26/01/1998</t>
  </si>
  <si>
    <t>D16TKDPT2</t>
  </si>
  <si>
    <t>B16DCTT007</t>
  </si>
  <si>
    <t>Trần Nam</t>
  </si>
  <si>
    <t>30/01/1998</t>
  </si>
  <si>
    <t>D16CQTT01-B</t>
  </si>
  <si>
    <t>B15DCVT031</t>
  </si>
  <si>
    <t>Ma Thị</t>
  </si>
  <si>
    <t>Bích</t>
  </si>
  <si>
    <t>09/09/1996</t>
  </si>
  <si>
    <t>D15CQVT07-B</t>
  </si>
  <si>
    <t>B16DCPT204</t>
  </si>
  <si>
    <t>Nguyễn Huy</t>
  </si>
  <si>
    <t>05/09/1998</t>
  </si>
  <si>
    <t>D16TKDPT3</t>
  </si>
  <si>
    <t>B15DCVT040</t>
  </si>
  <si>
    <t>Lý Thị Lan</t>
  </si>
  <si>
    <t>Chi</t>
  </si>
  <si>
    <t>14/10/1996</t>
  </si>
  <si>
    <t>D15CQVT08-B</t>
  </si>
  <si>
    <t>B15DCVT053</t>
  </si>
  <si>
    <t>Nguyễn Đức</t>
  </si>
  <si>
    <t>Cường</t>
  </si>
  <si>
    <t>25/11/1997</t>
  </si>
  <si>
    <t>D15CQVT05-B</t>
  </si>
  <si>
    <t>B15DCVT055</t>
  </si>
  <si>
    <t>Vũ Huy</t>
  </si>
  <si>
    <t>12/03/1997</t>
  </si>
  <si>
    <t>B16DCPT211</t>
  </si>
  <si>
    <t>Trần Đức</t>
  </si>
  <si>
    <t>Duy</t>
  </si>
  <si>
    <t>18/08/1998</t>
  </si>
  <si>
    <t>B15DCVT102</t>
  </si>
  <si>
    <t>Trịnh Văn</t>
  </si>
  <si>
    <t>Dương</t>
  </si>
  <si>
    <t>09/10/1997</t>
  </si>
  <si>
    <t>D15CQVT06-B</t>
  </si>
  <si>
    <t>B15DCVT106</t>
  </si>
  <si>
    <t>Phạm Văn</t>
  </si>
  <si>
    <t>Dưỡng</t>
  </si>
  <si>
    <t>08/01/1997</t>
  </si>
  <si>
    <t>D15CQVT02-B</t>
  </si>
  <si>
    <t>B15DCVT066</t>
  </si>
  <si>
    <t>Nguyễn Thị</t>
  </si>
  <si>
    <t>Điệp</t>
  </si>
  <si>
    <t>B15DCVT080</t>
  </si>
  <si>
    <t>Nguyễn Minh</t>
  </si>
  <si>
    <t>Đức</t>
  </si>
  <si>
    <t>18/05/1997</t>
  </si>
  <si>
    <t>B15DCVT079</t>
  </si>
  <si>
    <t>Phạm Anh</t>
  </si>
  <si>
    <t>19/02/1997</t>
  </si>
  <si>
    <t>B16DCPT201</t>
  </si>
  <si>
    <t>Phạm Quang</t>
  </si>
  <si>
    <t>14/08/1998</t>
  </si>
  <si>
    <t>B15DCVT131</t>
  </si>
  <si>
    <t>Nguyễn Tiến</t>
  </si>
  <si>
    <t>Hải</t>
  </si>
  <si>
    <t>24/12/1997</t>
  </si>
  <si>
    <t>D15CQVT03-B</t>
  </si>
  <si>
    <t>B16DCTT020</t>
  </si>
  <si>
    <t>Hậu</t>
  </si>
  <si>
    <t>22/09/1998</t>
  </si>
  <si>
    <t>B16DCPT043</t>
  </si>
  <si>
    <t>Dương Thị Thu</t>
  </si>
  <si>
    <t>Hiền</t>
  </si>
  <si>
    <t>18/06/1998</t>
  </si>
  <si>
    <t>B16DCPT047</t>
  </si>
  <si>
    <t>Đào Duy</t>
  </si>
  <si>
    <t>Hiển</t>
  </si>
  <si>
    <t>09/09/1998</t>
  </si>
  <si>
    <t>B16DCPT219</t>
  </si>
  <si>
    <t>Bùi Hoàng</t>
  </si>
  <si>
    <t>Hiệp</t>
  </si>
  <si>
    <t>25/09/1998</t>
  </si>
  <si>
    <t>B15DCVT156</t>
  </si>
  <si>
    <t>Nguyễn Văn</t>
  </si>
  <si>
    <t>Hiếu</t>
  </si>
  <si>
    <t>20/11/1997</t>
  </si>
  <si>
    <t>D15CQVT04-B</t>
  </si>
  <si>
    <t>B15DCVT474</t>
  </si>
  <si>
    <t>Trần Văn</t>
  </si>
  <si>
    <t>28/01/1997</t>
  </si>
  <si>
    <t>D15CQVT01-B</t>
  </si>
  <si>
    <t>B16DCPT055</t>
  </si>
  <si>
    <t>Vũ Minh</t>
  </si>
  <si>
    <t>15/07/1998</t>
  </si>
  <si>
    <t>B16DCTT023</t>
  </si>
  <si>
    <t>Nguyễn Nhật</t>
  </si>
  <si>
    <t>Hoa</t>
  </si>
  <si>
    <t>05/04/1998</t>
  </si>
  <si>
    <t>B16DCPT060</t>
  </si>
  <si>
    <t>Đào Trọng Thiêm</t>
  </si>
  <si>
    <t>Hoàng</t>
  </si>
  <si>
    <t>15/10/1998</t>
  </si>
  <si>
    <t>B15DCVT169</t>
  </si>
  <si>
    <t>Lê Đức</t>
  </si>
  <si>
    <t>17/08/1997</t>
  </si>
  <si>
    <t>B16DCTT024</t>
  </si>
  <si>
    <t>Lưu Việt</t>
  </si>
  <si>
    <t>06/12/1998</t>
  </si>
  <si>
    <t>B16DCPT061</t>
  </si>
  <si>
    <t>19/05/1998</t>
  </si>
  <si>
    <t>B15DCVT189</t>
  </si>
  <si>
    <t>Hương</t>
  </si>
  <si>
    <t>15/09/1997</t>
  </si>
  <si>
    <t>B16DCPT076</t>
  </si>
  <si>
    <t>Ngô Văn</t>
  </si>
  <si>
    <t>Khang</t>
  </si>
  <si>
    <t>B16DCTT032</t>
  </si>
  <si>
    <t>Đặng Trung</t>
  </si>
  <si>
    <t>Kiên</t>
  </si>
  <si>
    <t>11/03/1998</t>
  </si>
  <si>
    <t>B15DCVT215</t>
  </si>
  <si>
    <t>Phạm Trung</t>
  </si>
  <si>
    <t>12/08/1997</t>
  </si>
  <si>
    <t>B16DCPT083</t>
  </si>
  <si>
    <t>Võ Duy</t>
  </si>
  <si>
    <t>Lam</t>
  </si>
  <si>
    <t>09/01/1998</t>
  </si>
  <si>
    <t>B16DCTT035</t>
  </si>
  <si>
    <t>Bùi Thị Mai</t>
  </si>
  <si>
    <t>Linh</t>
  </si>
  <si>
    <t>19/12/1998</t>
  </si>
  <si>
    <t>B16DCPT092</t>
  </si>
  <si>
    <t>Vũ Thị</t>
  </si>
  <si>
    <t>Loan</t>
  </si>
  <si>
    <t>20/01/1997</t>
  </si>
  <si>
    <t>B16DCPT098</t>
  </si>
  <si>
    <t>Mai</t>
  </si>
  <si>
    <t>02/02/1997</t>
  </si>
  <si>
    <t>B15DCVT247</t>
  </si>
  <si>
    <t>Lê Huy</t>
  </si>
  <si>
    <t>Mạnh</t>
  </si>
  <si>
    <t>23/11/1997</t>
  </si>
  <si>
    <t>B16DCPT214</t>
  </si>
  <si>
    <t>Nguyễn Gia</t>
  </si>
  <si>
    <t>Minh</t>
  </si>
  <si>
    <t>10/05/1998</t>
  </si>
  <si>
    <t>B16DCPT105</t>
  </si>
  <si>
    <t>Phương Thành</t>
  </si>
  <si>
    <t>Nam</t>
  </si>
  <si>
    <t>06/04/1998</t>
  </si>
  <si>
    <t>B15DCVT279</t>
  </si>
  <si>
    <t>Lương Xuân</t>
  </si>
  <si>
    <t>Năm</t>
  </si>
  <si>
    <t>22/03/1997</t>
  </si>
  <si>
    <t>B16DCTT043</t>
  </si>
  <si>
    <t>Nguyễn Thị Thúy</t>
  </si>
  <si>
    <t>Nga</t>
  </si>
  <si>
    <t>24/08/1998</t>
  </si>
  <si>
    <t>B15DCVT285</t>
  </si>
  <si>
    <t>Nguyễn Tuấn</t>
  </si>
  <si>
    <t>Ngọc</t>
  </si>
  <si>
    <t>06/08/1997</t>
  </si>
  <si>
    <t>B15DCVT300</t>
  </si>
  <si>
    <t>Đinh Văn</t>
  </si>
  <si>
    <t>Phú</t>
  </si>
  <si>
    <t>05/01/1997</t>
  </si>
  <si>
    <t>B16DCPT225</t>
  </si>
  <si>
    <t>Quang</t>
  </si>
  <si>
    <t>03/12/1998</t>
  </si>
  <si>
    <t>B16DCPT120</t>
  </si>
  <si>
    <t>Trần Thị</t>
  </si>
  <si>
    <t>Quyên</t>
  </si>
  <si>
    <t>16/04/1998</t>
  </si>
  <si>
    <t>B15DCVT326</t>
  </si>
  <si>
    <t>Quyền</t>
  </si>
  <si>
    <t>28/09/1997</t>
  </si>
  <si>
    <t>B15DCVT333</t>
  </si>
  <si>
    <t>Đào Anh</t>
  </si>
  <si>
    <t>Sang</t>
  </si>
  <si>
    <t>03/11/1995</t>
  </si>
  <si>
    <t>B16DCPT200</t>
  </si>
  <si>
    <t>Bùi Anh</t>
  </si>
  <si>
    <t>Tâm</t>
  </si>
  <si>
    <t>15/04/1998</t>
  </si>
  <si>
    <t>B15DCVT357</t>
  </si>
  <si>
    <t>Bùi Mạnh</t>
  </si>
  <si>
    <t>Tấn</t>
  </si>
  <si>
    <t>03/01/1997</t>
  </si>
  <si>
    <t>B15DCVT358</t>
  </si>
  <si>
    <t>Nguyễn Anh</t>
  </si>
  <si>
    <t>Thái</t>
  </si>
  <si>
    <t>29/05/1997</t>
  </si>
  <si>
    <t>B15DCVT377</t>
  </si>
  <si>
    <t>Đoàn Hữu</t>
  </si>
  <si>
    <t>Thành</t>
  </si>
  <si>
    <t>13/08/1997</t>
  </si>
  <si>
    <t>B16DCTT055</t>
  </si>
  <si>
    <t>Hoàng Phương</t>
  </si>
  <si>
    <t>Thảo</t>
  </si>
  <si>
    <t>12/06/1998</t>
  </si>
  <si>
    <t>B15DCVT368</t>
  </si>
  <si>
    <t>Lê Ngọc</t>
  </si>
  <si>
    <t>Thắng</t>
  </si>
  <si>
    <t>03/11/1996</t>
  </si>
  <si>
    <t>B15DCVT361</t>
  </si>
  <si>
    <t>Nguyễn Hữu</t>
  </si>
  <si>
    <t>19/04/1997</t>
  </si>
  <si>
    <t>B16DCPT144</t>
  </si>
  <si>
    <t>Trần Hào</t>
  </si>
  <si>
    <t>Thoáng</t>
  </si>
  <si>
    <t>22/11/1998</t>
  </si>
  <si>
    <t>B16DCTT058</t>
  </si>
  <si>
    <t>Tạ Vũ Anh</t>
  </si>
  <si>
    <t>Thư</t>
  </si>
  <si>
    <t>08/07/1998</t>
  </si>
  <si>
    <t>B16DCTT059</t>
  </si>
  <si>
    <t>Hán Thị</t>
  </si>
  <si>
    <t>Thương</t>
  </si>
  <si>
    <t>06/11/1998</t>
  </si>
  <si>
    <t>B15DCVT400</t>
  </si>
  <si>
    <t>Vũ Hồng</t>
  </si>
  <si>
    <t>Tiến</t>
  </si>
  <si>
    <t>07/03/1997</t>
  </si>
  <si>
    <t>B13DCPT175</t>
  </si>
  <si>
    <t>Hoàng Nữ Quỳnh</t>
  </si>
  <si>
    <t>Trang</t>
  </si>
  <si>
    <t>03/02/1995</t>
  </si>
  <si>
    <t>D13TTDPT</t>
  </si>
  <si>
    <t>B15DCVT416</t>
  </si>
  <si>
    <t>Dương Đình</t>
  </si>
  <si>
    <t>Trường</t>
  </si>
  <si>
    <t>20/02/1997</t>
  </si>
  <si>
    <t>B16DCPT163</t>
  </si>
  <si>
    <t>Mã Anh</t>
  </si>
  <si>
    <t>Tuấn</t>
  </si>
  <si>
    <t>05/12/1998</t>
  </si>
  <si>
    <t>B15DCVT454</t>
  </si>
  <si>
    <t>Nguyễn Thành</t>
  </si>
  <si>
    <t>Văn</t>
  </si>
  <si>
    <t>17/11/1997</t>
  </si>
  <si>
    <t>B15DCVT464</t>
  </si>
  <si>
    <t>Nguyễn Thế</t>
  </si>
  <si>
    <t>Vương</t>
  </si>
  <si>
    <t>17/05/1997</t>
  </si>
  <si>
    <t>B16DCPT175</t>
  </si>
  <si>
    <t>Vũ Văn</t>
  </si>
  <si>
    <t>Vượng</t>
  </si>
  <si>
    <t>17/01/1998</t>
  </si>
  <si>
    <t>C</t>
  </si>
  <si>
    <t>Nguyễn Ngọc</t>
  </si>
  <si>
    <t>Nguyễn Thị Kim</t>
  </si>
  <si>
    <t>Lê Đăng</t>
  </si>
  <si>
    <t>23/10/1997</t>
  </si>
  <si>
    <t>Dũng</t>
  </si>
  <si>
    <t>Đạt</t>
  </si>
  <si>
    <t>Đông</t>
  </si>
  <si>
    <t>13/09/1997</t>
  </si>
  <si>
    <t>Nguyễn Mạnh</t>
  </si>
  <si>
    <t>16/06/1997</t>
  </si>
  <si>
    <t>Hà</t>
  </si>
  <si>
    <t>Hạnh</t>
  </si>
  <si>
    <t>Huy</t>
  </si>
  <si>
    <t>Khánh</t>
  </si>
  <si>
    <t>16/08/1997</t>
  </si>
  <si>
    <t>Bùi Văn</t>
  </si>
  <si>
    <t>Phượng</t>
  </si>
  <si>
    <t>Quỳnh</t>
  </si>
  <si>
    <t>09/02/1998</t>
  </si>
  <si>
    <t>Sơn</t>
  </si>
  <si>
    <t>Sỹ</t>
  </si>
  <si>
    <t>Thủy</t>
  </si>
  <si>
    <t>Trung</t>
  </si>
  <si>
    <t>05/11/1997</t>
  </si>
  <si>
    <t>Tùng</t>
  </si>
  <si>
    <t>Nguyễn Việt</t>
  </si>
  <si>
    <t>Long</t>
  </si>
  <si>
    <t>Nguyễn Xuân</t>
  </si>
  <si>
    <t>Nghĩa</t>
  </si>
  <si>
    <t>Nguyễn Hồng</t>
  </si>
  <si>
    <t>01/02/1997</t>
  </si>
  <si>
    <t>Thịnh</t>
  </si>
  <si>
    <t>Thùy</t>
  </si>
  <si>
    <t>Đỗ Xuân</t>
  </si>
  <si>
    <t>31/12/1997</t>
  </si>
  <si>
    <t>Phạm Ngọc</t>
  </si>
  <si>
    <t>Vân</t>
  </si>
  <si>
    <t>15/10/1997</t>
  </si>
  <si>
    <t>Bình</t>
  </si>
  <si>
    <t>Công</t>
  </si>
  <si>
    <t>28/06/1997</t>
  </si>
  <si>
    <t>Phạm Thị</t>
  </si>
  <si>
    <t>Huế</t>
  </si>
  <si>
    <t>Hùng</t>
  </si>
  <si>
    <t>21/10/1997</t>
  </si>
  <si>
    <t>Huyền</t>
  </si>
  <si>
    <t>Đỗ Thành</t>
  </si>
  <si>
    <t>Nguyễn Quang</t>
  </si>
  <si>
    <t>28/10/1997</t>
  </si>
  <si>
    <t>Lê Văn</t>
  </si>
  <si>
    <t>Thiện</t>
  </si>
  <si>
    <t>14/09/1998</t>
  </si>
  <si>
    <t>D16PTDPT</t>
  </si>
  <si>
    <t>Mai Thị</t>
  </si>
  <si>
    <t>09/08/1998</t>
  </si>
  <si>
    <t>Hòa</t>
  </si>
  <si>
    <t>15/04/1997</t>
  </si>
  <si>
    <t>Hoàng Văn</t>
  </si>
  <si>
    <t>23/10/1998</t>
  </si>
  <si>
    <t>Đào Đức</t>
  </si>
  <si>
    <t>14/10/1998</t>
  </si>
  <si>
    <t>Nguyễn Hoàng</t>
  </si>
  <si>
    <t>23/06/1997</t>
  </si>
  <si>
    <t>B15DCVT002</t>
  </si>
  <si>
    <t>Đỗ Văn</t>
  </si>
  <si>
    <t>11/08/1997</t>
  </si>
  <si>
    <t>B16DCTT002</t>
  </si>
  <si>
    <t>Hồ Vân</t>
  </si>
  <si>
    <t>22/05/1998</t>
  </si>
  <si>
    <t>B16DCTT003</t>
  </si>
  <si>
    <t>Nguyễn Thị Hồng</t>
  </si>
  <si>
    <t>02/11/1998</t>
  </si>
  <si>
    <t>B16DCPT008</t>
  </si>
  <si>
    <t>Bách</t>
  </si>
  <si>
    <t>23/07/1998</t>
  </si>
  <si>
    <t>B16DCPT010</t>
  </si>
  <si>
    <t>Chiến</t>
  </si>
  <si>
    <t>10/12/1998</t>
  </si>
  <si>
    <t>B16DCTT008</t>
  </si>
  <si>
    <t>Cúc</t>
  </si>
  <si>
    <t>B15DCVT046</t>
  </si>
  <si>
    <t>Dương Xuân</t>
  </si>
  <si>
    <t>Cừ</t>
  </si>
  <si>
    <t>B16DCTT009</t>
  </si>
  <si>
    <t>Bùi Việt</t>
  </si>
  <si>
    <t>B15DCVT073</t>
  </si>
  <si>
    <t>Du</t>
  </si>
  <si>
    <t>B16DCTT012</t>
  </si>
  <si>
    <t>Lê Thị Thanh</t>
  </si>
  <si>
    <t>Dung</t>
  </si>
  <si>
    <t>23/04/1998</t>
  </si>
  <si>
    <t>B16DCTT014</t>
  </si>
  <si>
    <t>26/01/1996</t>
  </si>
  <si>
    <t>B16DCTT016</t>
  </si>
  <si>
    <t>19/06/1998</t>
  </si>
  <si>
    <t>B15DCPT032</t>
  </si>
  <si>
    <t>Hà Phát</t>
  </si>
  <si>
    <t>24/11/1997</t>
  </si>
  <si>
    <t>B16DCPT018</t>
  </si>
  <si>
    <t>23/02/1998</t>
  </si>
  <si>
    <t>B15DCVT083</t>
  </si>
  <si>
    <t>Cù Trung</t>
  </si>
  <si>
    <t>15/06/1995</t>
  </si>
  <si>
    <t>B16DCPT021</t>
  </si>
  <si>
    <t>Lê Trung</t>
  </si>
  <si>
    <t>30/03/1998</t>
  </si>
  <si>
    <t>B16DCPT025</t>
  </si>
  <si>
    <t>20/12/1998</t>
  </si>
  <si>
    <t>B16DCPT202</t>
  </si>
  <si>
    <t>12/09/1998</t>
  </si>
  <si>
    <t>B16DCTT021</t>
  </si>
  <si>
    <t>Hoàng Thanh</t>
  </si>
  <si>
    <t>07/11/1998</t>
  </si>
  <si>
    <t>B16DCPT051</t>
  </si>
  <si>
    <t>Nguyễn Duy</t>
  </si>
  <si>
    <t>B16DCPT053</t>
  </si>
  <si>
    <t>B15DCVT165</t>
  </si>
  <si>
    <t>14/05/1997</t>
  </si>
  <si>
    <t>B16DCTT025</t>
  </si>
  <si>
    <t>07/09/1998</t>
  </si>
  <si>
    <t>B16DCTT027</t>
  </si>
  <si>
    <t>10/02/1998</t>
  </si>
  <si>
    <t>B16DCTT030</t>
  </si>
  <si>
    <t>Lê Đình</t>
  </si>
  <si>
    <t>B16DCPT226</t>
  </si>
  <si>
    <t>16/09/1998</t>
  </si>
  <si>
    <t>B16DCPT070</t>
  </si>
  <si>
    <t>Phạm Hoàng</t>
  </si>
  <si>
    <t>01/12/1998</t>
  </si>
  <si>
    <t>B16DCPT071</t>
  </si>
  <si>
    <t>12/11/1998</t>
  </si>
  <si>
    <t>B16DCPT222</t>
  </si>
  <si>
    <t>Lương Thị Vân</t>
  </si>
  <si>
    <t>Khanh</t>
  </si>
  <si>
    <t>02/05/1998</t>
  </si>
  <si>
    <t>B16DCTT034</t>
  </si>
  <si>
    <t>Vũ Duy</t>
  </si>
  <si>
    <t>B16DCPT223</t>
  </si>
  <si>
    <t>Lưu Quỳnh</t>
  </si>
  <si>
    <t>B16DCTT036</t>
  </si>
  <si>
    <t>Trần Hải</t>
  </si>
  <si>
    <t>08/02/1998</t>
  </si>
  <si>
    <t>B16DCTT037</t>
  </si>
  <si>
    <t>Trần Thị Mỹ</t>
  </si>
  <si>
    <t>B16DCPT094</t>
  </si>
  <si>
    <t>B15DCVT237</t>
  </si>
  <si>
    <t>Nguyễn Phụng</t>
  </si>
  <si>
    <t>06/01/1997</t>
  </si>
  <si>
    <t>B16DCTT038</t>
  </si>
  <si>
    <t>12/05/1998</t>
  </si>
  <si>
    <t>B16DCTT040</t>
  </si>
  <si>
    <t>Bùi Đức</t>
  </si>
  <si>
    <t>24/11/1998</t>
  </si>
  <si>
    <t>B16DCPT231</t>
  </si>
  <si>
    <t>Phan Đức</t>
  </si>
  <si>
    <t>B15DCVT261</t>
  </si>
  <si>
    <t>Đỗ Huyền</t>
  </si>
  <si>
    <t>My</t>
  </si>
  <si>
    <t>15/02/1995</t>
  </si>
  <si>
    <t>B16DCPT102</t>
  </si>
  <si>
    <t>Lê Giang</t>
  </si>
  <si>
    <t>B16DCPT104</t>
  </si>
  <si>
    <t>13/08/1998</t>
  </si>
  <si>
    <t>B16DCTT045</t>
  </si>
  <si>
    <t>Trần Tuấn</t>
  </si>
  <si>
    <t>27/10/1998</t>
  </si>
  <si>
    <t>B16DCTT046</t>
  </si>
  <si>
    <t>Trần Thị Bích</t>
  </si>
  <si>
    <t>13/04/1998</t>
  </si>
  <si>
    <t>B16DCTT047</t>
  </si>
  <si>
    <t>Vương Văn</t>
  </si>
  <si>
    <t>Nhâm</t>
  </si>
  <si>
    <t>06/01/1998</t>
  </si>
  <si>
    <t>B16DCTT049</t>
  </si>
  <si>
    <t>Phạm Yến</t>
  </si>
  <si>
    <t>Nhi</t>
  </si>
  <si>
    <t>24/02/1998</t>
  </si>
  <si>
    <t>B16DCTT050</t>
  </si>
  <si>
    <t>Trần Việt Hải</t>
  </si>
  <si>
    <t>03/02/1996</t>
  </si>
  <si>
    <t>B16DCPT128</t>
  </si>
  <si>
    <t>B15DCVT341</t>
  </si>
  <si>
    <t>B16DCPT133</t>
  </si>
  <si>
    <t>Đào Hoàng</t>
  </si>
  <si>
    <t>B16DCPT134</t>
  </si>
  <si>
    <t>29/06/1998</t>
  </si>
  <si>
    <t>B16DCTT054</t>
  </si>
  <si>
    <t>Thắm</t>
  </si>
  <si>
    <t>11/10/1998</t>
  </si>
  <si>
    <t>B16DCPT137</t>
  </si>
  <si>
    <t>17/11/1998</t>
  </si>
  <si>
    <t>B15DCVT388</t>
  </si>
  <si>
    <t>31/10/1994</t>
  </si>
  <si>
    <t>B16DCTT060</t>
  </si>
  <si>
    <t>Bùi Thanh</t>
  </si>
  <si>
    <t>B15DCVT394</t>
  </si>
  <si>
    <t>04/05/1997</t>
  </si>
  <si>
    <t>B16DCPT221</t>
  </si>
  <si>
    <t>Nông Thị Anh</t>
  </si>
  <si>
    <t>15/08/1998</t>
  </si>
  <si>
    <t>B16DCPT149</t>
  </si>
  <si>
    <t>Hoàng Mạnh</t>
  </si>
  <si>
    <t>19/09/1998</t>
  </si>
  <si>
    <t>B16DCPT150</t>
  </si>
  <si>
    <t>Nguyễn Văn Tú</t>
  </si>
  <si>
    <t>Tinh</t>
  </si>
  <si>
    <t>25/04/1998</t>
  </si>
  <si>
    <t>B16DCTT062</t>
  </si>
  <si>
    <t>Hoàng Huyền</t>
  </si>
  <si>
    <t>20/09/1998</t>
  </si>
  <si>
    <t>B15DCVT410</t>
  </si>
  <si>
    <t>Trì</t>
  </si>
  <si>
    <t>B16DCPT154</t>
  </si>
  <si>
    <t>Hoàng Công</t>
  </si>
  <si>
    <t>Trứ</t>
  </si>
  <si>
    <t>01/02/1995</t>
  </si>
  <si>
    <t>B16DCPT213</t>
  </si>
  <si>
    <t>Tạ Phương</t>
  </si>
  <si>
    <t>05/07/1998</t>
  </si>
  <si>
    <t>B16DCPT166</t>
  </si>
  <si>
    <t>Lê Thanh</t>
  </si>
  <si>
    <t>B15DCVT001</t>
  </si>
  <si>
    <t>25/07/1997</t>
  </si>
  <si>
    <t>B16DCTT001</t>
  </si>
  <si>
    <t>Đỗ Thị Lan</t>
  </si>
  <si>
    <t>21/03/1998</t>
  </si>
  <si>
    <t>B16DCTT004</t>
  </si>
  <si>
    <t>08/08/1998</t>
  </si>
  <si>
    <t>B16DCTT005</t>
  </si>
  <si>
    <t>17/05/1998</t>
  </si>
  <si>
    <t>B16DCPT006</t>
  </si>
  <si>
    <t>ánh</t>
  </si>
  <si>
    <t>20/03/1998</t>
  </si>
  <si>
    <t>B15DCVT033</t>
  </si>
  <si>
    <t>11/11/1997</t>
  </si>
  <si>
    <t>B16DCPT009</t>
  </si>
  <si>
    <t>30/09/1998</t>
  </si>
  <si>
    <t>B16DCPT011</t>
  </si>
  <si>
    <t>Thiều Ngọc</t>
  </si>
  <si>
    <t>01/01/1998</t>
  </si>
  <si>
    <t>B16DCPT014</t>
  </si>
  <si>
    <t>02/04/1998</t>
  </si>
  <si>
    <t>B16DCTT010</t>
  </si>
  <si>
    <t>B16DCTT013</t>
  </si>
  <si>
    <t>10/07/1998</t>
  </si>
  <si>
    <t>B16DCPT029</t>
  </si>
  <si>
    <t>27/02/1998</t>
  </si>
  <si>
    <t>B15DCVT109</t>
  </si>
  <si>
    <t>Dương Phương</t>
  </si>
  <si>
    <t>B16DCPT031</t>
  </si>
  <si>
    <t>Hoàng Đăng</t>
  </si>
  <si>
    <t>20/02/1998</t>
  </si>
  <si>
    <t>B16DCPT015</t>
  </si>
  <si>
    <t>Đà</t>
  </si>
  <si>
    <t>23/11/1998</t>
  </si>
  <si>
    <t>B16DCTT011</t>
  </si>
  <si>
    <t>Phạm Hải</t>
  </si>
  <si>
    <t>Đăng</t>
  </si>
  <si>
    <t>26/12/1998</t>
  </si>
  <si>
    <t>B16DCTT017</t>
  </si>
  <si>
    <t>Nguyễn Bá</t>
  </si>
  <si>
    <t>Giang</t>
  </si>
  <si>
    <t>B16DCTT018</t>
  </si>
  <si>
    <t>Nguyễn Thị Hương</t>
  </si>
  <si>
    <t>30/08/1998</t>
  </si>
  <si>
    <t>B15DCVT121</t>
  </si>
  <si>
    <t>Ngô Mạnh</t>
  </si>
  <si>
    <t>08/11/1997</t>
  </si>
  <si>
    <t>B15DCVT473</t>
  </si>
  <si>
    <t>Vũ Đức</t>
  </si>
  <si>
    <t>B16DCPT048</t>
  </si>
  <si>
    <t>18/03/1998</t>
  </si>
  <si>
    <t>B16DCPT049</t>
  </si>
  <si>
    <t>Doãn Hồng</t>
  </si>
  <si>
    <t>B16DCTT022</t>
  </si>
  <si>
    <t>12/04/1998</t>
  </si>
  <si>
    <t>B16DCTT026</t>
  </si>
  <si>
    <t>Lê Thị Minh</t>
  </si>
  <si>
    <t>06/06/1998</t>
  </si>
  <si>
    <t>B16DCPT064</t>
  </si>
  <si>
    <t>Trương Đình</t>
  </si>
  <si>
    <t>21/06/1997</t>
  </si>
  <si>
    <t>B16DCPT209</t>
  </si>
  <si>
    <t>Đinh Gia</t>
  </si>
  <si>
    <t>B16DCTT029</t>
  </si>
  <si>
    <t>B16DCPT073</t>
  </si>
  <si>
    <t>Lê Thu</t>
  </si>
  <si>
    <t>13/10/1998</t>
  </si>
  <si>
    <t>B16DCTT031</t>
  </si>
  <si>
    <t>Phan Thị Thu</t>
  </si>
  <si>
    <t>25/03/1998</t>
  </si>
  <si>
    <t>B15DCVT208</t>
  </si>
  <si>
    <t>B16DCPT088</t>
  </si>
  <si>
    <t>B16DCPT095</t>
  </si>
  <si>
    <t>Nguyễn Thăng</t>
  </si>
  <si>
    <t>06/03/1998</t>
  </si>
  <si>
    <t>B15DCVT243</t>
  </si>
  <si>
    <t>22/09/1997</t>
  </si>
  <si>
    <t>B16DCTT041</t>
  </si>
  <si>
    <t>Nguyễn Hà</t>
  </si>
  <si>
    <t>Mi</t>
  </si>
  <si>
    <t>B16DCPT101</t>
  </si>
  <si>
    <t>Nguyễn Tấn</t>
  </si>
  <si>
    <t>30/07/1998</t>
  </si>
  <si>
    <t>B15DCVT253</t>
  </si>
  <si>
    <t>Vũ Bình</t>
  </si>
  <si>
    <t>25/10/1997</t>
  </si>
  <si>
    <t>B16DCTT042</t>
  </si>
  <si>
    <t>B16DCPT108</t>
  </si>
  <si>
    <t>Nghiệp</t>
  </si>
  <si>
    <t>20/12/1991</t>
  </si>
  <si>
    <t>B15DCVT293</t>
  </si>
  <si>
    <t>Nguyễn Đăng</t>
  </si>
  <si>
    <t>Nhiên</t>
  </si>
  <si>
    <t>B16DCPT116</t>
  </si>
  <si>
    <t>B16DCPT117</t>
  </si>
  <si>
    <t>24/10/1998</t>
  </si>
  <si>
    <t>B16DCTT051</t>
  </si>
  <si>
    <t>Ngô Thị</t>
  </si>
  <si>
    <t>10/03/1998</t>
  </si>
  <si>
    <t>B16DCPT121</t>
  </si>
  <si>
    <t>Nguyễn Công</t>
  </si>
  <si>
    <t>22/06/1998</t>
  </si>
  <si>
    <t>B15DCVT332</t>
  </si>
  <si>
    <t>12/04/1995</t>
  </si>
  <si>
    <t>B16DCPT123</t>
  </si>
  <si>
    <t>Sâm</t>
  </si>
  <si>
    <t>15/01/1998</t>
  </si>
  <si>
    <t>B16DCPT125</t>
  </si>
  <si>
    <t>Nguyễn Khắc</t>
  </si>
  <si>
    <t>Sinh</t>
  </si>
  <si>
    <t>B16DCPT127</t>
  </si>
  <si>
    <t>Lưu Quang</t>
  </si>
  <si>
    <t>B16DCPT131</t>
  </si>
  <si>
    <t>28/04/1998</t>
  </si>
  <si>
    <t>B16DCTT056</t>
  </si>
  <si>
    <t>Ngô Minh</t>
  </si>
  <si>
    <t>12/12/1998</t>
  </si>
  <si>
    <t>B16DCPT216</t>
  </si>
  <si>
    <t>Dư Đức</t>
  </si>
  <si>
    <t>B15DCVT384</t>
  </si>
  <si>
    <t>25/06/1992</t>
  </si>
  <si>
    <t>B15DCVT472</t>
  </si>
  <si>
    <t>B16DCTT063</t>
  </si>
  <si>
    <t>Lê Huyền</t>
  </si>
  <si>
    <t>15/05/1998</t>
  </si>
  <si>
    <t>B15DCVT415</t>
  </si>
  <si>
    <t>Bùi Quý</t>
  </si>
  <si>
    <t>30/03/1997</t>
  </si>
  <si>
    <t>B16DCPT155</t>
  </si>
  <si>
    <t>Phạm Duy</t>
  </si>
  <si>
    <t>09/12/1998</t>
  </si>
  <si>
    <t>B16DCPT159</t>
  </si>
  <si>
    <t>Nguyễn Vân</t>
  </si>
  <si>
    <t>10/11/1998</t>
  </si>
  <si>
    <t>B16DCPT160</t>
  </si>
  <si>
    <t>Trần Thiện</t>
  </si>
  <si>
    <t>02/02/1998</t>
  </si>
  <si>
    <t>B15DCVT430</t>
  </si>
  <si>
    <t>Tạ Đình</t>
  </si>
  <si>
    <t>B16DCPT164</t>
  </si>
  <si>
    <t>Võ Anh</t>
  </si>
  <si>
    <t>28/09/1998</t>
  </si>
  <si>
    <t>B16DCPT167</t>
  </si>
  <si>
    <t>08/10/1998</t>
  </si>
  <si>
    <t>B16DCPT212</t>
  </si>
  <si>
    <t>B16DCTT064</t>
  </si>
  <si>
    <t>Nguyễn Thị Thảo</t>
  </si>
  <si>
    <t>21/09/1998</t>
  </si>
  <si>
    <t>B16DCTT065</t>
  </si>
  <si>
    <t>Đinh Hữu</t>
  </si>
  <si>
    <t>Vĩnh</t>
  </si>
  <si>
    <t>14/11/1998</t>
  </si>
  <si>
    <t>Nhóm:SKD1108-07</t>
  </si>
  <si>
    <t>B14DCMR100</t>
  </si>
  <si>
    <t>Nguyễn Nam</t>
  </si>
  <si>
    <t>03/08/1995</t>
  </si>
  <si>
    <t>D14CQMR01-B</t>
  </si>
  <si>
    <t>B16DCPT210</t>
  </si>
  <si>
    <t>13/01/1998</t>
  </si>
  <si>
    <t>B15DCVT009</t>
  </si>
  <si>
    <t>Nguyễn Quốc</t>
  </si>
  <si>
    <t>05/12/1997</t>
  </si>
  <si>
    <t>B15DCVT013</t>
  </si>
  <si>
    <t>27/06/1997</t>
  </si>
  <si>
    <t>B16DCPT005</t>
  </si>
  <si>
    <t>Trần Nhật</t>
  </si>
  <si>
    <t>08/04/1998</t>
  </si>
  <si>
    <t>B16DCPT233</t>
  </si>
  <si>
    <t>Cảnh</t>
  </si>
  <si>
    <t>23/06/1998</t>
  </si>
  <si>
    <t>B16DCPT013</t>
  </si>
  <si>
    <t>B16DCPT017</t>
  </si>
  <si>
    <t>Diệp</t>
  </si>
  <si>
    <t>23/09/1998</t>
  </si>
  <si>
    <t>B16DCPT205</t>
  </si>
  <si>
    <t>Võ Thùy</t>
  </si>
  <si>
    <t>B15DCVT091</t>
  </si>
  <si>
    <t>Đặng Xuân</t>
  </si>
  <si>
    <t>21/08/1996</t>
  </si>
  <si>
    <t>B15DCVT099</t>
  </si>
  <si>
    <t>Phạm Huy</t>
  </si>
  <si>
    <t>22/02/1997</t>
  </si>
  <si>
    <t>B16DCPT032</t>
  </si>
  <si>
    <t>Nguyễn Thái</t>
  </si>
  <si>
    <t>06/09/1998</t>
  </si>
  <si>
    <t>B15DCVT065</t>
  </si>
  <si>
    <t>29/06/1997</t>
  </si>
  <si>
    <t>B16DCPT038</t>
  </si>
  <si>
    <t>06/10/1998</t>
  </si>
  <si>
    <t>B16DCPT046</t>
  </si>
  <si>
    <t>Triệu Thị</t>
  </si>
  <si>
    <t>26/11/1998</t>
  </si>
  <si>
    <t>B16DCPT229</t>
  </si>
  <si>
    <t>10/09/1996</t>
  </si>
  <si>
    <t>B16DCPT052</t>
  </si>
  <si>
    <t>21/01/1998</t>
  </si>
  <si>
    <t>B14DCPT224</t>
  </si>
  <si>
    <t>22/12/1996</t>
  </si>
  <si>
    <t>D14TTDPT1</t>
  </si>
  <si>
    <t>B16DCPT069</t>
  </si>
  <si>
    <t>23/01/1998</t>
  </si>
  <si>
    <t>B15DCVT213</t>
  </si>
  <si>
    <t>Khuyến</t>
  </si>
  <si>
    <t>29/08/1997</t>
  </si>
  <si>
    <t>B16DCPT080</t>
  </si>
  <si>
    <t>Phan Trung</t>
  </si>
  <si>
    <t>05/05/1998</t>
  </si>
  <si>
    <t>B16DCPT081</t>
  </si>
  <si>
    <t>Võ Trung</t>
  </si>
  <si>
    <t>29/09/1998</t>
  </si>
  <si>
    <t>B16DCPT082</t>
  </si>
  <si>
    <t>Vũ Mạnh</t>
  </si>
  <si>
    <t>15/06/1998</t>
  </si>
  <si>
    <t>B14DCVT376</t>
  </si>
  <si>
    <t>15/05/1996</t>
  </si>
  <si>
    <t>D14CQVT04-B</t>
  </si>
  <si>
    <t>B16DCPT093</t>
  </si>
  <si>
    <t>Lợi</t>
  </si>
  <si>
    <t>04/03/1998</t>
  </si>
  <si>
    <t>B16DCPT097</t>
  </si>
  <si>
    <t>19/02/1998</t>
  </si>
  <si>
    <t>B16DCPT100</t>
  </si>
  <si>
    <t>20/01/1998</t>
  </si>
  <si>
    <t>B15DCVT256</t>
  </si>
  <si>
    <t>28/03/1997</t>
  </si>
  <si>
    <t>B15DCVT269</t>
  </si>
  <si>
    <t>Đặng Bình</t>
  </si>
  <si>
    <t>10/02/1997</t>
  </si>
  <si>
    <t>B16DCPT103</t>
  </si>
  <si>
    <t>16/12/1998</t>
  </si>
  <si>
    <t>B14DCCN419</t>
  </si>
  <si>
    <t>Phong</t>
  </si>
  <si>
    <t>03/08/1996</t>
  </si>
  <si>
    <t>D14HTTT2</t>
  </si>
  <si>
    <t>B15DCCN411</t>
  </si>
  <si>
    <t>Phúc</t>
  </si>
  <si>
    <t>14/11/1997</t>
  </si>
  <si>
    <t>D15HTTT2</t>
  </si>
  <si>
    <t>B16DCPT228</t>
  </si>
  <si>
    <t>Phương</t>
  </si>
  <si>
    <t>27/12/1998</t>
  </si>
  <si>
    <t>B15DCCN419</t>
  </si>
  <si>
    <t>Nguyễn Thanh</t>
  </si>
  <si>
    <t>03/09/1997</t>
  </si>
  <si>
    <t>D15HTTT1</t>
  </si>
  <si>
    <t>B16DCPT118</t>
  </si>
  <si>
    <t>Phạm Minh</t>
  </si>
  <si>
    <t>16/02/1997</t>
  </si>
  <si>
    <t>B15DCVT317</t>
  </si>
  <si>
    <t>Trần Hồng</t>
  </si>
  <si>
    <t>Quân</t>
  </si>
  <si>
    <t>22/01/1997</t>
  </si>
  <si>
    <t>B14DCVT425</t>
  </si>
  <si>
    <t>19/10/1996</t>
  </si>
  <si>
    <t>D14CQVT05-B</t>
  </si>
  <si>
    <t>B16DCPT207</t>
  </si>
  <si>
    <t>Đinh Bá</t>
  </si>
  <si>
    <t>10/10/1998</t>
  </si>
  <si>
    <t>B16DCPT129</t>
  </si>
  <si>
    <t>Nguyễn Thị Băng</t>
  </si>
  <si>
    <t>Sương</t>
  </si>
  <si>
    <t>29/10/1998</t>
  </si>
  <si>
    <t>B14DCVT258</t>
  </si>
  <si>
    <t>09/12/1994</t>
  </si>
  <si>
    <t>D14CQVT01-B</t>
  </si>
  <si>
    <t>B15DCVT376</t>
  </si>
  <si>
    <t>11/01/1996</t>
  </si>
  <si>
    <t>B16DCPT141</t>
  </si>
  <si>
    <t>Phạm Vũ</t>
  </si>
  <si>
    <t>04/06/1998</t>
  </si>
  <si>
    <t>B16DCPT142</t>
  </si>
  <si>
    <t>B14DCCN571</t>
  </si>
  <si>
    <t>Neutmixay</t>
  </si>
  <si>
    <t>Thomvilay</t>
  </si>
  <si>
    <t>09/06/1992</t>
  </si>
  <si>
    <t>B16DCPT145</t>
  </si>
  <si>
    <t>Thu</t>
  </si>
  <si>
    <t>20/05/1998</t>
  </si>
  <si>
    <t>B15DCCN586</t>
  </si>
  <si>
    <t>B16DCPT161</t>
  </si>
  <si>
    <t>Tú</t>
  </si>
  <si>
    <t>21/06/1998</t>
  </si>
  <si>
    <t>B15DCCN592</t>
  </si>
  <si>
    <t>Phạm Mạnh</t>
  </si>
  <si>
    <t>26/11/1997</t>
  </si>
  <si>
    <t>D15HTTT5</t>
  </si>
  <si>
    <t>B16DCPT162</t>
  </si>
  <si>
    <t>03/09/1998</t>
  </si>
  <si>
    <t>B15DCVT441</t>
  </si>
  <si>
    <t>Đỗ Tráng</t>
  </si>
  <si>
    <t>B14DCVT108</t>
  </si>
  <si>
    <t>Lê Thế</t>
  </si>
  <si>
    <t>11/07/1996</t>
  </si>
  <si>
    <t>B16DCPT170</t>
  </si>
  <si>
    <t>Vũ Thị Thanh</t>
  </si>
  <si>
    <t>Tuyền</t>
  </si>
  <si>
    <t>B16DCPT217</t>
  </si>
  <si>
    <t>Vũ</t>
  </si>
  <si>
    <t>09/03/1998</t>
  </si>
  <si>
    <t>B15DCDT001</t>
  </si>
  <si>
    <t>Nguyễn Thắng Hải</t>
  </si>
  <si>
    <t>22/08/1996</t>
  </si>
  <si>
    <t>D15DTMT1</t>
  </si>
  <si>
    <t>B15DCVT043</t>
  </si>
  <si>
    <t>Chương</t>
  </si>
  <si>
    <t>20/10/1997</t>
  </si>
  <si>
    <t>B16DCPT034</t>
  </si>
  <si>
    <t>Vũ Hoàng</t>
  </si>
  <si>
    <t>13/07/1998</t>
  </si>
  <si>
    <t>B15DCVT104</t>
  </si>
  <si>
    <t>12/07/1997</t>
  </si>
  <si>
    <t>B15DCVT068</t>
  </si>
  <si>
    <t>Định</t>
  </si>
  <si>
    <t>09/09/1997</t>
  </si>
  <si>
    <t>B16DCPT024</t>
  </si>
  <si>
    <t>Nguyễn Bá Trung</t>
  </si>
  <si>
    <t>B16DCPT232</t>
  </si>
  <si>
    <t>Trần Quang</t>
  </si>
  <si>
    <t>12/08/1998</t>
  </si>
  <si>
    <t>B16DCPT036</t>
  </si>
  <si>
    <t>Trần Trung</t>
  </si>
  <si>
    <t>Giới</t>
  </si>
  <si>
    <t>25/08/1998</t>
  </si>
  <si>
    <t>B16DCPT037</t>
  </si>
  <si>
    <t>03/07/1997</t>
  </si>
  <si>
    <t>B16DCPT040</t>
  </si>
  <si>
    <t>Dương Ngọc</t>
  </si>
  <si>
    <t>19/08/1997</t>
  </si>
  <si>
    <t>B13DCCN196</t>
  </si>
  <si>
    <t>Nguyễn Bắc</t>
  </si>
  <si>
    <t>18/08/1995</t>
  </si>
  <si>
    <t>D13HTTT2</t>
  </si>
  <si>
    <t>B16DCPT042</t>
  </si>
  <si>
    <t>17/08/1998</t>
  </si>
  <si>
    <t>B16DCPT044</t>
  </si>
  <si>
    <t>Lê Thị Thu</t>
  </si>
  <si>
    <t>01/07/1998</t>
  </si>
  <si>
    <t>B16DCPT054</t>
  </si>
  <si>
    <t>B15DCVT164</t>
  </si>
  <si>
    <t>Đào Quang</t>
  </si>
  <si>
    <t>27/07/1997</t>
  </si>
  <si>
    <t>B16DCPT056</t>
  </si>
  <si>
    <t>Nguyễn Quỳnh</t>
  </si>
  <si>
    <t>Hoan</t>
  </si>
  <si>
    <t>27/02/1997</t>
  </si>
  <si>
    <t>B16DCPT059</t>
  </si>
  <si>
    <t>Đặng Huy</t>
  </si>
  <si>
    <t>10/08/1998</t>
  </si>
  <si>
    <t>B15DCVT168</t>
  </si>
  <si>
    <t>Hồ Minh</t>
  </si>
  <si>
    <t>01/01/1997</t>
  </si>
  <si>
    <t>B16DCPT062</t>
  </si>
  <si>
    <t>Nguyễn Thị Bích</t>
  </si>
  <si>
    <t>Hồng</t>
  </si>
  <si>
    <t>27/07/1998</t>
  </si>
  <si>
    <t>B16DCPT063</t>
  </si>
  <si>
    <t>Đặng Ngọc</t>
  </si>
  <si>
    <t>B15DCVT178</t>
  </si>
  <si>
    <t>Đoàn Viết</t>
  </si>
  <si>
    <t>09/08/1997</t>
  </si>
  <si>
    <t>B15DCVT198</t>
  </si>
  <si>
    <t>Hồ Đức</t>
  </si>
  <si>
    <t>B16DCPT074</t>
  </si>
  <si>
    <t>Nguyễn Khánh</t>
  </si>
  <si>
    <t>11/01/1998</t>
  </si>
  <si>
    <t>B16DCPT065</t>
  </si>
  <si>
    <t>Đỗ Đức</t>
  </si>
  <si>
    <t>Hưng</t>
  </si>
  <si>
    <t>28/11/1998</t>
  </si>
  <si>
    <t>B16DCPT066</t>
  </si>
  <si>
    <t>21/05/1998</t>
  </si>
  <si>
    <t>B15DCVT182</t>
  </si>
  <si>
    <t>Trần An</t>
  </si>
  <si>
    <t>10/10/1997</t>
  </si>
  <si>
    <t>B16DCPT077</t>
  </si>
  <si>
    <t>Nguyễn Trọng</t>
  </si>
  <si>
    <t>10/09/1998</t>
  </si>
  <si>
    <t>B16DCPT078</t>
  </si>
  <si>
    <t>B15DCVT204</t>
  </si>
  <si>
    <t>15/11/1997</t>
  </si>
  <si>
    <t>B15DCVT210</t>
  </si>
  <si>
    <t>Vũ Quốc</t>
  </si>
  <si>
    <t>26/08/1997</t>
  </si>
  <si>
    <t>B15DCVT212</t>
  </si>
  <si>
    <t>Khuê</t>
  </si>
  <si>
    <t>28/08/1997</t>
  </si>
  <si>
    <t>B16DCPT086</t>
  </si>
  <si>
    <t>Nguyễn Thị Huyền</t>
  </si>
  <si>
    <t>Lê</t>
  </si>
  <si>
    <t>B16DCPT090</t>
  </si>
  <si>
    <t>Sái Ngọc</t>
  </si>
  <si>
    <t>B15DCVT246</t>
  </si>
  <si>
    <t>B15DCVT264</t>
  </si>
  <si>
    <t>25/12/1997</t>
  </si>
  <si>
    <t>B15DCVT268</t>
  </si>
  <si>
    <t>Phùng Đắc</t>
  </si>
  <si>
    <t>10/01/1997</t>
  </si>
  <si>
    <t>B16DCPT106</t>
  </si>
  <si>
    <t>Trần Hoàng</t>
  </si>
  <si>
    <t>19/04/1998</t>
  </si>
  <si>
    <t>B16DCPT114</t>
  </si>
  <si>
    <t>Vũ Tú</t>
  </si>
  <si>
    <t>Oanh</t>
  </si>
  <si>
    <t>09/10/1998</t>
  </si>
  <si>
    <t>B15DCVT302</t>
  </si>
  <si>
    <t>18/02/1997</t>
  </si>
  <si>
    <t>B15DCVT324</t>
  </si>
  <si>
    <t>Quảng</t>
  </si>
  <si>
    <t>B15DCVT313</t>
  </si>
  <si>
    <t>Nguyễn Đình</t>
  </si>
  <si>
    <t>24/07/1997</t>
  </si>
  <si>
    <t>B16DCPT122</t>
  </si>
  <si>
    <t>Ngô Thị Thúy</t>
  </si>
  <si>
    <t>B15DCVT344</t>
  </si>
  <si>
    <t>B16DCPT130</t>
  </si>
  <si>
    <t>Lê Quang</t>
  </si>
  <si>
    <t>Sửu</t>
  </si>
  <si>
    <t>21/02/1997</t>
  </si>
  <si>
    <t>B15DCVT373</t>
  </si>
  <si>
    <t>B15DCVT374</t>
  </si>
  <si>
    <t>15/10/1996</t>
  </si>
  <si>
    <t>B16DCPT148</t>
  </si>
  <si>
    <t>30/04/1998</t>
  </si>
  <si>
    <t>B15DCVT403</t>
  </si>
  <si>
    <t>Đào Xuân</t>
  </si>
  <si>
    <t>Tin</t>
  </si>
  <si>
    <t>18/07/1996</t>
  </si>
  <si>
    <t>B16DCPT151</t>
  </si>
  <si>
    <t>Lê Thị Huyền</t>
  </si>
  <si>
    <t>16/08/1998</t>
  </si>
  <si>
    <t>B16DCPT152</t>
  </si>
  <si>
    <t>Ninh Thị</t>
  </si>
  <si>
    <t>06/07/1998</t>
  </si>
  <si>
    <t>B15DCVT432</t>
  </si>
  <si>
    <t>Hoàng Anh</t>
  </si>
  <si>
    <t>04/02/1997</t>
  </si>
  <si>
    <t>B15DCVT439</t>
  </si>
  <si>
    <t>Phạm Xuân</t>
  </si>
  <si>
    <t>21/01/1997</t>
  </si>
  <si>
    <t>B16DCPT172</t>
  </si>
  <si>
    <t>Hà Quốc</t>
  </si>
  <si>
    <t>Việt</t>
  </si>
  <si>
    <t>08/01/1998</t>
  </si>
  <si>
    <t>B15DCVT011</t>
  </si>
  <si>
    <t>10/11/1994</t>
  </si>
  <si>
    <t>B16DCPT206</t>
  </si>
  <si>
    <t>Phạm Nam</t>
  </si>
  <si>
    <t>22/04/1998</t>
  </si>
  <si>
    <t>B16DCPT012</t>
  </si>
  <si>
    <t>Phạm Thu</t>
  </si>
  <si>
    <t>B15DCVT051</t>
  </si>
  <si>
    <t>Lê Mạnh</t>
  </si>
  <si>
    <t>01/07/1997</t>
  </si>
  <si>
    <t>B15DCVT475</t>
  </si>
  <si>
    <t>Motdame</t>
  </si>
  <si>
    <t>Duangkayson</t>
  </si>
  <si>
    <t>01/04/1996</t>
  </si>
  <si>
    <t>B16DCPT016</t>
  </si>
  <si>
    <t>Ngô Tiến</t>
  </si>
  <si>
    <t>B16DCPT019</t>
  </si>
  <si>
    <t>Dương Anh</t>
  </si>
  <si>
    <t>17/07/1998</t>
  </si>
  <si>
    <t>B16DCPT020</t>
  </si>
  <si>
    <t>Lê Hồng</t>
  </si>
  <si>
    <t>14/06/1998</t>
  </si>
  <si>
    <t>B16DCPT026</t>
  </si>
  <si>
    <t>B16DCPT028</t>
  </si>
  <si>
    <t>14/12/1998</t>
  </si>
  <si>
    <t>B15DCVT129</t>
  </si>
  <si>
    <t>Đinh Ngọc</t>
  </si>
  <si>
    <t>07/01/1997</t>
  </si>
  <si>
    <t>B15DCVT130</t>
  </si>
  <si>
    <t>Tạ Duy</t>
  </si>
  <si>
    <t>28/12/1997</t>
  </si>
  <si>
    <t>B15DCVT138</t>
  </si>
  <si>
    <t>26/07/1997</t>
  </si>
  <si>
    <t>B15DCVT139</t>
  </si>
  <si>
    <t>Hà Thị Thu</t>
  </si>
  <si>
    <t>B16DCPT045</t>
  </si>
  <si>
    <t>16/11/1998</t>
  </si>
  <si>
    <t>B16DCPT050</t>
  </si>
  <si>
    <t>Hà Văn</t>
  </si>
  <si>
    <t>B16DCPT218</t>
  </si>
  <si>
    <t>B15DCVT150</t>
  </si>
  <si>
    <t>Vũ Đức Minh</t>
  </si>
  <si>
    <t>02/10/1997</t>
  </si>
  <si>
    <t>B15DCVT162</t>
  </si>
  <si>
    <t>B16DCPT058</t>
  </si>
  <si>
    <t>Hoàn</t>
  </si>
  <si>
    <t>24/12/1998</t>
  </si>
  <si>
    <t>B16DCPT203</t>
  </si>
  <si>
    <t>04/04/1998</t>
  </si>
  <si>
    <t>B16DCPT075</t>
  </si>
  <si>
    <t>Vũ Thị Thanh Thanh</t>
  </si>
  <si>
    <t>09/04/1998</t>
  </si>
  <si>
    <t>B15DCVT201</t>
  </si>
  <si>
    <t>Vương Khánh</t>
  </si>
  <si>
    <t>22/05/1997</t>
  </si>
  <si>
    <t>B16DCPT067</t>
  </si>
  <si>
    <t>Tạ Lưu Thùy</t>
  </si>
  <si>
    <t>B15DCVT203</t>
  </si>
  <si>
    <t>13/03/1997</t>
  </si>
  <si>
    <t>B15DCVT205</t>
  </si>
  <si>
    <t>Trần Ngọc</t>
  </si>
  <si>
    <t>23/04/1997</t>
  </si>
  <si>
    <t>B16DCPT084</t>
  </si>
  <si>
    <t>Hoàng Đức</t>
  </si>
  <si>
    <t>Lâm</t>
  </si>
  <si>
    <t>13/09/1998</t>
  </si>
  <si>
    <t>B15DCVT222</t>
  </si>
  <si>
    <t>Hoàng Mỹ</t>
  </si>
  <si>
    <t>B16DCPT089</t>
  </si>
  <si>
    <t>Phạm Thị Nhật</t>
  </si>
  <si>
    <t>B15DCVT227</t>
  </si>
  <si>
    <t>26/10/1997</t>
  </si>
  <si>
    <t>B16DCPT091</t>
  </si>
  <si>
    <t>Trương Diệu</t>
  </si>
  <si>
    <t>B16DCPT096</t>
  </si>
  <si>
    <t>Luyến</t>
  </si>
  <si>
    <t>B15DCVT259</t>
  </si>
  <si>
    <t>Đoàn Công</t>
  </si>
  <si>
    <t>12/11/1996</t>
  </si>
  <si>
    <t>B15DCVT272</t>
  </si>
  <si>
    <t>B15DCVT283</t>
  </si>
  <si>
    <t>Trần Thị Yến</t>
  </si>
  <si>
    <t>20/09/1997</t>
  </si>
  <si>
    <t>B16DCPT111</t>
  </si>
  <si>
    <t>Hoàng Lan</t>
  </si>
  <si>
    <t>B16DCPT112</t>
  </si>
  <si>
    <t>Nhung</t>
  </si>
  <si>
    <t>31/08/1998</t>
  </si>
  <si>
    <t>B16DCPT227</t>
  </si>
  <si>
    <t>Nguyễn Thị Ngân</t>
  </si>
  <si>
    <t>07/12/1998</t>
  </si>
  <si>
    <t>B15DCVT315</t>
  </si>
  <si>
    <t>Trần Hùng Anh</t>
  </si>
  <si>
    <t>01/11/1997</t>
  </si>
  <si>
    <t>B15DCVT331</t>
  </si>
  <si>
    <t>Lê Như</t>
  </si>
  <si>
    <t>05/02/1996</t>
  </si>
  <si>
    <t>B16DCPT126</t>
  </si>
  <si>
    <t>B16DCPT132</t>
  </si>
  <si>
    <t>Tân</t>
  </si>
  <si>
    <t>B16DCPT135</t>
  </si>
  <si>
    <t>02/06/1998</t>
  </si>
  <si>
    <t>B15DCVT371</t>
  </si>
  <si>
    <t>Bùi Kim</t>
  </si>
  <si>
    <t>Thanh</t>
  </si>
  <si>
    <t>27/05/1996</t>
  </si>
  <si>
    <t>B16DCPT138</t>
  </si>
  <si>
    <t>14/03/1998</t>
  </si>
  <si>
    <t>B16DCPT139</t>
  </si>
  <si>
    <t>Cù Đức</t>
  </si>
  <si>
    <t>B16DCPT140</t>
  </si>
  <si>
    <t>17/09/1998</t>
  </si>
  <si>
    <t>B14DCDT082</t>
  </si>
  <si>
    <t>05/06/1995</t>
  </si>
  <si>
    <t>D14XLTHTT2</t>
  </si>
  <si>
    <t>B16DCPT143</t>
  </si>
  <si>
    <t>Trần Thanh</t>
  </si>
  <si>
    <t>22/12/1998</t>
  </si>
  <si>
    <t>B15DCVT379</t>
  </si>
  <si>
    <t>Trịnh Thị</t>
  </si>
  <si>
    <t>06/05/1997</t>
  </si>
  <si>
    <t>B15DCVT363</t>
  </si>
  <si>
    <t>24/08/1997</t>
  </si>
  <si>
    <t>B16DCPT208</t>
  </si>
  <si>
    <t>B16DCPT147</t>
  </si>
  <si>
    <t>Thuận</t>
  </si>
  <si>
    <t>29/03/1998</t>
  </si>
  <si>
    <t>B16DCPT158</t>
  </si>
  <si>
    <t>Nguyễn Sỹ</t>
  </si>
  <si>
    <t>B16DCPT220</t>
  </si>
  <si>
    <t>Đỗ Anh</t>
  </si>
  <si>
    <t>B15DCVT431</t>
  </si>
  <si>
    <t>26/03/1997</t>
  </si>
  <si>
    <t>B16DCPT165</t>
  </si>
  <si>
    <t>Đào Thanh</t>
  </si>
  <si>
    <t>B16DCPT168</t>
  </si>
  <si>
    <t>28/07/1998</t>
  </si>
  <si>
    <t>B16DCPT169</t>
  </si>
  <si>
    <t>27/11/1998</t>
  </si>
  <si>
    <t>B15DCVT451</t>
  </si>
  <si>
    <t>Tuyển</t>
  </si>
  <si>
    <t>17/03/1997</t>
  </si>
  <si>
    <t>B16DCPT171</t>
  </si>
  <si>
    <t>Tuyết</t>
  </si>
  <si>
    <t>07/10/1998</t>
  </si>
  <si>
    <t>B16DCPT215</t>
  </si>
  <si>
    <t>Nguyễn Phương</t>
  </si>
  <si>
    <t>Uyên</t>
  </si>
  <si>
    <t>B15DCVT462</t>
  </si>
  <si>
    <t>Vui</t>
  </si>
  <si>
    <t>B16DCPT174</t>
  </si>
  <si>
    <t>Nguyễn Quý</t>
  </si>
  <si>
    <t>23/12/1998</t>
  </si>
  <si>
    <t>Nhóm: SKD1108-09</t>
  </si>
  <si>
    <t>Nhóm: SKD1108-10</t>
  </si>
  <si>
    <t>Nhóm: SKD1108-11</t>
  </si>
  <si>
    <t>Hà Nội, ngày 10  tháng 7   năm 2019</t>
  </si>
  <si>
    <t>B16DCPT004</t>
  </si>
  <si>
    <t>Nguyễn Thị Lan</t>
  </si>
  <si>
    <t>B15DCVT014</t>
  </si>
  <si>
    <t>Nguyễn Văn Tuấn</t>
  </si>
  <si>
    <t>B15DCVT018</t>
  </si>
  <si>
    <t>B15DCVT024</t>
  </si>
  <si>
    <t>10/12/1997</t>
  </si>
  <si>
    <t>B15DCVT032</t>
  </si>
  <si>
    <t>Biển</t>
  </si>
  <si>
    <t>10/09/1997</t>
  </si>
  <si>
    <t>B15DCVT041</t>
  </si>
  <si>
    <t>11/04/1997</t>
  </si>
  <si>
    <t>B15DCVT045</t>
  </si>
  <si>
    <t>Bùi Thành</t>
  </si>
  <si>
    <t>26/12/1997</t>
  </si>
  <si>
    <t>B15DCVT092</t>
  </si>
  <si>
    <t>10/11/1997</t>
  </si>
  <si>
    <t>B15DCVT088</t>
  </si>
  <si>
    <t>15/06/1997</t>
  </si>
  <si>
    <t>B15DCVT093</t>
  </si>
  <si>
    <t>Trần Mạnh</t>
  </si>
  <si>
    <t>07/12/1997</t>
  </si>
  <si>
    <t>B15DCVT110</t>
  </si>
  <si>
    <t>Mai Văn</t>
  </si>
  <si>
    <t>25/03/1997</t>
  </si>
  <si>
    <t>B15DCVT113</t>
  </si>
  <si>
    <t>Duyên</t>
  </si>
  <si>
    <t>05/09/1997</t>
  </si>
  <si>
    <t>B15DCVT058</t>
  </si>
  <si>
    <t>Đại</t>
  </si>
  <si>
    <t>24/01/1997</t>
  </si>
  <si>
    <t>B15DCVT084</t>
  </si>
  <si>
    <t>03/10/1997</t>
  </si>
  <si>
    <t>B15DCVT115</t>
  </si>
  <si>
    <t>Nguyễn Hương</t>
  </si>
  <si>
    <t>B15DCVT135</t>
  </si>
  <si>
    <t>Cao Thị Mỹ</t>
  </si>
  <si>
    <t>B15DCVT134</t>
  </si>
  <si>
    <t>Đặng Thị</t>
  </si>
  <si>
    <t>Hằng</t>
  </si>
  <si>
    <t>06/09/1996</t>
  </si>
  <si>
    <t>B15DCVT143</t>
  </si>
  <si>
    <t>Dương Văn</t>
  </si>
  <si>
    <t>B15DCVT148</t>
  </si>
  <si>
    <t>Âu Quang</t>
  </si>
  <si>
    <t>16/09/1997</t>
  </si>
  <si>
    <t>B15DCVT147</t>
  </si>
  <si>
    <t>Hoàng Trung</t>
  </si>
  <si>
    <t>B15DCVT151</t>
  </si>
  <si>
    <t>Lê Trọng</t>
  </si>
  <si>
    <t>01/06/1996</t>
  </si>
  <si>
    <t>B15DCVT159</t>
  </si>
  <si>
    <t>Ngô Trung</t>
  </si>
  <si>
    <t>01/09/1997</t>
  </si>
  <si>
    <t>B15DCVT172</t>
  </si>
  <si>
    <t>Hội</t>
  </si>
  <si>
    <t>04/03/1997</t>
  </si>
  <si>
    <t>B15DCVT177</t>
  </si>
  <si>
    <t>28/05/1997</t>
  </si>
  <si>
    <t>B15DCVT180</t>
  </si>
  <si>
    <t>Tạ Khắc</t>
  </si>
  <si>
    <t>30/01/1997</t>
  </si>
  <si>
    <t>B15DCVT200</t>
  </si>
  <si>
    <t>27/05/1995</t>
  </si>
  <si>
    <t>B15DCVT190</t>
  </si>
  <si>
    <t>20/12/1997</t>
  </si>
  <si>
    <t>B15DCVT187</t>
  </si>
  <si>
    <t>Thân Thị</t>
  </si>
  <si>
    <t>02/11/1996</t>
  </si>
  <si>
    <t>B16DCPT068</t>
  </si>
  <si>
    <t>Trần Thị Mai</t>
  </si>
  <si>
    <t>B15DCVT224</t>
  </si>
  <si>
    <t>B15DCVT225</t>
  </si>
  <si>
    <t>Phí Thị Linh</t>
  </si>
  <si>
    <t>13/02/1996</t>
  </si>
  <si>
    <t>B15DCVT235</t>
  </si>
  <si>
    <t>Phạm Thanh</t>
  </si>
  <si>
    <t>B15DCVT233</t>
  </si>
  <si>
    <t>21/04/1996</t>
  </si>
  <si>
    <t>B15DCVT232</t>
  </si>
  <si>
    <t>Vũ Đình</t>
  </si>
  <si>
    <t>Lộc</t>
  </si>
  <si>
    <t>23/01/1997</t>
  </si>
  <si>
    <t>B15DCVT239</t>
  </si>
  <si>
    <t>Dương Tự</t>
  </si>
  <si>
    <t>Lực</t>
  </si>
  <si>
    <t>B15DCVT244</t>
  </si>
  <si>
    <t>Cao Tiến</t>
  </si>
  <si>
    <t>04/11/1997</t>
  </si>
  <si>
    <t>B15DCVT249</t>
  </si>
  <si>
    <t>Miền</t>
  </si>
  <si>
    <t>02/04/1997</t>
  </si>
  <si>
    <t>B15DCVT251</t>
  </si>
  <si>
    <t>Trương Văn</t>
  </si>
  <si>
    <t>B15DCVT252</t>
  </si>
  <si>
    <t>B15DCVT277</t>
  </si>
  <si>
    <t>26/06/1997</t>
  </si>
  <si>
    <t>B15DCVT280</t>
  </si>
  <si>
    <t>Bùi Thị</t>
  </si>
  <si>
    <t>B16DCPT107</t>
  </si>
  <si>
    <t>Hoàng Thị</t>
  </si>
  <si>
    <t>10/06/1998</t>
  </si>
  <si>
    <t>B15DCVT286</t>
  </si>
  <si>
    <t>01/06/1997</t>
  </si>
  <si>
    <t>B15DCVT290</t>
  </si>
  <si>
    <t>Nhất</t>
  </si>
  <si>
    <t>B15DCVT291</t>
  </si>
  <si>
    <t>Nhật</t>
  </si>
  <si>
    <t>13/05/1997</t>
  </si>
  <si>
    <t>B15DCVT296</t>
  </si>
  <si>
    <t>Đỗ Thị Tú</t>
  </si>
  <si>
    <t>13/10/1997</t>
  </si>
  <si>
    <t>B15DCVT306</t>
  </si>
  <si>
    <t>02/09/1997</t>
  </si>
  <si>
    <t>B15DCVT309</t>
  </si>
  <si>
    <t>Nguyễn Kim</t>
  </si>
  <si>
    <t>17/12/1997</t>
  </si>
  <si>
    <t>B15DCVT318</t>
  </si>
  <si>
    <t>Đoàn Văn</t>
  </si>
  <si>
    <t>13/02/1997</t>
  </si>
  <si>
    <t>B15DCVT329</t>
  </si>
  <si>
    <t>Ngô Anh</t>
  </si>
  <si>
    <t>Quyết</t>
  </si>
  <si>
    <t>B15DCVT337</t>
  </si>
  <si>
    <t>01/10/1997</t>
  </si>
  <si>
    <t>B15DCVT348</t>
  </si>
  <si>
    <t>30/11/1997</t>
  </si>
  <si>
    <t>B15DCVT366</t>
  </si>
  <si>
    <t>Phạm Đại</t>
  </si>
  <si>
    <t>22/08/1997</t>
  </si>
  <si>
    <t>B15DCVT392</t>
  </si>
  <si>
    <t>25/01/1997</t>
  </si>
  <si>
    <t>B15DCVT397</t>
  </si>
  <si>
    <t>Kiều Thị Bích</t>
  </si>
  <si>
    <t>Thúy</t>
  </si>
  <si>
    <t>03/12/1997</t>
  </si>
  <si>
    <t>B15DCVT393</t>
  </si>
  <si>
    <t>Bùi Phi</t>
  </si>
  <si>
    <t>Thường</t>
  </si>
  <si>
    <t>21/11/1990</t>
  </si>
  <si>
    <t>B15DCVT401</t>
  </si>
  <si>
    <t>B15DCVT417</t>
  </si>
  <si>
    <t>Nguyễn Sơn</t>
  </si>
  <si>
    <t>06/03/1997</t>
  </si>
  <si>
    <t>B15DCVT438</t>
  </si>
  <si>
    <t>Dương Danh</t>
  </si>
  <si>
    <t>26/01/1995</t>
  </si>
  <si>
    <t>B15DCVT449</t>
  </si>
  <si>
    <t>Trần Thị Kim</t>
  </si>
  <si>
    <t>Tuyến</t>
  </si>
  <si>
    <t>17/10/1997</t>
  </si>
  <si>
    <t>B15DCVT456</t>
  </si>
  <si>
    <t>B15DCVT467</t>
  </si>
  <si>
    <t>03/02/1997</t>
  </si>
  <si>
    <t>B16DCPT176</t>
  </si>
  <si>
    <t>Nguyễn Thị Hoàng</t>
  </si>
  <si>
    <t>Yến</t>
  </si>
  <si>
    <t>B16DCVT015</t>
  </si>
  <si>
    <t>Phạm Hữu Việt</t>
  </si>
  <si>
    <t>E16CN</t>
  </si>
  <si>
    <t>B15DCVT010</t>
  </si>
  <si>
    <t>Phùng Đức</t>
  </si>
  <si>
    <t>B16DCAT009</t>
  </si>
  <si>
    <t>Trịnh Tuấn</t>
  </si>
  <si>
    <t>B16DCAT012</t>
  </si>
  <si>
    <t>30/12/1998</t>
  </si>
  <si>
    <t>B16DCDT045</t>
  </si>
  <si>
    <t>B16DCDT050</t>
  </si>
  <si>
    <t>Phạm Tuấn</t>
  </si>
  <si>
    <t>B16DCCN103</t>
  </si>
  <si>
    <t>Lê Bình</t>
  </si>
  <si>
    <t>01/08/1998</t>
  </si>
  <si>
    <t>B16DCCN105</t>
  </si>
  <si>
    <t>B16DCAT031</t>
  </si>
  <si>
    <t>Chu Thành</t>
  </si>
  <si>
    <t>B16DCCN079</t>
  </si>
  <si>
    <t>19/08/1998</t>
  </si>
  <si>
    <t>B16DCCN150</t>
  </si>
  <si>
    <t>Hiệu</t>
  </si>
  <si>
    <t>21/07/1998</t>
  </si>
  <si>
    <t>B16DCVT130</t>
  </si>
  <si>
    <t>Nguyễn Trọng Huy</t>
  </si>
  <si>
    <t>B16DCVT139</t>
  </si>
  <si>
    <t>12/01/1998</t>
  </si>
  <si>
    <t>B16DCDT095</t>
  </si>
  <si>
    <t>08/09/1998</t>
  </si>
  <si>
    <t>B16DCDT112</t>
  </si>
  <si>
    <t>B16DCDT102</t>
  </si>
  <si>
    <t>Trịnh Đức</t>
  </si>
  <si>
    <t>B16DCVT172</t>
  </si>
  <si>
    <t>Lê Duy Hưng</t>
  </si>
  <si>
    <t>B16DCDT125</t>
  </si>
  <si>
    <t>B16DCDT134</t>
  </si>
  <si>
    <t>Vũ Tuấn</t>
  </si>
  <si>
    <t>03/05/1998</t>
  </si>
  <si>
    <t>B16DCDT137</t>
  </si>
  <si>
    <t>23/08/1998</t>
  </si>
  <si>
    <t>B16DCCN226</t>
  </si>
  <si>
    <t>Thái Khắc</t>
  </si>
  <si>
    <t>29/05/1998</t>
  </si>
  <si>
    <t>B16DCVT226</t>
  </si>
  <si>
    <t>Kiều Hoàng</t>
  </si>
  <si>
    <t>25/07/1998</t>
  </si>
  <si>
    <t>B16DCCN276</t>
  </si>
  <si>
    <t>B16DCCN289</t>
  </si>
  <si>
    <t>Trần Chí</t>
  </si>
  <si>
    <t>01/04/1998</t>
  </si>
  <si>
    <t>B16DCDT171</t>
  </si>
  <si>
    <t>29/11/1998</t>
  </si>
  <si>
    <t>B16DCVT265</t>
  </si>
  <si>
    <t>Vương Vũ Bắc</t>
  </si>
  <si>
    <t>B16DCVT266</t>
  </si>
  <si>
    <t>Hoàng Tiến</t>
  </si>
  <si>
    <t>Tài</t>
  </si>
  <si>
    <t>12/10/1998</t>
  </si>
  <si>
    <t>B16DCCN313</t>
  </si>
  <si>
    <t>Đoàn Thế</t>
  </si>
  <si>
    <t>Tạo</t>
  </si>
  <si>
    <t>B16DCAT146</t>
  </si>
  <si>
    <t>Nguyễn Tất</t>
  </si>
  <si>
    <t>B16DCCN352</t>
  </si>
  <si>
    <t>Kim Xuân</t>
  </si>
  <si>
    <t>B16DCCN391</t>
  </si>
  <si>
    <t>31/03/1998</t>
  </si>
  <si>
    <t>B16DCCN397</t>
  </si>
  <si>
    <t>04/08/1998</t>
  </si>
  <si>
    <t>B16DCCN403</t>
  </si>
  <si>
    <t>Tuyên</t>
  </si>
  <si>
    <t>V</t>
  </si>
  <si>
    <t>Vắng</t>
  </si>
  <si>
    <t>Nhóm: SKD1108-02</t>
  </si>
  <si>
    <t>Nhóm: SKD1108-03</t>
  </si>
  <si>
    <t>Nhóm: SKD1108-04</t>
  </si>
  <si>
    <t>Nhóm: SKD1108-05</t>
  </si>
  <si>
    <t>B15DCVT015</t>
  </si>
  <si>
    <t>Đào Thị Vân</t>
  </si>
  <si>
    <t>31/10/1997</t>
  </si>
  <si>
    <t>B15DCVT006</t>
  </si>
  <si>
    <t>25/09/1996</t>
  </si>
  <si>
    <t>B15DCVT007</t>
  </si>
  <si>
    <t>B15DCVT025</t>
  </si>
  <si>
    <t>Bạch</t>
  </si>
  <si>
    <t>B15DCVT030</t>
  </si>
  <si>
    <t>Bảo</t>
  </si>
  <si>
    <t>05/10/1997</t>
  </si>
  <si>
    <t>B15DCVT026</t>
  </si>
  <si>
    <t>Bùi Đình</t>
  </si>
  <si>
    <t>Bằng</t>
  </si>
  <si>
    <t>B15DCVT036</t>
  </si>
  <si>
    <t>Đoàn Ngọc</t>
  </si>
  <si>
    <t>21/09/1997</t>
  </si>
  <si>
    <t>B15DCVT037</t>
  </si>
  <si>
    <t>Tống Đăng</t>
  </si>
  <si>
    <t>Cầu</t>
  </si>
  <si>
    <t>16/01/1996</t>
  </si>
  <si>
    <t>B15DCVT048</t>
  </si>
  <si>
    <t>Cương</t>
  </si>
  <si>
    <t>B15DCVT090</t>
  </si>
  <si>
    <t>28/09/1996</t>
  </si>
  <si>
    <t>B15DCVT105</t>
  </si>
  <si>
    <t>12/01/1997</t>
  </si>
  <si>
    <t>B15DCVT062</t>
  </si>
  <si>
    <t>Hoàng Phước</t>
  </si>
  <si>
    <t>05/07/1997</t>
  </si>
  <si>
    <t>B15DCVT063</t>
  </si>
  <si>
    <t>16/03/1996</t>
  </si>
  <si>
    <t>B15DCVT072</t>
  </si>
  <si>
    <t>Trần Phương</t>
  </si>
  <si>
    <t>07/03/1995</t>
  </si>
  <si>
    <t>B15DCVT078</t>
  </si>
  <si>
    <t>Mai Minh</t>
  </si>
  <si>
    <t>B15DCVT075</t>
  </si>
  <si>
    <t>B15DCVT076</t>
  </si>
  <si>
    <t>Nguyễn Tiến Đạo</t>
  </si>
  <si>
    <t>B15DCVT118</t>
  </si>
  <si>
    <t>Kiều Thu</t>
  </si>
  <si>
    <t>22/06/1996</t>
  </si>
  <si>
    <t>B15DCVT125</t>
  </si>
  <si>
    <t>Lê Xuân</t>
  </si>
  <si>
    <t>Hạ</t>
  </si>
  <si>
    <t>11/02/1997</t>
  </si>
  <si>
    <t>B15DCVT136</t>
  </si>
  <si>
    <t>Lã Thị</t>
  </si>
  <si>
    <t>B15DCVT137</t>
  </si>
  <si>
    <t>13/11/1997</t>
  </si>
  <si>
    <t>B15DCVT141</t>
  </si>
  <si>
    <t>B15DCVT142</t>
  </si>
  <si>
    <t>Phan Văn</t>
  </si>
  <si>
    <t>03/11/1997</t>
  </si>
  <si>
    <t>B15DCVT153</t>
  </si>
  <si>
    <t>19/03/1997</t>
  </si>
  <si>
    <t>B15DCVT160</t>
  </si>
  <si>
    <t>B15DCVT161</t>
  </si>
  <si>
    <t>B15DCVT167</t>
  </si>
  <si>
    <t>Đàm Huy</t>
  </si>
  <si>
    <t>19/07/1997</t>
  </si>
  <si>
    <t>B15DCVT166</t>
  </si>
  <si>
    <t>Nguyễn Tuyên</t>
  </si>
  <si>
    <t>B15DCVT170</t>
  </si>
  <si>
    <t>Phạm Việt</t>
  </si>
  <si>
    <t>12/06/1996</t>
  </si>
  <si>
    <t>B15DCVT191</t>
  </si>
  <si>
    <t>B15DCVT194</t>
  </si>
  <si>
    <t>B15DCVT192</t>
  </si>
  <si>
    <t>12/06/1997</t>
  </si>
  <si>
    <t>B15DCVT186</t>
  </si>
  <si>
    <t>12/10/1997</t>
  </si>
  <si>
    <t>B15DCVT206</t>
  </si>
  <si>
    <t>Vũ Ngọc</t>
  </si>
  <si>
    <t>B15DCVT209</t>
  </si>
  <si>
    <t>B15DCVT230</t>
  </si>
  <si>
    <t>Bùi Nguyễn Duy</t>
  </si>
  <si>
    <t>02/12/1997</t>
  </si>
  <si>
    <t>B15DCVT231</t>
  </si>
  <si>
    <t>Mai Hữu</t>
  </si>
  <si>
    <t>23/02/1996</t>
  </si>
  <si>
    <t>B15DCVT250</t>
  </si>
  <si>
    <t>12/05/1997</t>
  </si>
  <si>
    <t>B15DCVT278</t>
  </si>
  <si>
    <t>B15DCVT273</t>
  </si>
  <si>
    <t>B15DCVT267</t>
  </si>
  <si>
    <t>B15DCVT271</t>
  </si>
  <si>
    <t>Trịnh Hoàng</t>
  </si>
  <si>
    <t>15/01/1993</t>
  </si>
  <si>
    <t>B15DCVT294</t>
  </si>
  <si>
    <t>27/05/1997</t>
  </si>
  <si>
    <t>B15DCVT469</t>
  </si>
  <si>
    <t>Saiysavanh</t>
  </si>
  <si>
    <t>Phanthavong</t>
  </si>
  <si>
    <t>09/09/1993</t>
  </si>
  <si>
    <t>B15DCVT298</t>
  </si>
  <si>
    <t>Đinh Duy</t>
  </si>
  <si>
    <t>29/11/1997</t>
  </si>
  <si>
    <t>B15DCVT297</t>
  </si>
  <si>
    <t>06/06/1997</t>
  </si>
  <si>
    <t>B15DCVT310</t>
  </si>
  <si>
    <t>03/06/1996</t>
  </si>
  <si>
    <t>B15DCVT316</t>
  </si>
  <si>
    <t>Bùi Hồng</t>
  </si>
  <si>
    <t>B15DCVT311</t>
  </si>
  <si>
    <t>Trần Tiến</t>
  </si>
  <si>
    <t>B15DCVT327</t>
  </si>
  <si>
    <t>29/07/1997</t>
  </si>
  <si>
    <t>B16DCTT052</t>
  </si>
  <si>
    <t>Lê Thị Như</t>
  </si>
  <si>
    <t>B15DCVT343</t>
  </si>
  <si>
    <t>B15DCVT350</t>
  </si>
  <si>
    <t>18/06/1997</t>
  </si>
  <si>
    <t>B15DCVT360</t>
  </si>
  <si>
    <t>Phạm Sỹ</t>
  </si>
  <si>
    <t>Thăng</t>
  </si>
  <si>
    <t>22/11/1997</t>
  </si>
  <si>
    <t>B16DCPT146</t>
  </si>
  <si>
    <t>Thuấn</t>
  </si>
  <si>
    <t>15/09/1998</t>
  </si>
  <si>
    <t>B15DCVT399</t>
  </si>
  <si>
    <t>16/04/1997</t>
  </si>
  <si>
    <t>B15DCVT391</t>
  </si>
  <si>
    <t>27/09/1997</t>
  </si>
  <si>
    <t>B15DCVT414</t>
  </si>
  <si>
    <t>Trần Thành</t>
  </si>
  <si>
    <t>B15DCVT426</t>
  </si>
  <si>
    <t>Nguyễn Đăng Tuấn</t>
  </si>
  <si>
    <t>23/09/1997</t>
  </si>
  <si>
    <t>B15DCVT427</t>
  </si>
  <si>
    <t>28/11/1997</t>
  </si>
  <si>
    <t>B15DCVT448</t>
  </si>
  <si>
    <t>Đặng Thanh</t>
  </si>
  <si>
    <t>08/07/1996</t>
  </si>
  <si>
    <t>B15DCVT500</t>
  </si>
  <si>
    <t>Vongsana</t>
  </si>
  <si>
    <t>Vongdala</t>
  </si>
  <si>
    <t>04/04/1996</t>
  </si>
  <si>
    <t>B15DCVT461</t>
  </si>
  <si>
    <t>Diêm Hữu</t>
  </si>
  <si>
    <t>B15DCVT016</t>
  </si>
  <si>
    <t>Lưu Đức</t>
  </si>
  <si>
    <t>20/01/1996</t>
  </si>
  <si>
    <t>B15DCVT020</t>
  </si>
  <si>
    <t>12/04/1997</t>
  </si>
  <si>
    <t>B15DCVT008</t>
  </si>
  <si>
    <t>Vũ Việt</t>
  </si>
  <si>
    <t>B15DCVT023</t>
  </si>
  <si>
    <t>Lê Công</t>
  </si>
  <si>
    <t>Bắc</t>
  </si>
  <si>
    <t>13/12/1997</t>
  </si>
  <si>
    <t>B15DCVT022</t>
  </si>
  <si>
    <t>Trần Anh</t>
  </si>
  <si>
    <t>04/08/1997</t>
  </si>
  <si>
    <t>B15DCVT039</t>
  </si>
  <si>
    <t>Châu</t>
  </si>
  <si>
    <t>05/08/1997</t>
  </si>
  <si>
    <t>B15DCVT049</t>
  </si>
  <si>
    <t>Ngô Quốc</t>
  </si>
  <si>
    <t>24/10/1997</t>
  </si>
  <si>
    <t>B15DCVT097</t>
  </si>
  <si>
    <t>B15DCVT108</t>
  </si>
  <si>
    <t>Nguyễn Thị Hằng</t>
  </si>
  <si>
    <t>B15DCVT064</t>
  </si>
  <si>
    <t>Phạm Tiến</t>
  </si>
  <si>
    <t>11/06/1996</t>
  </si>
  <si>
    <t>B15DCVT070</t>
  </si>
  <si>
    <t>Đoàn</t>
  </si>
  <si>
    <t>B15DCVT071</t>
  </si>
  <si>
    <t>Nguyễn Hải</t>
  </si>
  <si>
    <t>05/04/1997</t>
  </si>
  <si>
    <t>B15DCVT116</t>
  </si>
  <si>
    <t>Giáp</t>
  </si>
  <si>
    <t>04/09/1997</t>
  </si>
  <si>
    <t>B15DCVT117</t>
  </si>
  <si>
    <t>Dương Minh</t>
  </si>
  <si>
    <t>B15DCVT127</t>
  </si>
  <si>
    <t>Kiều Ngọc</t>
  </si>
  <si>
    <t>09/07/1997</t>
  </si>
  <si>
    <t>B15DCVT128</t>
  </si>
  <si>
    <t>Trương Hồng</t>
  </si>
  <si>
    <t>14/08/1997</t>
  </si>
  <si>
    <t>B15DCVT133</t>
  </si>
  <si>
    <t>Hà Thị</t>
  </si>
  <si>
    <t>15/05/1997</t>
  </si>
  <si>
    <t>B15DCVT158</t>
  </si>
  <si>
    <t>B15DCVT195</t>
  </si>
  <si>
    <t>16/03/1997</t>
  </si>
  <si>
    <t>B15DCVT183</t>
  </si>
  <si>
    <t>B15DCVT207</t>
  </si>
  <si>
    <t>Trần Quốc</t>
  </si>
  <si>
    <t>02/05/1997</t>
  </si>
  <si>
    <t>B15DCVT219</t>
  </si>
  <si>
    <t>Lan</t>
  </si>
  <si>
    <t>20/03/1997</t>
  </si>
  <si>
    <t>B15DCVT220</t>
  </si>
  <si>
    <t>Làn</t>
  </si>
  <si>
    <t>B15DCVT236</t>
  </si>
  <si>
    <t>Đặng Viết</t>
  </si>
  <si>
    <t>19/11/1997</t>
  </si>
  <si>
    <t>B15DCVT238</t>
  </si>
  <si>
    <t>Hồ Tấn</t>
  </si>
  <si>
    <t>19/12/1996</t>
  </si>
  <si>
    <t>B15DCVT248</t>
  </si>
  <si>
    <t>14/04/1993</t>
  </si>
  <si>
    <t>B15DCVT260</t>
  </si>
  <si>
    <t>Tống Sỹ</t>
  </si>
  <si>
    <t>12/11/1997</t>
  </si>
  <si>
    <t>B15DCVT275</t>
  </si>
  <si>
    <t>Đỗ Việt</t>
  </si>
  <si>
    <t>30/10/1997</t>
  </si>
  <si>
    <t>B15DCVT270</t>
  </si>
  <si>
    <t>B15DCVT265</t>
  </si>
  <si>
    <t>Tô Văn</t>
  </si>
  <si>
    <t>08/02/1997</t>
  </si>
  <si>
    <t>B15DCVT281</t>
  </si>
  <si>
    <t>06/04/1997</t>
  </si>
  <si>
    <t>B15DCVT284</t>
  </si>
  <si>
    <t>28/07/1997</t>
  </si>
  <si>
    <t>B15DCVT299</t>
  </si>
  <si>
    <t>Phạm Hữu</t>
  </si>
  <si>
    <t>Phòng</t>
  </si>
  <si>
    <t>20/07/1997</t>
  </si>
  <si>
    <t>B15DCVT303</t>
  </si>
  <si>
    <t>Cao Hồng</t>
  </si>
  <si>
    <t>B15DCVT307</t>
  </si>
  <si>
    <t>11/10/1997</t>
  </si>
  <si>
    <t>B15DCVT319</t>
  </si>
  <si>
    <t>Đinh Xuân</t>
  </si>
  <si>
    <t>B15DCVT336</t>
  </si>
  <si>
    <t>Trần ánh</t>
  </si>
  <si>
    <t>Sáng</t>
  </si>
  <si>
    <t>19/12/1997</t>
  </si>
  <si>
    <t>B15DCVT339</t>
  </si>
  <si>
    <t>Đỗ Ngọc</t>
  </si>
  <si>
    <t>21/12/1997</t>
  </si>
  <si>
    <t>B15DCVT345</t>
  </si>
  <si>
    <t>B15DCVT356</t>
  </si>
  <si>
    <t>30/11/1996</t>
  </si>
  <si>
    <t>B15DCVT359</t>
  </si>
  <si>
    <t>Trịnh Ngọc</t>
  </si>
  <si>
    <t>B15DCVT372</t>
  </si>
  <si>
    <t>B15DCVT375</t>
  </si>
  <si>
    <t>B15DCVT367</t>
  </si>
  <si>
    <t>Phạm Vũ Việt</t>
  </si>
  <si>
    <t>19/05/1997</t>
  </si>
  <si>
    <t>B15DCVT387</t>
  </si>
  <si>
    <t>B15DCVT390</t>
  </si>
  <si>
    <t>Vũ Thị Kim</t>
  </si>
  <si>
    <t>Thoa</t>
  </si>
  <si>
    <t>B15DCVT398</t>
  </si>
  <si>
    <t>B15DCVT396</t>
  </si>
  <si>
    <t>Cao Thị</t>
  </si>
  <si>
    <t>23/08/1997</t>
  </si>
  <si>
    <t>B15DCVT408</t>
  </si>
  <si>
    <t>Ma Nguyễn Huyền</t>
  </si>
  <si>
    <t>25/05/1997</t>
  </si>
  <si>
    <t>B15DCVT411</t>
  </si>
  <si>
    <t>Triển</t>
  </si>
  <si>
    <t>21/05/1997</t>
  </si>
  <si>
    <t>B15DCVT412</t>
  </si>
  <si>
    <t>Trụ</t>
  </si>
  <si>
    <t>B15DCVT421</t>
  </si>
  <si>
    <t>Trượng</t>
  </si>
  <si>
    <t>B15DCVT423</t>
  </si>
  <si>
    <t>12/12/1996</t>
  </si>
  <si>
    <t>B15DCVT424</t>
  </si>
  <si>
    <t>01/12/1997</t>
  </si>
  <si>
    <t>B15DCVT429</t>
  </si>
  <si>
    <t>09/02/1997</t>
  </si>
  <si>
    <t>B15DCVT433</t>
  </si>
  <si>
    <t>07/04/1997</t>
  </si>
  <si>
    <t>B15DCVT444</t>
  </si>
  <si>
    <t>Lương Thanh</t>
  </si>
  <si>
    <t>B15DCVT445</t>
  </si>
  <si>
    <t>02/07/1997</t>
  </si>
  <si>
    <t>B15DCVT437</t>
  </si>
  <si>
    <t>B15DCVT436</t>
  </si>
  <si>
    <t>02/07/1996</t>
  </si>
  <si>
    <t>B15DCVT452</t>
  </si>
  <si>
    <t>Lê Thị Bích</t>
  </si>
  <si>
    <t>B15DCVT463</t>
  </si>
  <si>
    <t>Mai Ngọc</t>
  </si>
  <si>
    <t>Vững</t>
  </si>
  <si>
    <t>B15DCVT468</t>
  </si>
  <si>
    <t>Xuyên</t>
  </si>
  <si>
    <t>09/04/1997</t>
  </si>
  <si>
    <t>B15DCVT005</t>
  </si>
  <si>
    <t>B15DCCN012</t>
  </si>
  <si>
    <t>B15DCVT021</t>
  </si>
  <si>
    <t>19/03/1996</t>
  </si>
  <si>
    <t>B15DCVT029</t>
  </si>
  <si>
    <t>Phạm Gia</t>
  </si>
  <si>
    <t>14/07/1997</t>
  </si>
  <si>
    <t>B15DCVT027</t>
  </si>
  <si>
    <t>Nguyễn Lương</t>
  </si>
  <si>
    <t>08/06/1997</t>
  </si>
  <si>
    <t>B15DCVT034</t>
  </si>
  <si>
    <t>15/01/1996</t>
  </si>
  <si>
    <t>B15DCVT502</t>
  </si>
  <si>
    <t>Sounatda</t>
  </si>
  <si>
    <t>Champaphanh</t>
  </si>
  <si>
    <t>06/11/1996</t>
  </si>
  <si>
    <t>B15DCVT044</t>
  </si>
  <si>
    <t>B15DCVT054</t>
  </si>
  <si>
    <t>B15DCVT087</t>
  </si>
  <si>
    <t>B15DCVT094</t>
  </si>
  <si>
    <t>02/11/1997</t>
  </si>
  <si>
    <t>B15DCVT095</t>
  </si>
  <si>
    <t>Trần Việt</t>
  </si>
  <si>
    <t>25/04/1997</t>
  </si>
  <si>
    <t>B15DCVT114</t>
  </si>
  <si>
    <t>25/09/1997</t>
  </si>
  <si>
    <t>B15DCVT069</t>
  </si>
  <si>
    <t>Ngụy Tôn</t>
  </si>
  <si>
    <t>04/04/1997</t>
  </si>
  <si>
    <t>B15DCVT081</t>
  </si>
  <si>
    <t>08/10/1997</t>
  </si>
  <si>
    <t>B15DCVT077</t>
  </si>
  <si>
    <t>Nguyễn Viết</t>
  </si>
  <si>
    <t>B15DCVT082</t>
  </si>
  <si>
    <t>B15DCVT120</t>
  </si>
  <si>
    <t>Nguyễn Thị Thu</t>
  </si>
  <si>
    <t>09/11/1997</t>
  </si>
  <si>
    <t>B15DCVT149</t>
  </si>
  <si>
    <t>Đào Đăng</t>
  </si>
  <si>
    <t>12/09/1997</t>
  </si>
  <si>
    <t>B15DCVT174</t>
  </si>
  <si>
    <t>08/07/1997</t>
  </si>
  <si>
    <t>B15DCVT175</t>
  </si>
  <si>
    <t>Đỗ Thị</t>
  </si>
  <si>
    <t>B15DCVT179</t>
  </si>
  <si>
    <t>Đào Việt</t>
  </si>
  <si>
    <t>B15DCVT196</t>
  </si>
  <si>
    <t>Bùi Bá</t>
  </si>
  <si>
    <t>B15DCVT197</t>
  </si>
  <si>
    <t>B15DCVT202</t>
  </si>
  <si>
    <t>09/12/1997</t>
  </si>
  <si>
    <t>B15DCVT185</t>
  </si>
  <si>
    <t>30/12/1997</t>
  </si>
  <si>
    <t>B15DCVT184</t>
  </si>
  <si>
    <t>B15DCVT181</t>
  </si>
  <si>
    <t>Võ Hồng</t>
  </si>
  <si>
    <t>B15DCTT036</t>
  </si>
  <si>
    <t>13/06/1997</t>
  </si>
  <si>
    <t>D15CQTT02-B</t>
  </si>
  <si>
    <t>B15DCVT223</t>
  </si>
  <si>
    <t>B15DCVT228</t>
  </si>
  <si>
    <t>Tạ Văn</t>
  </si>
  <si>
    <t>20/04/1997</t>
  </si>
  <si>
    <t>B15DCVT226</t>
  </si>
  <si>
    <t>Trần Xuân</t>
  </si>
  <si>
    <t>B15DCVT234</t>
  </si>
  <si>
    <t>B15DCVT242</t>
  </si>
  <si>
    <t>B15DCVT245</t>
  </si>
  <si>
    <t>Đỗ Tiến</t>
  </si>
  <si>
    <t>26/05/1997</t>
  </si>
  <si>
    <t>B15DCVT258</t>
  </si>
  <si>
    <t>Chu Thanh</t>
  </si>
  <si>
    <t>30/04/1996</t>
  </si>
  <si>
    <t>B15DCVT257</t>
  </si>
  <si>
    <t>Dương Công</t>
  </si>
  <si>
    <t>05/02/1997</t>
  </si>
  <si>
    <t>B15DCVT288</t>
  </si>
  <si>
    <t>Nguyên</t>
  </si>
  <si>
    <t>06/07/1997</t>
  </si>
  <si>
    <t>B15DCVT289</t>
  </si>
  <si>
    <t>Hoàng Đình</t>
  </si>
  <si>
    <t>B16DCPT113</t>
  </si>
  <si>
    <t>Hoàng Sỹ</t>
  </si>
  <si>
    <t>Nội</t>
  </si>
  <si>
    <t>B15DCVT301</t>
  </si>
  <si>
    <t>Vũ Tiến</t>
  </si>
  <si>
    <t>B15DCVT322</t>
  </si>
  <si>
    <t>Phạm Đình</t>
  </si>
  <si>
    <t>09/06/1997</t>
  </si>
  <si>
    <t>B15DCVT323</t>
  </si>
  <si>
    <t>29/09/1997</t>
  </si>
  <si>
    <t>B15DCVT312</t>
  </si>
  <si>
    <t>B15DCVT330</t>
  </si>
  <si>
    <t>Nguyễn Thu</t>
  </si>
  <si>
    <t>B15DCVT349</t>
  </si>
  <si>
    <t>06/12/1997</t>
  </si>
  <si>
    <t>B15DCVT355</t>
  </si>
  <si>
    <t>02/01/1997</t>
  </si>
  <si>
    <t>B15DCVT501</t>
  </si>
  <si>
    <t>Inthanongsak</t>
  </si>
  <si>
    <t>Thammanila</t>
  </si>
  <si>
    <t>11/06/1997</t>
  </si>
  <si>
    <t>B15DCVT365</t>
  </si>
  <si>
    <t>31/05/1997</t>
  </si>
  <si>
    <t>B15DCVT362</t>
  </si>
  <si>
    <t>08/03/1997</t>
  </si>
  <si>
    <t>B15DCVT385</t>
  </si>
  <si>
    <t>Kiều Đức</t>
  </si>
  <si>
    <t>B15DCVT389</t>
  </si>
  <si>
    <t>Bùi Thọ</t>
  </si>
  <si>
    <t>Thọ</t>
  </si>
  <si>
    <t>B15DCVT402</t>
  </si>
  <si>
    <t>Tiệp</t>
  </si>
  <si>
    <t>09/05/1997</t>
  </si>
  <si>
    <t>B15DCVT406</t>
  </si>
  <si>
    <t>Trà</t>
  </si>
  <si>
    <t>10/05/1997</t>
  </si>
  <si>
    <t>B15DCVT409</t>
  </si>
  <si>
    <t>Tráng</t>
  </si>
  <si>
    <t>01/08/1997</t>
  </si>
  <si>
    <t>B15DCVT470</t>
  </si>
  <si>
    <t>Trình</t>
  </si>
  <si>
    <t>15/01/1997</t>
  </si>
  <si>
    <t>B15DCVT422</t>
  </si>
  <si>
    <t>Phạm Thế</t>
  </si>
  <si>
    <t>Truyền</t>
  </si>
  <si>
    <t>08/04/1997</t>
  </si>
  <si>
    <t>B15DCVT428</t>
  </si>
  <si>
    <t>Lê Minh</t>
  </si>
  <si>
    <t>B15DCVT446</t>
  </si>
  <si>
    <t>Trần Duy</t>
  </si>
  <si>
    <t>13/04/1997</t>
  </si>
  <si>
    <t>B15DCVT453</t>
  </si>
  <si>
    <t>Nguyễn Thị Kiều</t>
  </si>
  <si>
    <t>B15DCVT455</t>
  </si>
  <si>
    <t>Phạm Quốc</t>
  </si>
  <si>
    <t>B15DCVT457</t>
  </si>
  <si>
    <t>B15DCVT460</t>
  </si>
  <si>
    <t>14/01/1997</t>
  </si>
  <si>
    <t>B15DCVT465</t>
  </si>
  <si>
    <t>17/09/1992</t>
  </si>
  <si>
    <t>B15DCVT466</t>
  </si>
  <si>
    <t>10/04/1997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</si>
</sst>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2"/>
      <name val="Times New Roman"/>
      <family val="1"/>
    </font>
    <font>
      <sz val="12"/>
      <color theme="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sz val="10"/>
      <name val="MS Sans Serif"/>
      <family val="2"/>
    </font>
    <font>
      <b/>
      <sz val="1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25" fillId="0" borderId="0"/>
    <xf numFmtId="0" fontId="25" fillId="0" borderId="0"/>
  </cellStyleXfs>
  <cellXfs count="181">
    <xf numFmtId="0" fontId="0" fillId="0" borderId="0" xfId="0"/>
    <xf numFmtId="0" fontId="1" fillId="0" borderId="0" xfId="0" applyFont="1" applyFill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6" fillId="0" borderId="0" xfId="1" applyFont="1" applyFill="1" applyAlignment="1" applyProtection="1">
      <alignment horizontal="center" vertical="center"/>
      <protection locked="0"/>
    </xf>
    <xf numFmtId="0" fontId="6" fillId="0" borderId="0" xfId="1" applyFont="1" applyFill="1" applyProtection="1">
      <protection locked="0"/>
    </xf>
    <xf numFmtId="0" fontId="11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2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Fill="1" applyBorder="1" applyAlignment="1" applyProtection="1">
      <alignment vertical="center" textRotation="90" wrapText="1"/>
      <protection locked="0"/>
    </xf>
    <xf numFmtId="0" fontId="11" fillId="0" borderId="11" xfId="0" applyFont="1" applyFill="1" applyBorder="1" applyAlignment="1" applyProtection="1">
      <alignment vertical="center" textRotation="90" wrapText="1"/>
      <protection locked="0"/>
    </xf>
    <xf numFmtId="0" fontId="11" fillId="2" borderId="4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9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5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4" fillId="0" borderId="15" xfId="1" applyFont="1" applyFill="1" applyBorder="1" applyAlignment="1" applyProtection="1">
      <alignment horizontal="center" vertical="center"/>
      <protection locked="0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4" fillId="0" borderId="15" xfId="0" applyNumberFormat="1" applyFont="1" applyFill="1" applyBorder="1" applyAlignment="1">
      <alignment horizontal="center" vertical="center"/>
    </xf>
    <xf numFmtId="164" fontId="4" fillId="0" borderId="17" xfId="4" quotePrefix="1" applyNumberFormat="1" applyFont="1" applyBorder="1" applyAlignment="1" applyProtection="1">
      <alignment horizontal="center" vertical="center"/>
      <protection locked="0"/>
    </xf>
    <xf numFmtId="0" fontId="4" fillId="0" borderId="17" xfId="4" quotePrefix="1" applyFont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4" fillId="0" borderId="15" xfId="0" applyFont="1" applyFill="1" applyBorder="1" applyAlignment="1" applyProtection="1">
      <alignment horizontal="center"/>
      <protection hidden="1"/>
    </xf>
    <xf numFmtId="165" fontId="4" fillId="0" borderId="15" xfId="0" quotePrefix="1" applyNumberFormat="1" applyFont="1" applyFill="1" applyBorder="1" applyAlignment="1" applyProtection="1">
      <alignment horizontal="center"/>
      <protection hidden="1"/>
    </xf>
    <xf numFmtId="0" fontId="4" fillId="0" borderId="17" xfId="4" applyFont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0" fontId="2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0" xfId="5" applyFont="1" applyFill="1" applyBorder="1" applyAlignment="1" applyProtection="1">
      <alignment horizontal="left" vertical="center"/>
      <protection locked="0"/>
    </xf>
    <xf numFmtId="0" fontId="6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5" quotePrefix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Fill="1" applyProtection="1">
      <protection locked="0"/>
    </xf>
    <xf numFmtId="0" fontId="11" fillId="0" borderId="0" xfId="1" applyFont="1" applyFill="1" applyBorder="1" applyAlignment="1" applyProtection="1">
      <protection locked="0"/>
    </xf>
    <xf numFmtId="0" fontId="11" fillId="0" borderId="0" xfId="6" applyFont="1" applyFill="1" applyBorder="1" applyAlignment="1" applyProtection="1">
      <alignment vertical="center"/>
      <protection locked="0"/>
    </xf>
    <xf numFmtId="0" fontId="6" fillId="0" borderId="0" xfId="6" applyFont="1" applyFill="1" applyBorder="1" applyAlignment="1" applyProtection="1">
      <alignment horizontal="left" vertical="center"/>
      <protection locked="0"/>
    </xf>
    <xf numFmtId="0" fontId="6" fillId="0" borderId="0" xfId="6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wrapText="1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165" fontId="4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4" fillId="0" borderId="18" xfId="0" quotePrefix="1" applyNumberFormat="1" applyFont="1" applyFill="1" applyBorder="1" applyAlignment="1" applyProtection="1">
      <alignment horizontal="center" vertical="center"/>
      <protection locked="0"/>
    </xf>
    <xf numFmtId="164" fontId="4" fillId="0" borderId="12" xfId="4" quotePrefix="1" applyNumberFormat="1" applyFont="1" applyBorder="1" applyAlignment="1" applyProtection="1">
      <alignment horizontal="center" vertical="center"/>
      <protection locked="0"/>
    </xf>
    <xf numFmtId="164" fontId="4" fillId="0" borderId="15" xfId="4" quotePrefix="1" applyNumberFormat="1" applyFont="1" applyBorder="1" applyAlignment="1" applyProtection="1">
      <alignment horizontal="center" vertical="center"/>
      <protection locked="0"/>
    </xf>
    <xf numFmtId="0" fontId="11" fillId="2" borderId="4" xfId="0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0" fontId="4" fillId="0" borderId="18" xfId="1" applyFont="1" applyFill="1" applyBorder="1" applyAlignment="1" applyProtection="1">
      <alignment horizontal="center" vertical="center"/>
      <protection locked="0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14" fontId="4" fillId="0" borderId="18" xfId="0" applyNumberFormat="1" applyFont="1" applyFill="1" applyBorder="1" applyAlignment="1">
      <alignment horizontal="center" vertical="center"/>
    </xf>
    <xf numFmtId="164" fontId="4" fillId="0" borderId="18" xfId="4" quotePrefix="1" applyNumberFormat="1" applyFont="1" applyBorder="1" applyAlignment="1" applyProtection="1">
      <alignment horizontal="center" vertical="center"/>
      <protection locked="0"/>
    </xf>
    <xf numFmtId="164" fontId="4" fillId="0" borderId="20" xfId="4" quotePrefix="1" applyNumberFormat="1" applyFont="1" applyBorder="1" applyAlignment="1" applyProtection="1">
      <alignment horizontal="center" vertical="center"/>
      <protection locked="0"/>
    </xf>
    <xf numFmtId="0" fontId="4" fillId="0" borderId="20" xfId="4" applyFont="1" applyBorder="1" applyAlignment="1" applyProtection="1">
      <alignment horizontal="center" vertical="center"/>
      <protection locked="0"/>
    </xf>
    <xf numFmtId="165" fontId="19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165" fontId="4" fillId="0" borderId="18" xfId="0" quotePrefix="1" applyNumberFormat="1" applyFont="1" applyFill="1" applyBorder="1" applyAlignment="1" applyProtection="1">
      <alignment horizontal="center"/>
      <protection hidden="1"/>
    </xf>
    <xf numFmtId="0" fontId="11" fillId="0" borderId="0" xfId="1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65" fontId="4" fillId="0" borderId="15" xfId="0" applyNumberFormat="1" applyFont="1" applyFill="1" applyBorder="1" applyAlignment="1" applyProtection="1">
      <alignment horizontal="center" vertical="center"/>
      <protection locked="0"/>
    </xf>
    <xf numFmtId="0" fontId="10" fillId="0" borderId="17" xfId="0" applyFont="1" applyFill="1" applyBorder="1" applyAlignment="1">
      <alignment vertical="center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1" fillId="0" borderId="0" xfId="1" applyFont="1" applyFill="1" applyBorder="1" applyAlignment="1" applyProtection="1">
      <alignment horizontal="center" wrapText="1"/>
      <protection locked="0"/>
    </xf>
    <xf numFmtId="0" fontId="11" fillId="0" borderId="0" xfId="1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wrapText="1"/>
      <protection locked="0"/>
    </xf>
    <xf numFmtId="0" fontId="11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0" fontId="11" fillId="0" borderId="0" xfId="1" applyFont="1" applyFill="1" applyAlignment="1" applyProtection="1">
      <alignment horizontal="lef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26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right" vertical="center"/>
      <protection locked="0"/>
    </xf>
    <xf numFmtId="0" fontId="5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</cellXfs>
  <cellStyles count="9">
    <cellStyle name="Hyperlink" xfId="3" builtinId="8"/>
    <cellStyle name="Normal" xfId="0" builtinId="0"/>
    <cellStyle name="Normal 4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8"/>
  </cellStyles>
  <dxfs count="10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37"/>
  <sheetViews>
    <sheetView workbookViewId="0">
      <pane ySplit="2" topLeftCell="A3" activePane="bottomLeft" state="frozen"/>
      <selection activeCell="G1" sqref="G1:G1048576"/>
      <selection pane="bottomLeft" activeCell="E14" sqref="E14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9.5976562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0.69921875" style="1" customWidth="1"/>
    <col min="8" max="11" width="4.3984375" style="1" customWidth="1"/>
    <col min="12" max="12" width="3.19921875" style="1" customWidth="1"/>
    <col min="13" max="13" width="4.8984375" style="1" customWidth="1"/>
    <col min="14" max="14" width="6.69921875" style="1" customWidth="1"/>
    <col min="15" max="15" width="8" style="1" customWidth="1"/>
    <col min="16" max="16" width="5.19921875" style="1" hidden="1" customWidth="1"/>
    <col min="17" max="18" width="6.5" style="1" hidden="1" customWidth="1"/>
    <col min="19" max="19" width="11.8984375" style="1" hidden="1" customWidth="1"/>
    <col min="20" max="20" width="12.19921875" style="1" customWidth="1"/>
    <col min="21" max="21" width="5.8984375" style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44"/>
      <c r="W2" s="5"/>
      <c r="X2" s="6"/>
      <c r="AF2" s="2"/>
      <c r="AG2" s="7"/>
      <c r="AH2" s="2"/>
      <c r="AI2" s="2"/>
      <c r="AJ2" s="2"/>
      <c r="AK2" s="7"/>
      <c r="AL2" s="2"/>
    </row>
    <row r="3" spans="2:40" ht="33.75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1372</v>
      </c>
      <c r="Q3" s="180"/>
      <c r="R3" s="180"/>
      <c r="S3" s="180"/>
      <c r="T3" s="180"/>
      <c r="U3" s="180"/>
      <c r="V3" s="145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43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39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41" t="s">
        <v>33</v>
      </c>
      <c r="N7" s="141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 SKD1108-05</v>
      </c>
      <c r="AA7" s="20">
        <f>+$AJ$7+$AL$7+$AH$7</f>
        <v>90</v>
      </c>
      <c r="AB7" s="7">
        <f>COUNTIF($S$8:$S$147,"Khiển trách")</f>
        <v>0</v>
      </c>
      <c r="AC7" s="7">
        <f>COUNTIF($S$8:$S$147,"Cảnh cáo")</f>
        <v>0</v>
      </c>
      <c r="AD7" s="7">
        <f>COUNTIF($S$8:$S$147,"Đình chỉ thi")</f>
        <v>0</v>
      </c>
      <c r="AE7" s="21">
        <f>+($AB$7+$AC$7+$AD$7)/$AA$7*100%</f>
        <v>0</v>
      </c>
      <c r="AF7" s="7">
        <f>SUM(COUNTIF($S$8:$S$145,"Vắng"),COUNTIF($S$8:$S$145,"Vắng có phép"))</f>
        <v>0</v>
      </c>
      <c r="AG7" s="22">
        <f>+$AF$7/$AA$7</f>
        <v>0</v>
      </c>
      <c r="AH7" s="23">
        <f>COUNTIF($X$8:$X$145,"Thi lại")</f>
        <v>90</v>
      </c>
      <c r="AI7" s="22">
        <f>+$AH$7/$AA$7</f>
        <v>1</v>
      </c>
      <c r="AJ7" s="23">
        <f>COUNTIF($X$8:$X$146,"Học lại")</f>
        <v>0</v>
      </c>
      <c r="AK7" s="22">
        <f>+$AJ$7/$AA$7</f>
        <v>0</v>
      </c>
      <c r="AL7" s="7">
        <f>COUNTIF($X$9:$X$146,"Đạt")</f>
        <v>0</v>
      </c>
      <c r="AM7" s="21">
        <f>+$AL$7/$AA$7</f>
        <v>0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.75" customHeight="1">
      <c r="B9" s="31">
        <v>1</v>
      </c>
      <c r="C9" s="32"/>
      <c r="D9" s="33"/>
      <c r="E9" s="34"/>
      <c r="F9" s="35"/>
      <c r="G9" s="32"/>
      <c r="H9" s="88" t="s">
        <v>36</v>
      </c>
      <c r="I9" s="36" t="s">
        <v>36</v>
      </c>
      <c r="J9" s="36" t="s">
        <v>36</v>
      </c>
      <c r="K9" s="36" t="s">
        <v>36</v>
      </c>
      <c r="L9" s="37"/>
      <c r="M9" s="37"/>
      <c r="N9" s="37"/>
      <c r="O9" s="37"/>
      <c r="P9" s="38" t="s">
        <v>36</v>
      </c>
      <c r="Q9" s="39">
        <f t="shared" ref="Q9:Q72" si="0">ROUND(SUMPRODUCT(H9:P9,$H$8:$P$8)/100,1)</f>
        <v>0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F</v>
      </c>
      <c r="S9" s="40" t="str">
        <f t="shared" ref="S9:S98" si="1">IF($Q9&lt;4,"Kém",IF(AND($Q9&gt;=4,$Q9&lt;=5.4),"Trung bình yếu",IF(AND($Q9&gt;=5.5,$Q9&lt;=6.9),"Trung bình",IF(AND($Q9&gt;=7,$Q9&lt;=8.4),"Khá",IF(AND($Q9&gt;=8.5,$Q9&lt;=10),"Giỏi","")))))</f>
        <v>Kém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Thi lại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.75" customHeight="1">
      <c r="B10" s="44">
        <v>2</v>
      </c>
      <c r="C10" s="45"/>
      <c r="D10" s="46"/>
      <c r="E10" s="47"/>
      <c r="F10" s="48"/>
      <c r="G10" s="45"/>
      <c r="H10" s="89" t="s">
        <v>36</v>
      </c>
      <c r="I10" s="49" t="s">
        <v>36</v>
      </c>
      <c r="J10" s="49" t="s">
        <v>36</v>
      </c>
      <c r="K10" s="49" t="s">
        <v>36</v>
      </c>
      <c r="L10" s="50"/>
      <c r="M10" s="50"/>
      <c r="N10" s="50"/>
      <c r="O10" s="50"/>
      <c r="P10" s="86" t="s">
        <v>36</v>
      </c>
      <c r="Q10" s="51">
        <f t="shared" si="0"/>
        <v>0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53" t="str">
        <f t="shared" si="1"/>
        <v>Kém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3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Thi lại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.75" customHeight="1">
      <c r="B11" s="44">
        <v>3</v>
      </c>
      <c r="C11" s="45"/>
      <c r="D11" s="46"/>
      <c r="E11" s="47"/>
      <c r="F11" s="48"/>
      <c r="G11" s="45"/>
      <c r="H11" s="89" t="s">
        <v>36</v>
      </c>
      <c r="I11" s="49" t="s">
        <v>36</v>
      </c>
      <c r="J11" s="49" t="s">
        <v>36</v>
      </c>
      <c r="K11" s="49" t="s">
        <v>36</v>
      </c>
      <c r="L11" s="54"/>
      <c r="M11" s="54"/>
      <c r="N11" s="54"/>
      <c r="O11" s="54"/>
      <c r="P11" s="86" t="s">
        <v>36</v>
      </c>
      <c r="Q11" s="51">
        <f t="shared" si="0"/>
        <v>0</v>
      </c>
      <c r="R11" s="52" t="str">
        <f t="shared" ref="R11:R98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F</v>
      </c>
      <c r="S11" s="53" t="str">
        <f t="shared" si="1"/>
        <v>Kém</v>
      </c>
      <c r="T11" s="41" t="str">
        <f t="shared" ref="T11:T74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Thi lại</v>
      </c>
      <c r="Y11" s="43"/>
      <c r="Z11" s="55"/>
      <c r="AA11" s="55"/>
      <c r="AB11" s="142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.75" customHeight="1">
      <c r="B12" s="44">
        <v>4</v>
      </c>
      <c r="C12" s="45"/>
      <c r="D12" s="46"/>
      <c r="E12" s="47"/>
      <c r="F12" s="48"/>
      <c r="G12" s="45"/>
      <c r="H12" s="89" t="s">
        <v>36</v>
      </c>
      <c r="I12" s="49" t="s">
        <v>36</v>
      </c>
      <c r="J12" s="49" t="s">
        <v>36</v>
      </c>
      <c r="K12" s="49" t="s">
        <v>36</v>
      </c>
      <c r="L12" s="54"/>
      <c r="M12" s="54"/>
      <c r="N12" s="54"/>
      <c r="O12" s="54"/>
      <c r="P12" s="86" t="s">
        <v>36</v>
      </c>
      <c r="Q12" s="51">
        <f t="shared" si="0"/>
        <v>0</v>
      </c>
      <c r="R12" s="52" t="str">
        <f t="shared" si="3"/>
        <v>F</v>
      </c>
      <c r="S12" s="53" t="str">
        <f t="shared" si="1"/>
        <v>Kém</v>
      </c>
      <c r="T12" s="41" t="str">
        <f t="shared" si="4"/>
        <v/>
      </c>
      <c r="U12" s="41"/>
      <c r="V12" s="71"/>
      <c r="W12" s="4"/>
      <c r="X12" s="43" t="str">
        <f t="shared" si="2"/>
        <v>Thi lại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.75" customHeight="1">
      <c r="B13" s="44">
        <v>5</v>
      </c>
      <c r="C13" s="45"/>
      <c r="D13" s="46"/>
      <c r="E13" s="47"/>
      <c r="F13" s="48"/>
      <c r="G13" s="45"/>
      <c r="H13" s="89" t="s">
        <v>36</v>
      </c>
      <c r="I13" s="49" t="s">
        <v>36</v>
      </c>
      <c r="J13" s="49" t="s">
        <v>36</v>
      </c>
      <c r="K13" s="49" t="s">
        <v>36</v>
      </c>
      <c r="L13" s="54"/>
      <c r="M13" s="54"/>
      <c r="N13" s="54"/>
      <c r="O13" s="54"/>
      <c r="P13" s="86" t="s">
        <v>36</v>
      </c>
      <c r="Q13" s="51">
        <f t="shared" si="0"/>
        <v>0</v>
      </c>
      <c r="R13" s="52" t="str">
        <f t="shared" si="3"/>
        <v>F</v>
      </c>
      <c r="S13" s="53" t="str">
        <f t="shared" si="1"/>
        <v>Kém</v>
      </c>
      <c r="T13" s="41" t="str">
        <f t="shared" si="4"/>
        <v/>
      </c>
      <c r="U13" s="41"/>
      <c r="V13" s="71"/>
      <c r="W13" s="4"/>
      <c r="X13" s="43" t="str">
        <f t="shared" si="2"/>
        <v>Thi lại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.75" customHeight="1">
      <c r="B14" s="44">
        <v>6</v>
      </c>
      <c r="C14" s="45"/>
      <c r="D14" s="46"/>
      <c r="E14" s="47"/>
      <c r="F14" s="48"/>
      <c r="G14" s="45"/>
      <c r="H14" s="89" t="s">
        <v>36</v>
      </c>
      <c r="I14" s="49" t="s">
        <v>36</v>
      </c>
      <c r="J14" s="49" t="s">
        <v>36</v>
      </c>
      <c r="K14" s="49" t="s">
        <v>36</v>
      </c>
      <c r="L14" s="54"/>
      <c r="M14" s="54"/>
      <c r="N14" s="54"/>
      <c r="O14" s="54"/>
      <c r="P14" s="86" t="s">
        <v>36</v>
      </c>
      <c r="Q14" s="51">
        <f t="shared" si="0"/>
        <v>0</v>
      </c>
      <c r="R14" s="52" t="str">
        <f t="shared" si="3"/>
        <v>F</v>
      </c>
      <c r="S14" s="53" t="str">
        <f t="shared" si="1"/>
        <v>Kém</v>
      </c>
      <c r="T14" s="41" t="str">
        <f t="shared" si="4"/>
        <v/>
      </c>
      <c r="U14" s="41"/>
      <c r="V14" s="71"/>
      <c r="W14" s="4"/>
      <c r="X14" s="43" t="str">
        <f t="shared" si="2"/>
        <v>Thi lại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.75" customHeight="1">
      <c r="B15" s="44">
        <v>7</v>
      </c>
      <c r="C15" s="45"/>
      <c r="D15" s="46"/>
      <c r="E15" s="47"/>
      <c r="F15" s="48"/>
      <c r="G15" s="45"/>
      <c r="H15" s="89" t="s">
        <v>36</v>
      </c>
      <c r="I15" s="49" t="s">
        <v>36</v>
      </c>
      <c r="J15" s="49" t="s">
        <v>36</v>
      </c>
      <c r="K15" s="49" t="s">
        <v>36</v>
      </c>
      <c r="L15" s="54"/>
      <c r="M15" s="54"/>
      <c r="N15" s="54"/>
      <c r="O15" s="54"/>
      <c r="P15" s="86" t="s">
        <v>36</v>
      </c>
      <c r="Q15" s="51">
        <f t="shared" si="0"/>
        <v>0</v>
      </c>
      <c r="R15" s="52" t="str">
        <f t="shared" si="3"/>
        <v>F</v>
      </c>
      <c r="S15" s="53" t="str">
        <f t="shared" si="1"/>
        <v>Kém</v>
      </c>
      <c r="T15" s="41" t="str">
        <f t="shared" si="4"/>
        <v/>
      </c>
      <c r="U15" s="41"/>
      <c r="V15" s="71"/>
      <c r="W15" s="4"/>
      <c r="X15" s="43" t="str">
        <f t="shared" si="2"/>
        <v>Thi lại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.75" customHeight="1">
      <c r="B16" s="44">
        <v>8</v>
      </c>
      <c r="C16" s="45"/>
      <c r="D16" s="46"/>
      <c r="E16" s="47"/>
      <c r="F16" s="48"/>
      <c r="G16" s="45"/>
      <c r="H16" s="89" t="s">
        <v>36</v>
      </c>
      <c r="I16" s="49" t="s">
        <v>36</v>
      </c>
      <c r="J16" s="49" t="s">
        <v>36</v>
      </c>
      <c r="K16" s="49" t="s">
        <v>36</v>
      </c>
      <c r="L16" s="54"/>
      <c r="M16" s="54"/>
      <c r="N16" s="54"/>
      <c r="O16" s="54"/>
      <c r="P16" s="86" t="s">
        <v>36</v>
      </c>
      <c r="Q16" s="51">
        <f t="shared" si="0"/>
        <v>0</v>
      </c>
      <c r="R16" s="52" t="str">
        <f t="shared" si="3"/>
        <v>F</v>
      </c>
      <c r="S16" s="53" t="str">
        <f t="shared" si="1"/>
        <v>Kém</v>
      </c>
      <c r="T16" s="41" t="str">
        <f t="shared" si="4"/>
        <v/>
      </c>
      <c r="U16" s="41"/>
      <c r="V16" s="71"/>
      <c r="W16" s="4"/>
      <c r="X16" s="43" t="str">
        <f t="shared" si="2"/>
        <v>Thi lại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.75" customHeight="1">
      <c r="B17" s="44">
        <v>9</v>
      </c>
      <c r="C17" s="45"/>
      <c r="D17" s="46"/>
      <c r="E17" s="47"/>
      <c r="F17" s="48"/>
      <c r="G17" s="45"/>
      <c r="H17" s="89" t="s">
        <v>36</v>
      </c>
      <c r="I17" s="49" t="s">
        <v>36</v>
      </c>
      <c r="J17" s="49" t="s">
        <v>36</v>
      </c>
      <c r="K17" s="49" t="s">
        <v>36</v>
      </c>
      <c r="L17" s="54"/>
      <c r="M17" s="54"/>
      <c r="N17" s="54"/>
      <c r="O17" s="54"/>
      <c r="P17" s="86" t="s">
        <v>36</v>
      </c>
      <c r="Q17" s="51">
        <f t="shared" si="0"/>
        <v>0</v>
      </c>
      <c r="R17" s="52" t="str">
        <f t="shared" si="3"/>
        <v>F</v>
      </c>
      <c r="S17" s="53" t="str">
        <f t="shared" si="1"/>
        <v>Kém</v>
      </c>
      <c r="T17" s="41" t="str">
        <f t="shared" si="4"/>
        <v/>
      </c>
      <c r="U17" s="41"/>
      <c r="V17" s="71"/>
      <c r="W17" s="4"/>
      <c r="X17" s="43" t="str">
        <f t="shared" si="2"/>
        <v>Thi lại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.75" customHeight="1">
      <c r="B18" s="44">
        <v>10</v>
      </c>
      <c r="C18" s="45"/>
      <c r="D18" s="46"/>
      <c r="E18" s="47"/>
      <c r="F18" s="48"/>
      <c r="G18" s="45"/>
      <c r="H18" s="89" t="s">
        <v>36</v>
      </c>
      <c r="I18" s="49" t="s">
        <v>36</v>
      </c>
      <c r="J18" s="49" t="s">
        <v>36</v>
      </c>
      <c r="K18" s="49" t="s">
        <v>36</v>
      </c>
      <c r="L18" s="54"/>
      <c r="M18" s="54"/>
      <c r="N18" s="54"/>
      <c r="O18" s="54"/>
      <c r="P18" s="86" t="s">
        <v>36</v>
      </c>
      <c r="Q18" s="51">
        <f t="shared" si="0"/>
        <v>0</v>
      </c>
      <c r="R18" s="52" t="str">
        <f t="shared" si="3"/>
        <v>F</v>
      </c>
      <c r="S18" s="53" t="str">
        <f t="shared" si="1"/>
        <v>Kém</v>
      </c>
      <c r="T18" s="41" t="str">
        <f t="shared" si="4"/>
        <v/>
      </c>
      <c r="U18" s="41"/>
      <c r="V18" s="71"/>
      <c r="W18" s="4"/>
      <c r="X18" s="43" t="str">
        <f t="shared" si="2"/>
        <v>Thi lại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.75" customHeight="1">
      <c r="B19" s="44">
        <v>11</v>
      </c>
      <c r="C19" s="45"/>
      <c r="D19" s="46"/>
      <c r="E19" s="47"/>
      <c r="F19" s="48"/>
      <c r="G19" s="45"/>
      <c r="H19" s="89" t="s">
        <v>36</v>
      </c>
      <c r="I19" s="49" t="s">
        <v>36</v>
      </c>
      <c r="J19" s="49" t="s">
        <v>36</v>
      </c>
      <c r="K19" s="49" t="s">
        <v>36</v>
      </c>
      <c r="L19" s="54"/>
      <c r="M19" s="54"/>
      <c r="N19" s="54"/>
      <c r="O19" s="54"/>
      <c r="P19" s="86" t="s">
        <v>36</v>
      </c>
      <c r="Q19" s="51">
        <f t="shared" si="0"/>
        <v>0</v>
      </c>
      <c r="R19" s="52" t="str">
        <f t="shared" si="3"/>
        <v>F</v>
      </c>
      <c r="S19" s="53" t="str">
        <f t="shared" si="1"/>
        <v>Kém</v>
      </c>
      <c r="T19" s="41" t="str">
        <f t="shared" si="4"/>
        <v/>
      </c>
      <c r="U19" s="41"/>
      <c r="V19" s="71"/>
      <c r="W19" s="4"/>
      <c r="X19" s="43" t="str">
        <f t="shared" si="2"/>
        <v>Thi lại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.75" customHeight="1">
      <c r="B20" s="44">
        <v>12</v>
      </c>
      <c r="C20" s="45"/>
      <c r="D20" s="46"/>
      <c r="E20" s="47"/>
      <c r="F20" s="48"/>
      <c r="G20" s="45"/>
      <c r="H20" s="89" t="s">
        <v>36</v>
      </c>
      <c r="I20" s="49" t="s">
        <v>36</v>
      </c>
      <c r="J20" s="49" t="s">
        <v>36</v>
      </c>
      <c r="K20" s="49" t="s">
        <v>36</v>
      </c>
      <c r="L20" s="54"/>
      <c r="M20" s="54"/>
      <c r="N20" s="54"/>
      <c r="O20" s="54"/>
      <c r="P20" s="86" t="s">
        <v>36</v>
      </c>
      <c r="Q20" s="51">
        <f t="shared" si="0"/>
        <v>0</v>
      </c>
      <c r="R20" s="52" t="str">
        <f t="shared" si="3"/>
        <v>F</v>
      </c>
      <c r="S20" s="53" t="str">
        <f t="shared" si="1"/>
        <v>Kém</v>
      </c>
      <c r="T20" s="41" t="str">
        <f t="shared" si="4"/>
        <v/>
      </c>
      <c r="U20" s="41"/>
      <c r="V20" s="71"/>
      <c r="W20" s="4"/>
      <c r="X20" s="43" t="str">
        <f t="shared" si="2"/>
        <v>Thi lại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.75" customHeight="1">
      <c r="B21" s="44">
        <v>13</v>
      </c>
      <c r="C21" s="45"/>
      <c r="D21" s="46"/>
      <c r="E21" s="47"/>
      <c r="F21" s="48"/>
      <c r="G21" s="45"/>
      <c r="H21" s="89" t="s">
        <v>36</v>
      </c>
      <c r="I21" s="49" t="s">
        <v>36</v>
      </c>
      <c r="J21" s="49" t="s">
        <v>36</v>
      </c>
      <c r="K21" s="49" t="s">
        <v>36</v>
      </c>
      <c r="L21" s="54"/>
      <c r="M21" s="54"/>
      <c r="N21" s="54"/>
      <c r="O21" s="54"/>
      <c r="P21" s="86" t="s">
        <v>36</v>
      </c>
      <c r="Q21" s="51">
        <f t="shared" si="0"/>
        <v>0</v>
      </c>
      <c r="R21" s="52" t="str">
        <f t="shared" si="3"/>
        <v>F</v>
      </c>
      <c r="S21" s="53" t="str">
        <f t="shared" si="1"/>
        <v>Kém</v>
      </c>
      <c r="T21" s="41" t="str">
        <f t="shared" si="4"/>
        <v/>
      </c>
      <c r="U21" s="41"/>
      <c r="V21" s="71"/>
      <c r="W21" s="4"/>
      <c r="X21" s="43" t="str">
        <f t="shared" si="2"/>
        <v>Thi lại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.75" customHeight="1">
      <c r="B22" s="44">
        <v>14</v>
      </c>
      <c r="C22" s="45"/>
      <c r="D22" s="46"/>
      <c r="E22" s="47"/>
      <c r="F22" s="48"/>
      <c r="G22" s="45"/>
      <c r="H22" s="89" t="s">
        <v>36</v>
      </c>
      <c r="I22" s="49" t="s">
        <v>36</v>
      </c>
      <c r="J22" s="49" t="s">
        <v>36</v>
      </c>
      <c r="K22" s="49" t="s">
        <v>36</v>
      </c>
      <c r="L22" s="54"/>
      <c r="M22" s="54"/>
      <c r="N22" s="54"/>
      <c r="O22" s="54"/>
      <c r="P22" s="86" t="s">
        <v>36</v>
      </c>
      <c r="Q22" s="51">
        <f t="shared" si="0"/>
        <v>0</v>
      </c>
      <c r="R22" s="52" t="str">
        <f t="shared" si="3"/>
        <v>F</v>
      </c>
      <c r="S22" s="53" t="str">
        <f t="shared" si="1"/>
        <v>Kém</v>
      </c>
      <c r="T22" s="41" t="str">
        <f t="shared" si="4"/>
        <v/>
      </c>
      <c r="U22" s="41"/>
      <c r="V22" s="71"/>
      <c r="W22" s="4"/>
      <c r="X22" s="43" t="str">
        <f t="shared" si="2"/>
        <v>Thi lại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.75" customHeight="1">
      <c r="B23" s="44">
        <v>15</v>
      </c>
      <c r="C23" s="45"/>
      <c r="D23" s="46"/>
      <c r="E23" s="47"/>
      <c r="F23" s="48"/>
      <c r="G23" s="45"/>
      <c r="H23" s="89" t="s">
        <v>36</v>
      </c>
      <c r="I23" s="49" t="s">
        <v>36</v>
      </c>
      <c r="J23" s="49" t="s">
        <v>36</v>
      </c>
      <c r="K23" s="49" t="s">
        <v>36</v>
      </c>
      <c r="L23" s="54"/>
      <c r="M23" s="54"/>
      <c r="N23" s="54"/>
      <c r="O23" s="54"/>
      <c r="P23" s="86" t="s">
        <v>36</v>
      </c>
      <c r="Q23" s="51">
        <f t="shared" si="0"/>
        <v>0</v>
      </c>
      <c r="R23" s="52" t="str">
        <f t="shared" si="3"/>
        <v>F</v>
      </c>
      <c r="S23" s="53" t="str">
        <f t="shared" si="1"/>
        <v>Kém</v>
      </c>
      <c r="T23" s="41" t="str">
        <f t="shared" si="4"/>
        <v/>
      </c>
      <c r="U23" s="41"/>
      <c r="V23" s="71"/>
      <c r="W23" s="4"/>
      <c r="X23" s="43" t="str">
        <f t="shared" si="2"/>
        <v>Thi lại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.75" customHeight="1">
      <c r="B24" s="44">
        <v>16</v>
      </c>
      <c r="C24" s="45"/>
      <c r="D24" s="46"/>
      <c r="E24" s="47"/>
      <c r="F24" s="48"/>
      <c r="G24" s="45"/>
      <c r="H24" s="89" t="s">
        <v>36</v>
      </c>
      <c r="I24" s="49" t="s">
        <v>36</v>
      </c>
      <c r="J24" s="49" t="s">
        <v>36</v>
      </c>
      <c r="K24" s="49" t="s">
        <v>36</v>
      </c>
      <c r="L24" s="54"/>
      <c r="M24" s="54"/>
      <c r="N24" s="54"/>
      <c r="O24" s="54"/>
      <c r="P24" s="86" t="s">
        <v>36</v>
      </c>
      <c r="Q24" s="51">
        <f t="shared" si="0"/>
        <v>0</v>
      </c>
      <c r="R24" s="52" t="str">
        <f t="shared" si="3"/>
        <v>F</v>
      </c>
      <c r="S24" s="53" t="str">
        <f t="shared" si="1"/>
        <v>Kém</v>
      </c>
      <c r="T24" s="41" t="str">
        <f t="shared" si="4"/>
        <v/>
      </c>
      <c r="U24" s="41"/>
      <c r="V24" s="71"/>
      <c r="W24" s="4"/>
      <c r="X24" s="43" t="str">
        <f t="shared" si="2"/>
        <v>Thi lại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.75" customHeight="1">
      <c r="B25" s="44">
        <v>17</v>
      </c>
      <c r="C25" s="45"/>
      <c r="D25" s="46"/>
      <c r="E25" s="47"/>
      <c r="F25" s="48"/>
      <c r="G25" s="45"/>
      <c r="H25" s="89" t="s">
        <v>36</v>
      </c>
      <c r="I25" s="49" t="s">
        <v>36</v>
      </c>
      <c r="J25" s="49" t="s">
        <v>36</v>
      </c>
      <c r="K25" s="49" t="s">
        <v>36</v>
      </c>
      <c r="L25" s="54"/>
      <c r="M25" s="54"/>
      <c r="N25" s="54"/>
      <c r="O25" s="54"/>
      <c r="P25" s="86" t="s">
        <v>36</v>
      </c>
      <c r="Q25" s="51">
        <f t="shared" si="0"/>
        <v>0</v>
      </c>
      <c r="R25" s="52" t="str">
        <f t="shared" si="3"/>
        <v>F</v>
      </c>
      <c r="S25" s="53" t="str">
        <f t="shared" si="1"/>
        <v>Kém</v>
      </c>
      <c r="T25" s="41" t="str">
        <f t="shared" si="4"/>
        <v/>
      </c>
      <c r="U25" s="41"/>
      <c r="V25" s="71"/>
      <c r="W25" s="4"/>
      <c r="X25" s="43" t="str">
        <f t="shared" si="2"/>
        <v>Thi lại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.75" customHeight="1">
      <c r="B26" s="44">
        <v>18</v>
      </c>
      <c r="C26" s="45"/>
      <c r="D26" s="46"/>
      <c r="E26" s="47"/>
      <c r="F26" s="48"/>
      <c r="G26" s="45"/>
      <c r="H26" s="89" t="s">
        <v>36</v>
      </c>
      <c r="I26" s="49" t="s">
        <v>36</v>
      </c>
      <c r="J26" s="49" t="s">
        <v>36</v>
      </c>
      <c r="K26" s="49" t="s">
        <v>36</v>
      </c>
      <c r="L26" s="54"/>
      <c r="M26" s="54"/>
      <c r="N26" s="54"/>
      <c r="O26" s="54"/>
      <c r="P26" s="86" t="s">
        <v>36</v>
      </c>
      <c r="Q26" s="51">
        <f t="shared" si="0"/>
        <v>0</v>
      </c>
      <c r="R26" s="52" t="str">
        <f t="shared" si="3"/>
        <v>F</v>
      </c>
      <c r="S26" s="53" t="str">
        <f t="shared" si="1"/>
        <v>Kém</v>
      </c>
      <c r="T26" s="41" t="str">
        <f t="shared" si="4"/>
        <v/>
      </c>
      <c r="U26" s="41"/>
      <c r="V26" s="71"/>
      <c r="W26" s="4"/>
      <c r="X26" s="43" t="str">
        <f t="shared" si="2"/>
        <v>Thi lại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.75" customHeight="1">
      <c r="B27" s="44">
        <v>19</v>
      </c>
      <c r="C27" s="45"/>
      <c r="D27" s="46"/>
      <c r="E27" s="47"/>
      <c r="F27" s="48"/>
      <c r="G27" s="45"/>
      <c r="H27" s="89" t="s">
        <v>36</v>
      </c>
      <c r="I27" s="49" t="s">
        <v>36</v>
      </c>
      <c r="J27" s="49" t="s">
        <v>36</v>
      </c>
      <c r="K27" s="49" t="s">
        <v>36</v>
      </c>
      <c r="L27" s="54"/>
      <c r="M27" s="54"/>
      <c r="N27" s="54"/>
      <c r="O27" s="54"/>
      <c r="P27" s="86" t="s">
        <v>36</v>
      </c>
      <c r="Q27" s="51">
        <f t="shared" si="0"/>
        <v>0</v>
      </c>
      <c r="R27" s="52" t="str">
        <f t="shared" si="3"/>
        <v>F</v>
      </c>
      <c r="S27" s="53" t="str">
        <f t="shared" si="1"/>
        <v>Kém</v>
      </c>
      <c r="T27" s="41" t="str">
        <f t="shared" si="4"/>
        <v/>
      </c>
      <c r="U27" s="41"/>
      <c r="V27" s="71"/>
      <c r="W27" s="4"/>
      <c r="X27" s="43" t="str">
        <f t="shared" si="2"/>
        <v>Thi lại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.75" customHeight="1">
      <c r="B28" s="44">
        <v>20</v>
      </c>
      <c r="C28" s="45"/>
      <c r="D28" s="46"/>
      <c r="E28" s="47"/>
      <c r="F28" s="48"/>
      <c r="G28" s="45"/>
      <c r="H28" s="89" t="s">
        <v>36</v>
      </c>
      <c r="I28" s="49" t="s">
        <v>36</v>
      </c>
      <c r="J28" s="49" t="s">
        <v>36</v>
      </c>
      <c r="K28" s="49" t="s">
        <v>36</v>
      </c>
      <c r="L28" s="54"/>
      <c r="M28" s="54"/>
      <c r="N28" s="54"/>
      <c r="O28" s="54"/>
      <c r="P28" s="86" t="s">
        <v>36</v>
      </c>
      <c r="Q28" s="51">
        <f t="shared" si="0"/>
        <v>0</v>
      </c>
      <c r="R28" s="52" t="str">
        <f t="shared" si="3"/>
        <v>F</v>
      </c>
      <c r="S28" s="53" t="str">
        <f t="shared" si="1"/>
        <v>Kém</v>
      </c>
      <c r="T28" s="41" t="str">
        <f t="shared" si="4"/>
        <v/>
      </c>
      <c r="U28" s="41"/>
      <c r="V28" s="71"/>
      <c r="W28" s="4"/>
      <c r="X28" s="43" t="str">
        <f t="shared" si="2"/>
        <v>Thi lại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.75" customHeight="1">
      <c r="B29" s="44">
        <v>21</v>
      </c>
      <c r="C29" s="45"/>
      <c r="D29" s="46"/>
      <c r="E29" s="47"/>
      <c r="F29" s="48"/>
      <c r="G29" s="45"/>
      <c r="H29" s="89" t="s">
        <v>36</v>
      </c>
      <c r="I29" s="49" t="s">
        <v>36</v>
      </c>
      <c r="J29" s="49" t="s">
        <v>36</v>
      </c>
      <c r="K29" s="49" t="s">
        <v>36</v>
      </c>
      <c r="L29" s="54"/>
      <c r="M29" s="54"/>
      <c r="N29" s="54"/>
      <c r="O29" s="54"/>
      <c r="P29" s="86" t="s">
        <v>36</v>
      </c>
      <c r="Q29" s="51">
        <f t="shared" si="0"/>
        <v>0</v>
      </c>
      <c r="R29" s="52" t="str">
        <f t="shared" si="3"/>
        <v>F</v>
      </c>
      <c r="S29" s="53" t="str">
        <f t="shared" si="1"/>
        <v>Kém</v>
      </c>
      <c r="T29" s="41" t="str">
        <f t="shared" si="4"/>
        <v/>
      </c>
      <c r="U29" s="41"/>
      <c r="V29" s="71"/>
      <c r="W29" s="4"/>
      <c r="X29" s="43" t="str">
        <f t="shared" si="2"/>
        <v>Thi lại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.75" customHeight="1">
      <c r="B30" s="44">
        <v>22</v>
      </c>
      <c r="C30" s="45"/>
      <c r="D30" s="46"/>
      <c r="E30" s="47"/>
      <c r="F30" s="48"/>
      <c r="G30" s="45"/>
      <c r="H30" s="89" t="s">
        <v>36</v>
      </c>
      <c r="I30" s="49" t="s">
        <v>36</v>
      </c>
      <c r="J30" s="49" t="s">
        <v>36</v>
      </c>
      <c r="K30" s="49" t="s">
        <v>36</v>
      </c>
      <c r="L30" s="54"/>
      <c r="M30" s="54"/>
      <c r="N30" s="54"/>
      <c r="O30" s="54"/>
      <c r="P30" s="86" t="s">
        <v>36</v>
      </c>
      <c r="Q30" s="51">
        <f t="shared" si="0"/>
        <v>0</v>
      </c>
      <c r="R30" s="52" t="str">
        <f t="shared" si="3"/>
        <v>F</v>
      </c>
      <c r="S30" s="53" t="str">
        <f t="shared" si="1"/>
        <v>Kém</v>
      </c>
      <c r="T30" s="41" t="str">
        <f t="shared" si="4"/>
        <v/>
      </c>
      <c r="U30" s="41"/>
      <c r="V30" s="71"/>
      <c r="W30" s="4"/>
      <c r="X30" s="43" t="str">
        <f t="shared" si="2"/>
        <v>Thi lại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.75" customHeight="1">
      <c r="B31" s="44">
        <v>23</v>
      </c>
      <c r="C31" s="45"/>
      <c r="D31" s="46"/>
      <c r="E31" s="47"/>
      <c r="F31" s="48"/>
      <c r="G31" s="45"/>
      <c r="H31" s="89" t="s">
        <v>36</v>
      </c>
      <c r="I31" s="49" t="s">
        <v>36</v>
      </c>
      <c r="J31" s="49" t="s">
        <v>36</v>
      </c>
      <c r="K31" s="49" t="s">
        <v>36</v>
      </c>
      <c r="L31" s="54"/>
      <c r="M31" s="54"/>
      <c r="N31" s="54"/>
      <c r="O31" s="54"/>
      <c r="P31" s="86" t="s">
        <v>36</v>
      </c>
      <c r="Q31" s="51">
        <f t="shared" si="0"/>
        <v>0</v>
      </c>
      <c r="R31" s="52" t="str">
        <f t="shared" si="3"/>
        <v>F</v>
      </c>
      <c r="S31" s="53" t="str">
        <f t="shared" si="1"/>
        <v>Kém</v>
      </c>
      <c r="T31" s="41" t="str">
        <f t="shared" si="4"/>
        <v/>
      </c>
      <c r="U31" s="41"/>
      <c r="V31" s="71"/>
      <c r="W31" s="4"/>
      <c r="X31" s="43" t="str">
        <f t="shared" si="2"/>
        <v>Thi lại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.75" customHeight="1">
      <c r="B32" s="44">
        <v>24</v>
      </c>
      <c r="C32" s="45"/>
      <c r="D32" s="46"/>
      <c r="E32" s="47"/>
      <c r="F32" s="48"/>
      <c r="G32" s="45"/>
      <c r="H32" s="89" t="s">
        <v>36</v>
      </c>
      <c r="I32" s="49" t="s">
        <v>36</v>
      </c>
      <c r="J32" s="49" t="s">
        <v>36</v>
      </c>
      <c r="K32" s="49" t="s">
        <v>36</v>
      </c>
      <c r="L32" s="54"/>
      <c r="M32" s="54"/>
      <c r="N32" s="54"/>
      <c r="O32" s="54"/>
      <c r="P32" s="86" t="s">
        <v>36</v>
      </c>
      <c r="Q32" s="51">
        <f t="shared" si="0"/>
        <v>0</v>
      </c>
      <c r="R32" s="52" t="str">
        <f t="shared" si="3"/>
        <v>F</v>
      </c>
      <c r="S32" s="53" t="str">
        <f t="shared" si="1"/>
        <v>Kém</v>
      </c>
      <c r="T32" s="41" t="str">
        <f t="shared" si="4"/>
        <v/>
      </c>
      <c r="U32" s="41"/>
      <c r="V32" s="71"/>
      <c r="W32" s="4"/>
      <c r="X32" s="43" t="str">
        <f t="shared" si="2"/>
        <v>Thi lại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.75" customHeight="1">
      <c r="B33" s="44">
        <v>25</v>
      </c>
      <c r="C33" s="45"/>
      <c r="D33" s="46"/>
      <c r="E33" s="47"/>
      <c r="F33" s="48"/>
      <c r="G33" s="45"/>
      <c r="H33" s="89" t="s">
        <v>36</v>
      </c>
      <c r="I33" s="49" t="s">
        <v>36</v>
      </c>
      <c r="J33" s="49" t="s">
        <v>36</v>
      </c>
      <c r="K33" s="49" t="s">
        <v>36</v>
      </c>
      <c r="L33" s="54"/>
      <c r="M33" s="54"/>
      <c r="N33" s="54"/>
      <c r="O33" s="54"/>
      <c r="P33" s="86" t="s">
        <v>36</v>
      </c>
      <c r="Q33" s="51">
        <f t="shared" si="0"/>
        <v>0</v>
      </c>
      <c r="R33" s="52" t="str">
        <f t="shared" si="3"/>
        <v>F</v>
      </c>
      <c r="S33" s="53" t="str">
        <f t="shared" si="1"/>
        <v>Kém</v>
      </c>
      <c r="T33" s="41" t="str">
        <f t="shared" si="4"/>
        <v/>
      </c>
      <c r="U33" s="41"/>
      <c r="V33" s="71"/>
      <c r="W33" s="4"/>
      <c r="X33" s="43" t="str">
        <f t="shared" si="2"/>
        <v>Thi lại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.75" customHeight="1">
      <c r="B34" s="44">
        <v>26</v>
      </c>
      <c r="C34" s="45"/>
      <c r="D34" s="46"/>
      <c r="E34" s="47"/>
      <c r="F34" s="48"/>
      <c r="G34" s="45"/>
      <c r="H34" s="89" t="s">
        <v>36</v>
      </c>
      <c r="I34" s="49" t="s">
        <v>36</v>
      </c>
      <c r="J34" s="49" t="s">
        <v>36</v>
      </c>
      <c r="K34" s="49" t="s">
        <v>36</v>
      </c>
      <c r="L34" s="54"/>
      <c r="M34" s="54"/>
      <c r="N34" s="54"/>
      <c r="O34" s="54"/>
      <c r="P34" s="86" t="s">
        <v>36</v>
      </c>
      <c r="Q34" s="51">
        <f t="shared" si="0"/>
        <v>0</v>
      </c>
      <c r="R34" s="52" t="str">
        <f t="shared" si="3"/>
        <v>F</v>
      </c>
      <c r="S34" s="53" t="str">
        <f t="shared" si="1"/>
        <v>Kém</v>
      </c>
      <c r="T34" s="41" t="str">
        <f t="shared" si="4"/>
        <v/>
      </c>
      <c r="U34" s="41"/>
      <c r="V34" s="71"/>
      <c r="W34" s="4"/>
      <c r="X34" s="43" t="str">
        <f t="shared" si="2"/>
        <v>Thi lại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.75" customHeight="1">
      <c r="B35" s="44">
        <v>27</v>
      </c>
      <c r="C35" s="45"/>
      <c r="D35" s="46"/>
      <c r="E35" s="47"/>
      <c r="F35" s="48"/>
      <c r="G35" s="45"/>
      <c r="H35" s="89" t="s">
        <v>36</v>
      </c>
      <c r="I35" s="49" t="s">
        <v>36</v>
      </c>
      <c r="J35" s="49" t="s">
        <v>36</v>
      </c>
      <c r="K35" s="49" t="s">
        <v>36</v>
      </c>
      <c r="L35" s="54"/>
      <c r="M35" s="54"/>
      <c r="N35" s="54"/>
      <c r="O35" s="54"/>
      <c r="P35" s="86" t="s">
        <v>36</v>
      </c>
      <c r="Q35" s="51">
        <f t="shared" si="0"/>
        <v>0</v>
      </c>
      <c r="R35" s="52" t="str">
        <f t="shared" si="3"/>
        <v>F</v>
      </c>
      <c r="S35" s="53" t="str">
        <f t="shared" si="1"/>
        <v>Kém</v>
      </c>
      <c r="T35" s="41" t="str">
        <f t="shared" si="4"/>
        <v/>
      </c>
      <c r="U35" s="41"/>
      <c r="V35" s="71"/>
      <c r="W35" s="4"/>
      <c r="X35" s="43" t="str">
        <f t="shared" si="2"/>
        <v>Thi lại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.75" customHeight="1">
      <c r="B36" s="44">
        <v>28</v>
      </c>
      <c r="C36" s="45"/>
      <c r="D36" s="46"/>
      <c r="E36" s="47"/>
      <c r="F36" s="48"/>
      <c r="G36" s="45"/>
      <c r="H36" s="89" t="s">
        <v>36</v>
      </c>
      <c r="I36" s="49" t="s">
        <v>36</v>
      </c>
      <c r="J36" s="49" t="s">
        <v>36</v>
      </c>
      <c r="K36" s="49" t="s">
        <v>36</v>
      </c>
      <c r="L36" s="54"/>
      <c r="M36" s="54"/>
      <c r="N36" s="54"/>
      <c r="O36" s="54"/>
      <c r="P36" s="86" t="s">
        <v>36</v>
      </c>
      <c r="Q36" s="51">
        <f t="shared" si="0"/>
        <v>0</v>
      </c>
      <c r="R36" s="52" t="str">
        <f t="shared" si="3"/>
        <v>F</v>
      </c>
      <c r="S36" s="53" t="str">
        <f t="shared" si="1"/>
        <v>Kém</v>
      </c>
      <c r="T36" s="41" t="str">
        <f t="shared" si="4"/>
        <v/>
      </c>
      <c r="U36" s="41"/>
      <c r="V36" s="71"/>
      <c r="W36" s="4"/>
      <c r="X36" s="43" t="str">
        <f t="shared" si="2"/>
        <v>Thi lại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.75" customHeight="1">
      <c r="B37" s="44">
        <v>29</v>
      </c>
      <c r="C37" s="45"/>
      <c r="D37" s="46"/>
      <c r="E37" s="47"/>
      <c r="F37" s="48"/>
      <c r="G37" s="45"/>
      <c r="H37" s="89" t="s">
        <v>36</v>
      </c>
      <c r="I37" s="49" t="s">
        <v>36</v>
      </c>
      <c r="J37" s="49" t="s">
        <v>36</v>
      </c>
      <c r="K37" s="49" t="s">
        <v>36</v>
      </c>
      <c r="L37" s="54"/>
      <c r="M37" s="54"/>
      <c r="N37" s="54"/>
      <c r="O37" s="54"/>
      <c r="P37" s="86" t="s">
        <v>36</v>
      </c>
      <c r="Q37" s="51">
        <f t="shared" si="0"/>
        <v>0</v>
      </c>
      <c r="R37" s="52" t="str">
        <f t="shared" si="3"/>
        <v>F</v>
      </c>
      <c r="S37" s="53" t="str">
        <f t="shared" si="1"/>
        <v>Kém</v>
      </c>
      <c r="T37" s="41" t="str">
        <f t="shared" si="4"/>
        <v/>
      </c>
      <c r="U37" s="41"/>
      <c r="V37" s="71"/>
      <c r="W37" s="4"/>
      <c r="X37" s="43" t="str">
        <f t="shared" si="2"/>
        <v>Thi lại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.75" customHeight="1">
      <c r="B38" s="44">
        <v>30</v>
      </c>
      <c r="C38" s="45"/>
      <c r="D38" s="46"/>
      <c r="E38" s="47"/>
      <c r="F38" s="48"/>
      <c r="G38" s="45"/>
      <c r="H38" s="89" t="s">
        <v>36</v>
      </c>
      <c r="I38" s="49" t="s">
        <v>36</v>
      </c>
      <c r="J38" s="49" t="s">
        <v>36</v>
      </c>
      <c r="K38" s="49" t="s">
        <v>36</v>
      </c>
      <c r="L38" s="54"/>
      <c r="M38" s="54"/>
      <c r="N38" s="54"/>
      <c r="O38" s="54"/>
      <c r="P38" s="86" t="s">
        <v>36</v>
      </c>
      <c r="Q38" s="51">
        <f t="shared" si="0"/>
        <v>0</v>
      </c>
      <c r="R38" s="52" t="str">
        <f t="shared" si="3"/>
        <v>F</v>
      </c>
      <c r="S38" s="53" t="str">
        <f t="shared" si="1"/>
        <v>Kém</v>
      </c>
      <c r="T38" s="41" t="str">
        <f t="shared" si="4"/>
        <v/>
      </c>
      <c r="U38" s="41"/>
      <c r="V38" s="71"/>
      <c r="W38" s="4"/>
      <c r="X38" s="43" t="str">
        <f t="shared" si="2"/>
        <v>Thi lại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.75" customHeight="1">
      <c r="B39" s="44">
        <v>31</v>
      </c>
      <c r="C39" s="45"/>
      <c r="D39" s="46"/>
      <c r="E39" s="47"/>
      <c r="F39" s="48"/>
      <c r="G39" s="45"/>
      <c r="H39" s="89" t="s">
        <v>36</v>
      </c>
      <c r="I39" s="49" t="s">
        <v>36</v>
      </c>
      <c r="J39" s="49" t="s">
        <v>36</v>
      </c>
      <c r="K39" s="49" t="s">
        <v>36</v>
      </c>
      <c r="L39" s="54"/>
      <c r="M39" s="54"/>
      <c r="N39" s="54"/>
      <c r="O39" s="54"/>
      <c r="P39" s="86" t="s">
        <v>36</v>
      </c>
      <c r="Q39" s="51">
        <f t="shared" si="0"/>
        <v>0</v>
      </c>
      <c r="R39" s="52" t="str">
        <f t="shared" si="3"/>
        <v>F</v>
      </c>
      <c r="S39" s="53" t="str">
        <f t="shared" si="1"/>
        <v>Kém</v>
      </c>
      <c r="T39" s="41" t="str">
        <f t="shared" si="4"/>
        <v/>
      </c>
      <c r="U39" s="41"/>
      <c r="V39" s="71"/>
      <c r="W39" s="4"/>
      <c r="X39" s="43" t="str">
        <f t="shared" si="2"/>
        <v>Thi lại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.75" customHeight="1">
      <c r="B40" s="44">
        <v>32</v>
      </c>
      <c r="C40" s="45"/>
      <c r="D40" s="46"/>
      <c r="E40" s="47"/>
      <c r="F40" s="48"/>
      <c r="G40" s="45"/>
      <c r="H40" s="89" t="s">
        <v>36</v>
      </c>
      <c r="I40" s="49" t="s">
        <v>36</v>
      </c>
      <c r="J40" s="49" t="s">
        <v>36</v>
      </c>
      <c r="K40" s="49" t="s">
        <v>36</v>
      </c>
      <c r="L40" s="54"/>
      <c r="M40" s="54"/>
      <c r="N40" s="54"/>
      <c r="O40" s="54"/>
      <c r="P40" s="86" t="s">
        <v>36</v>
      </c>
      <c r="Q40" s="51">
        <f t="shared" si="0"/>
        <v>0</v>
      </c>
      <c r="R40" s="52" t="str">
        <f t="shared" si="3"/>
        <v>F</v>
      </c>
      <c r="S40" s="53" t="str">
        <f t="shared" si="1"/>
        <v>Kém</v>
      </c>
      <c r="T40" s="41" t="str">
        <f t="shared" si="4"/>
        <v/>
      </c>
      <c r="U40" s="41"/>
      <c r="V40" s="71"/>
      <c r="W40" s="4"/>
      <c r="X40" s="43" t="str">
        <f t="shared" si="2"/>
        <v>Thi lại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.75" customHeight="1">
      <c r="B41" s="44">
        <v>33</v>
      </c>
      <c r="C41" s="45"/>
      <c r="D41" s="46"/>
      <c r="E41" s="47"/>
      <c r="F41" s="48"/>
      <c r="G41" s="45"/>
      <c r="H41" s="89" t="s">
        <v>36</v>
      </c>
      <c r="I41" s="49" t="s">
        <v>36</v>
      </c>
      <c r="J41" s="49" t="s">
        <v>36</v>
      </c>
      <c r="K41" s="49" t="s">
        <v>36</v>
      </c>
      <c r="L41" s="54"/>
      <c r="M41" s="54"/>
      <c r="N41" s="54"/>
      <c r="O41" s="54"/>
      <c r="P41" s="86" t="s">
        <v>36</v>
      </c>
      <c r="Q41" s="51">
        <f t="shared" si="0"/>
        <v>0</v>
      </c>
      <c r="R41" s="52" t="str">
        <f t="shared" si="3"/>
        <v>F</v>
      </c>
      <c r="S41" s="53" t="str">
        <f t="shared" si="1"/>
        <v>Kém</v>
      </c>
      <c r="T41" s="41" t="str">
        <f t="shared" si="4"/>
        <v/>
      </c>
      <c r="U41" s="41"/>
      <c r="V41" s="71"/>
      <c r="W41" s="4"/>
      <c r="X41" s="43" t="str">
        <f t="shared" si="2"/>
        <v>Thi lại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.75" customHeight="1">
      <c r="B42" s="44">
        <v>34</v>
      </c>
      <c r="C42" s="45"/>
      <c r="D42" s="46"/>
      <c r="E42" s="47"/>
      <c r="F42" s="48"/>
      <c r="G42" s="45"/>
      <c r="H42" s="89" t="s">
        <v>36</v>
      </c>
      <c r="I42" s="49" t="s">
        <v>36</v>
      </c>
      <c r="J42" s="49" t="s">
        <v>36</v>
      </c>
      <c r="K42" s="49" t="s">
        <v>36</v>
      </c>
      <c r="L42" s="54"/>
      <c r="M42" s="54"/>
      <c r="N42" s="54"/>
      <c r="O42" s="54"/>
      <c r="P42" s="86" t="s">
        <v>36</v>
      </c>
      <c r="Q42" s="51">
        <f t="shared" si="0"/>
        <v>0</v>
      </c>
      <c r="R42" s="52" t="str">
        <f t="shared" si="3"/>
        <v>F</v>
      </c>
      <c r="S42" s="53" t="str">
        <f t="shared" si="1"/>
        <v>Kém</v>
      </c>
      <c r="T42" s="41" t="str">
        <f t="shared" si="4"/>
        <v/>
      </c>
      <c r="U42" s="41"/>
      <c r="V42" s="71"/>
      <c r="W42" s="4"/>
      <c r="X42" s="43" t="str">
        <f t="shared" si="2"/>
        <v>Thi lại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.75" customHeight="1">
      <c r="B43" s="44">
        <v>35</v>
      </c>
      <c r="C43" s="45"/>
      <c r="D43" s="46"/>
      <c r="E43" s="47"/>
      <c r="F43" s="48"/>
      <c r="G43" s="45"/>
      <c r="H43" s="89" t="s">
        <v>36</v>
      </c>
      <c r="I43" s="49" t="s">
        <v>36</v>
      </c>
      <c r="J43" s="49" t="s">
        <v>36</v>
      </c>
      <c r="K43" s="49" t="s">
        <v>36</v>
      </c>
      <c r="L43" s="54"/>
      <c r="M43" s="54"/>
      <c r="N43" s="54"/>
      <c r="O43" s="54"/>
      <c r="P43" s="86" t="s">
        <v>36</v>
      </c>
      <c r="Q43" s="51">
        <f t="shared" si="0"/>
        <v>0</v>
      </c>
      <c r="R43" s="52" t="str">
        <f t="shared" si="3"/>
        <v>F</v>
      </c>
      <c r="S43" s="53" t="str">
        <f t="shared" si="1"/>
        <v>Kém</v>
      </c>
      <c r="T43" s="41" t="str">
        <f t="shared" si="4"/>
        <v/>
      </c>
      <c r="U43" s="41"/>
      <c r="V43" s="71"/>
      <c r="W43" s="4"/>
      <c r="X43" s="43" t="str">
        <f t="shared" si="2"/>
        <v>Thi lại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.75" customHeight="1">
      <c r="B44" s="44">
        <v>36</v>
      </c>
      <c r="C44" s="45"/>
      <c r="D44" s="46"/>
      <c r="E44" s="47"/>
      <c r="F44" s="48"/>
      <c r="G44" s="45"/>
      <c r="H44" s="89" t="s">
        <v>36</v>
      </c>
      <c r="I44" s="49" t="s">
        <v>36</v>
      </c>
      <c r="J44" s="49" t="s">
        <v>36</v>
      </c>
      <c r="K44" s="49" t="s">
        <v>36</v>
      </c>
      <c r="L44" s="54"/>
      <c r="M44" s="54"/>
      <c r="N44" s="54"/>
      <c r="O44" s="54"/>
      <c r="P44" s="86" t="s">
        <v>36</v>
      </c>
      <c r="Q44" s="51">
        <f t="shared" si="0"/>
        <v>0</v>
      </c>
      <c r="R44" s="52" t="str">
        <f t="shared" si="3"/>
        <v>F</v>
      </c>
      <c r="S44" s="53" t="str">
        <f t="shared" si="1"/>
        <v>Kém</v>
      </c>
      <c r="T44" s="41" t="str">
        <f t="shared" si="4"/>
        <v/>
      </c>
      <c r="U44" s="41"/>
      <c r="V44" s="71"/>
      <c r="W44" s="4"/>
      <c r="X44" s="43" t="str">
        <f t="shared" si="2"/>
        <v>Thi lại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.75" customHeight="1">
      <c r="B45" s="44">
        <v>37</v>
      </c>
      <c r="C45" s="45"/>
      <c r="D45" s="46"/>
      <c r="E45" s="47"/>
      <c r="F45" s="48"/>
      <c r="G45" s="45"/>
      <c r="H45" s="89" t="s">
        <v>36</v>
      </c>
      <c r="I45" s="49" t="s">
        <v>36</v>
      </c>
      <c r="J45" s="49" t="s">
        <v>36</v>
      </c>
      <c r="K45" s="49" t="s">
        <v>36</v>
      </c>
      <c r="L45" s="54"/>
      <c r="M45" s="54"/>
      <c r="N45" s="54"/>
      <c r="O45" s="54"/>
      <c r="P45" s="86" t="s">
        <v>36</v>
      </c>
      <c r="Q45" s="51">
        <f t="shared" si="0"/>
        <v>0</v>
      </c>
      <c r="R45" s="52" t="str">
        <f t="shared" si="3"/>
        <v>F</v>
      </c>
      <c r="S45" s="53" t="str">
        <f t="shared" si="1"/>
        <v>Kém</v>
      </c>
      <c r="T45" s="41" t="str">
        <f t="shared" si="4"/>
        <v/>
      </c>
      <c r="U45" s="41"/>
      <c r="V45" s="71"/>
      <c r="W45" s="4"/>
      <c r="X45" s="43" t="str">
        <f t="shared" si="2"/>
        <v>Thi lại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.75" customHeight="1">
      <c r="B46" s="44">
        <v>38</v>
      </c>
      <c r="C46" s="45"/>
      <c r="D46" s="46"/>
      <c r="E46" s="47"/>
      <c r="F46" s="48"/>
      <c r="G46" s="45"/>
      <c r="H46" s="89" t="s">
        <v>36</v>
      </c>
      <c r="I46" s="49" t="s">
        <v>36</v>
      </c>
      <c r="J46" s="49" t="s">
        <v>36</v>
      </c>
      <c r="K46" s="49" t="s">
        <v>36</v>
      </c>
      <c r="L46" s="54"/>
      <c r="M46" s="54"/>
      <c r="N46" s="54"/>
      <c r="O46" s="54"/>
      <c r="P46" s="86" t="s">
        <v>36</v>
      </c>
      <c r="Q46" s="51">
        <f t="shared" si="0"/>
        <v>0</v>
      </c>
      <c r="R46" s="52" t="str">
        <f t="shared" si="3"/>
        <v>F</v>
      </c>
      <c r="S46" s="53" t="str">
        <f t="shared" si="1"/>
        <v>Kém</v>
      </c>
      <c r="T46" s="41" t="str">
        <f t="shared" si="4"/>
        <v/>
      </c>
      <c r="U46" s="41"/>
      <c r="V46" s="71"/>
      <c r="W46" s="4"/>
      <c r="X46" s="43" t="str">
        <f t="shared" si="2"/>
        <v>Thi lại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.75" customHeight="1">
      <c r="B47" s="44">
        <v>39</v>
      </c>
      <c r="C47" s="45"/>
      <c r="D47" s="46"/>
      <c r="E47" s="47"/>
      <c r="F47" s="48"/>
      <c r="G47" s="45"/>
      <c r="H47" s="89" t="s">
        <v>36</v>
      </c>
      <c r="I47" s="49" t="s">
        <v>36</v>
      </c>
      <c r="J47" s="49" t="s">
        <v>36</v>
      </c>
      <c r="K47" s="49" t="s">
        <v>36</v>
      </c>
      <c r="L47" s="54"/>
      <c r="M47" s="54"/>
      <c r="N47" s="54"/>
      <c r="O47" s="54"/>
      <c r="P47" s="86" t="s">
        <v>36</v>
      </c>
      <c r="Q47" s="51">
        <f t="shared" si="0"/>
        <v>0</v>
      </c>
      <c r="R47" s="52" t="str">
        <f t="shared" si="3"/>
        <v>F</v>
      </c>
      <c r="S47" s="53" t="str">
        <f t="shared" si="1"/>
        <v>Kém</v>
      </c>
      <c r="T47" s="41" t="str">
        <f t="shared" si="4"/>
        <v/>
      </c>
      <c r="U47" s="41"/>
      <c r="V47" s="71"/>
      <c r="W47" s="4"/>
      <c r="X47" s="43" t="str">
        <f t="shared" si="2"/>
        <v>Thi lại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.75" customHeight="1">
      <c r="B48" s="44">
        <v>40</v>
      </c>
      <c r="C48" s="45"/>
      <c r="D48" s="46"/>
      <c r="E48" s="47"/>
      <c r="F48" s="48"/>
      <c r="G48" s="45"/>
      <c r="H48" s="89" t="s">
        <v>36</v>
      </c>
      <c r="I48" s="49" t="s">
        <v>36</v>
      </c>
      <c r="J48" s="49" t="s">
        <v>36</v>
      </c>
      <c r="K48" s="49" t="s">
        <v>36</v>
      </c>
      <c r="L48" s="54"/>
      <c r="M48" s="54"/>
      <c r="N48" s="54"/>
      <c r="O48" s="54"/>
      <c r="P48" s="86" t="s">
        <v>36</v>
      </c>
      <c r="Q48" s="51">
        <f t="shared" si="0"/>
        <v>0</v>
      </c>
      <c r="R48" s="52" t="str">
        <f t="shared" si="3"/>
        <v>F</v>
      </c>
      <c r="S48" s="53" t="str">
        <f t="shared" si="1"/>
        <v>Kém</v>
      </c>
      <c r="T48" s="41" t="str">
        <f t="shared" si="4"/>
        <v/>
      </c>
      <c r="U48" s="41"/>
      <c r="V48" s="71"/>
      <c r="W48" s="4"/>
      <c r="X48" s="43" t="str">
        <f t="shared" si="2"/>
        <v>Thi lại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.75" customHeight="1">
      <c r="B49" s="44">
        <v>41</v>
      </c>
      <c r="C49" s="45"/>
      <c r="D49" s="46"/>
      <c r="E49" s="47"/>
      <c r="F49" s="48"/>
      <c r="G49" s="45"/>
      <c r="H49" s="89" t="s">
        <v>36</v>
      </c>
      <c r="I49" s="49" t="s">
        <v>36</v>
      </c>
      <c r="J49" s="49" t="s">
        <v>36</v>
      </c>
      <c r="K49" s="49" t="s">
        <v>36</v>
      </c>
      <c r="L49" s="54"/>
      <c r="M49" s="54"/>
      <c r="N49" s="54"/>
      <c r="O49" s="54"/>
      <c r="P49" s="86" t="s">
        <v>36</v>
      </c>
      <c r="Q49" s="51">
        <f t="shared" si="0"/>
        <v>0</v>
      </c>
      <c r="R49" s="52" t="str">
        <f t="shared" si="3"/>
        <v>F</v>
      </c>
      <c r="S49" s="53" t="str">
        <f t="shared" si="1"/>
        <v>Kém</v>
      </c>
      <c r="T49" s="41" t="str">
        <f t="shared" si="4"/>
        <v/>
      </c>
      <c r="U49" s="41"/>
      <c r="V49" s="71"/>
      <c r="W49" s="4"/>
      <c r="X49" s="43" t="str">
        <f t="shared" si="2"/>
        <v>Thi lại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.75" customHeight="1">
      <c r="B50" s="44">
        <v>42</v>
      </c>
      <c r="C50" s="45"/>
      <c r="D50" s="46"/>
      <c r="E50" s="47"/>
      <c r="F50" s="48"/>
      <c r="G50" s="45"/>
      <c r="H50" s="89" t="s">
        <v>36</v>
      </c>
      <c r="I50" s="49" t="s">
        <v>36</v>
      </c>
      <c r="J50" s="49" t="s">
        <v>36</v>
      </c>
      <c r="K50" s="49" t="s">
        <v>36</v>
      </c>
      <c r="L50" s="54"/>
      <c r="M50" s="54"/>
      <c r="N50" s="54"/>
      <c r="O50" s="54"/>
      <c r="P50" s="86" t="s">
        <v>36</v>
      </c>
      <c r="Q50" s="51">
        <f t="shared" si="0"/>
        <v>0</v>
      </c>
      <c r="R50" s="52" t="str">
        <f t="shared" si="3"/>
        <v>F</v>
      </c>
      <c r="S50" s="53" t="str">
        <f t="shared" si="1"/>
        <v>Kém</v>
      </c>
      <c r="T50" s="41" t="str">
        <f t="shared" si="4"/>
        <v/>
      </c>
      <c r="U50" s="41"/>
      <c r="V50" s="71"/>
      <c r="W50" s="4"/>
      <c r="X50" s="43" t="str">
        <f t="shared" si="2"/>
        <v>Thi lại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.75" customHeight="1">
      <c r="B51" s="44">
        <v>43</v>
      </c>
      <c r="C51" s="45"/>
      <c r="D51" s="46"/>
      <c r="E51" s="47"/>
      <c r="F51" s="48"/>
      <c r="G51" s="45"/>
      <c r="H51" s="89" t="s">
        <v>36</v>
      </c>
      <c r="I51" s="49" t="s">
        <v>36</v>
      </c>
      <c r="J51" s="49" t="s">
        <v>36</v>
      </c>
      <c r="K51" s="49" t="s">
        <v>36</v>
      </c>
      <c r="L51" s="54"/>
      <c r="M51" s="54"/>
      <c r="N51" s="54"/>
      <c r="O51" s="54"/>
      <c r="P51" s="86" t="s">
        <v>36</v>
      </c>
      <c r="Q51" s="51">
        <f t="shared" si="0"/>
        <v>0</v>
      </c>
      <c r="R51" s="52" t="str">
        <f t="shared" si="3"/>
        <v>F</v>
      </c>
      <c r="S51" s="53" t="str">
        <f t="shared" si="1"/>
        <v>Kém</v>
      </c>
      <c r="T51" s="41" t="str">
        <f t="shared" si="4"/>
        <v/>
      </c>
      <c r="U51" s="41"/>
      <c r="V51" s="71"/>
      <c r="W51" s="4"/>
      <c r="X51" s="43" t="str">
        <f t="shared" si="2"/>
        <v>Thi lại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.75" customHeight="1">
      <c r="B52" s="44">
        <v>44</v>
      </c>
      <c r="C52" s="45"/>
      <c r="D52" s="46"/>
      <c r="E52" s="47"/>
      <c r="F52" s="48"/>
      <c r="G52" s="45"/>
      <c r="H52" s="89" t="s">
        <v>36</v>
      </c>
      <c r="I52" s="49" t="s">
        <v>36</v>
      </c>
      <c r="J52" s="49" t="s">
        <v>36</v>
      </c>
      <c r="K52" s="49" t="s">
        <v>36</v>
      </c>
      <c r="L52" s="54"/>
      <c r="M52" s="54"/>
      <c r="N52" s="54"/>
      <c r="O52" s="54"/>
      <c r="P52" s="86" t="s">
        <v>36</v>
      </c>
      <c r="Q52" s="51">
        <f t="shared" si="0"/>
        <v>0</v>
      </c>
      <c r="R52" s="52" t="str">
        <f t="shared" si="3"/>
        <v>F</v>
      </c>
      <c r="S52" s="53" t="str">
        <f t="shared" si="1"/>
        <v>Kém</v>
      </c>
      <c r="T52" s="41" t="str">
        <f t="shared" si="4"/>
        <v/>
      </c>
      <c r="U52" s="41"/>
      <c r="V52" s="71"/>
      <c r="W52" s="4"/>
      <c r="X52" s="43" t="str">
        <f t="shared" si="2"/>
        <v>Thi lại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.75" customHeight="1">
      <c r="B53" s="44">
        <v>45</v>
      </c>
      <c r="C53" s="45"/>
      <c r="D53" s="46"/>
      <c r="E53" s="47"/>
      <c r="F53" s="48"/>
      <c r="G53" s="45"/>
      <c r="H53" s="89" t="s">
        <v>36</v>
      </c>
      <c r="I53" s="49" t="s">
        <v>36</v>
      </c>
      <c r="J53" s="49" t="s">
        <v>36</v>
      </c>
      <c r="K53" s="49" t="s">
        <v>36</v>
      </c>
      <c r="L53" s="54"/>
      <c r="M53" s="54"/>
      <c r="N53" s="54"/>
      <c r="O53" s="54"/>
      <c r="P53" s="86" t="s">
        <v>36</v>
      </c>
      <c r="Q53" s="51">
        <f t="shared" si="0"/>
        <v>0</v>
      </c>
      <c r="R53" s="52" t="str">
        <f t="shared" si="3"/>
        <v>F</v>
      </c>
      <c r="S53" s="53" t="str">
        <f t="shared" si="1"/>
        <v>Kém</v>
      </c>
      <c r="T53" s="41" t="str">
        <f t="shared" si="4"/>
        <v/>
      </c>
      <c r="U53" s="41"/>
      <c r="V53" s="71"/>
      <c r="W53" s="4"/>
      <c r="X53" s="43" t="str">
        <f t="shared" si="2"/>
        <v>Thi lại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.75" customHeight="1">
      <c r="B54" s="44">
        <v>46</v>
      </c>
      <c r="C54" s="45"/>
      <c r="D54" s="46"/>
      <c r="E54" s="47"/>
      <c r="F54" s="48"/>
      <c r="G54" s="45"/>
      <c r="H54" s="89" t="s">
        <v>36</v>
      </c>
      <c r="I54" s="49" t="s">
        <v>36</v>
      </c>
      <c r="J54" s="49" t="s">
        <v>36</v>
      </c>
      <c r="K54" s="49" t="s">
        <v>36</v>
      </c>
      <c r="L54" s="54"/>
      <c r="M54" s="54"/>
      <c r="N54" s="54"/>
      <c r="O54" s="54"/>
      <c r="P54" s="86" t="s">
        <v>36</v>
      </c>
      <c r="Q54" s="51">
        <f t="shared" si="0"/>
        <v>0</v>
      </c>
      <c r="R54" s="52" t="str">
        <f t="shared" si="3"/>
        <v>F</v>
      </c>
      <c r="S54" s="53" t="str">
        <f t="shared" si="1"/>
        <v>Kém</v>
      </c>
      <c r="T54" s="41" t="str">
        <f t="shared" si="4"/>
        <v/>
      </c>
      <c r="U54" s="41"/>
      <c r="V54" s="71"/>
      <c r="W54" s="4"/>
      <c r="X54" s="43" t="str">
        <f t="shared" si="2"/>
        <v>Thi lại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.75" customHeight="1">
      <c r="B55" s="44">
        <v>47</v>
      </c>
      <c r="C55" s="45"/>
      <c r="D55" s="46"/>
      <c r="E55" s="47"/>
      <c r="F55" s="48"/>
      <c r="G55" s="45"/>
      <c r="H55" s="89" t="s">
        <v>36</v>
      </c>
      <c r="I55" s="49" t="s">
        <v>36</v>
      </c>
      <c r="J55" s="49" t="s">
        <v>36</v>
      </c>
      <c r="K55" s="49" t="s">
        <v>36</v>
      </c>
      <c r="L55" s="54"/>
      <c r="M55" s="54"/>
      <c r="N55" s="54"/>
      <c r="O55" s="54"/>
      <c r="P55" s="86" t="s">
        <v>36</v>
      </c>
      <c r="Q55" s="51">
        <f t="shared" si="0"/>
        <v>0</v>
      </c>
      <c r="R55" s="52" t="str">
        <f t="shared" si="3"/>
        <v>F</v>
      </c>
      <c r="S55" s="53" t="str">
        <f t="shared" si="1"/>
        <v>Kém</v>
      </c>
      <c r="T55" s="41" t="str">
        <f t="shared" si="4"/>
        <v/>
      </c>
      <c r="U55" s="41"/>
      <c r="V55" s="71"/>
      <c r="W55" s="4"/>
      <c r="X55" s="43" t="str">
        <f t="shared" si="2"/>
        <v>Thi lại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.75" customHeight="1">
      <c r="B56" s="44">
        <v>48</v>
      </c>
      <c r="C56" s="45"/>
      <c r="D56" s="46"/>
      <c r="E56" s="47"/>
      <c r="F56" s="48"/>
      <c r="G56" s="45"/>
      <c r="H56" s="89" t="s">
        <v>36</v>
      </c>
      <c r="I56" s="49" t="s">
        <v>36</v>
      </c>
      <c r="J56" s="49" t="s">
        <v>36</v>
      </c>
      <c r="K56" s="49" t="s">
        <v>36</v>
      </c>
      <c r="L56" s="54"/>
      <c r="M56" s="54"/>
      <c r="N56" s="54"/>
      <c r="O56" s="54"/>
      <c r="P56" s="86" t="s">
        <v>36</v>
      </c>
      <c r="Q56" s="51">
        <f t="shared" si="0"/>
        <v>0</v>
      </c>
      <c r="R56" s="52" t="str">
        <f t="shared" si="3"/>
        <v>F</v>
      </c>
      <c r="S56" s="53" t="str">
        <f t="shared" si="1"/>
        <v>Kém</v>
      </c>
      <c r="T56" s="41" t="str">
        <f t="shared" si="4"/>
        <v/>
      </c>
      <c r="U56" s="41"/>
      <c r="V56" s="71"/>
      <c r="W56" s="4"/>
      <c r="X56" s="43" t="str">
        <f t="shared" si="2"/>
        <v>Thi lại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.75" customHeight="1">
      <c r="B57" s="44">
        <v>49</v>
      </c>
      <c r="C57" s="45"/>
      <c r="D57" s="46"/>
      <c r="E57" s="47"/>
      <c r="F57" s="48"/>
      <c r="G57" s="45"/>
      <c r="H57" s="89" t="s">
        <v>36</v>
      </c>
      <c r="I57" s="49" t="s">
        <v>36</v>
      </c>
      <c r="J57" s="49" t="s">
        <v>36</v>
      </c>
      <c r="K57" s="49" t="s">
        <v>36</v>
      </c>
      <c r="L57" s="54"/>
      <c r="M57" s="54"/>
      <c r="N57" s="54"/>
      <c r="O57" s="54"/>
      <c r="P57" s="86" t="s">
        <v>36</v>
      </c>
      <c r="Q57" s="51">
        <f t="shared" si="0"/>
        <v>0</v>
      </c>
      <c r="R57" s="52" t="str">
        <f t="shared" si="3"/>
        <v>F</v>
      </c>
      <c r="S57" s="53" t="str">
        <f t="shared" si="1"/>
        <v>Kém</v>
      </c>
      <c r="T57" s="41" t="str">
        <f t="shared" si="4"/>
        <v/>
      </c>
      <c r="U57" s="41"/>
      <c r="V57" s="71"/>
      <c r="W57" s="4"/>
      <c r="X57" s="43" t="str">
        <f t="shared" si="2"/>
        <v>Thi lại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.75" customHeight="1">
      <c r="B58" s="44">
        <v>50</v>
      </c>
      <c r="C58" s="45"/>
      <c r="D58" s="46"/>
      <c r="E58" s="47"/>
      <c r="F58" s="48"/>
      <c r="G58" s="45"/>
      <c r="H58" s="89" t="s">
        <v>36</v>
      </c>
      <c r="I58" s="49" t="s">
        <v>36</v>
      </c>
      <c r="J58" s="49" t="s">
        <v>36</v>
      </c>
      <c r="K58" s="49" t="s">
        <v>36</v>
      </c>
      <c r="L58" s="54"/>
      <c r="M58" s="54"/>
      <c r="N58" s="54"/>
      <c r="O58" s="54"/>
      <c r="P58" s="86" t="s">
        <v>36</v>
      </c>
      <c r="Q58" s="51">
        <f t="shared" si="0"/>
        <v>0</v>
      </c>
      <c r="R58" s="52" t="str">
        <f t="shared" si="3"/>
        <v>F</v>
      </c>
      <c r="S58" s="53" t="str">
        <f t="shared" si="1"/>
        <v>Kém</v>
      </c>
      <c r="T58" s="41" t="str">
        <f t="shared" si="4"/>
        <v/>
      </c>
      <c r="U58" s="41"/>
      <c r="V58" s="71"/>
      <c r="W58" s="4"/>
      <c r="X58" s="43" t="str">
        <f t="shared" si="2"/>
        <v>Thi lại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.75" customHeight="1">
      <c r="B59" s="44">
        <v>51</v>
      </c>
      <c r="C59" s="45"/>
      <c r="D59" s="46"/>
      <c r="E59" s="47"/>
      <c r="F59" s="48"/>
      <c r="G59" s="45"/>
      <c r="H59" s="89" t="s">
        <v>36</v>
      </c>
      <c r="I59" s="49" t="s">
        <v>36</v>
      </c>
      <c r="J59" s="49" t="s">
        <v>36</v>
      </c>
      <c r="K59" s="49" t="s">
        <v>36</v>
      </c>
      <c r="L59" s="54"/>
      <c r="M59" s="54"/>
      <c r="N59" s="54"/>
      <c r="O59" s="54"/>
      <c r="P59" s="86" t="s">
        <v>36</v>
      </c>
      <c r="Q59" s="51">
        <f t="shared" si="0"/>
        <v>0</v>
      </c>
      <c r="R59" s="52" t="str">
        <f t="shared" si="3"/>
        <v>F</v>
      </c>
      <c r="S59" s="53" t="str">
        <f t="shared" si="1"/>
        <v>Kém</v>
      </c>
      <c r="T59" s="41" t="str">
        <f t="shared" si="4"/>
        <v/>
      </c>
      <c r="U59" s="41"/>
      <c r="V59" s="71"/>
      <c r="W59" s="4"/>
      <c r="X59" s="43" t="str">
        <f t="shared" si="2"/>
        <v>Thi lại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.75" customHeight="1">
      <c r="B60" s="44">
        <v>52</v>
      </c>
      <c r="C60" s="45"/>
      <c r="D60" s="46"/>
      <c r="E60" s="47"/>
      <c r="F60" s="48"/>
      <c r="G60" s="45"/>
      <c r="H60" s="89" t="s">
        <v>36</v>
      </c>
      <c r="I60" s="49" t="s">
        <v>36</v>
      </c>
      <c r="J60" s="49" t="s">
        <v>36</v>
      </c>
      <c r="K60" s="49" t="s">
        <v>36</v>
      </c>
      <c r="L60" s="54"/>
      <c r="M60" s="54"/>
      <c r="N60" s="54"/>
      <c r="O60" s="54"/>
      <c r="P60" s="86" t="s">
        <v>36</v>
      </c>
      <c r="Q60" s="51">
        <f t="shared" si="0"/>
        <v>0</v>
      </c>
      <c r="R60" s="52" t="str">
        <f t="shared" si="3"/>
        <v>F</v>
      </c>
      <c r="S60" s="53" t="str">
        <f t="shared" si="1"/>
        <v>Kém</v>
      </c>
      <c r="T60" s="41" t="str">
        <f t="shared" si="4"/>
        <v/>
      </c>
      <c r="U60" s="41"/>
      <c r="V60" s="71"/>
      <c r="W60" s="4"/>
      <c r="X60" s="43" t="str">
        <f t="shared" si="2"/>
        <v>Thi lại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.75" customHeight="1">
      <c r="B61" s="44">
        <v>53</v>
      </c>
      <c r="C61" s="45"/>
      <c r="D61" s="46"/>
      <c r="E61" s="47"/>
      <c r="F61" s="48"/>
      <c r="G61" s="45"/>
      <c r="H61" s="89" t="s">
        <v>36</v>
      </c>
      <c r="I61" s="49" t="s">
        <v>36</v>
      </c>
      <c r="J61" s="49" t="s">
        <v>36</v>
      </c>
      <c r="K61" s="49" t="s">
        <v>36</v>
      </c>
      <c r="L61" s="54"/>
      <c r="M61" s="54"/>
      <c r="N61" s="54"/>
      <c r="O61" s="54"/>
      <c r="P61" s="86" t="s">
        <v>36</v>
      </c>
      <c r="Q61" s="51">
        <f t="shared" si="0"/>
        <v>0</v>
      </c>
      <c r="R61" s="52" t="str">
        <f t="shared" si="3"/>
        <v>F</v>
      </c>
      <c r="S61" s="53" t="str">
        <f t="shared" si="1"/>
        <v>Kém</v>
      </c>
      <c r="T61" s="41" t="str">
        <f t="shared" si="4"/>
        <v/>
      </c>
      <c r="U61" s="41"/>
      <c r="V61" s="71"/>
      <c r="W61" s="4"/>
      <c r="X61" s="43" t="str">
        <f t="shared" si="2"/>
        <v>Thi lại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.75" customHeight="1">
      <c r="B62" s="44">
        <v>54</v>
      </c>
      <c r="C62" s="45"/>
      <c r="D62" s="46"/>
      <c r="E62" s="47"/>
      <c r="F62" s="48"/>
      <c r="G62" s="45"/>
      <c r="H62" s="89" t="s">
        <v>36</v>
      </c>
      <c r="I62" s="49" t="s">
        <v>36</v>
      </c>
      <c r="J62" s="49" t="s">
        <v>36</v>
      </c>
      <c r="K62" s="49" t="s">
        <v>36</v>
      </c>
      <c r="L62" s="54"/>
      <c r="M62" s="54"/>
      <c r="N62" s="54"/>
      <c r="O62" s="54"/>
      <c r="P62" s="86" t="s">
        <v>36</v>
      </c>
      <c r="Q62" s="51">
        <f t="shared" si="0"/>
        <v>0</v>
      </c>
      <c r="R62" s="52" t="str">
        <f t="shared" si="3"/>
        <v>F</v>
      </c>
      <c r="S62" s="53" t="str">
        <f t="shared" si="1"/>
        <v>Kém</v>
      </c>
      <c r="T62" s="41" t="str">
        <f t="shared" si="4"/>
        <v/>
      </c>
      <c r="U62" s="41"/>
      <c r="V62" s="71"/>
      <c r="W62" s="4"/>
      <c r="X62" s="43" t="str">
        <f t="shared" si="2"/>
        <v>Thi lại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.75" customHeight="1">
      <c r="B63" s="44">
        <v>55</v>
      </c>
      <c r="C63" s="45"/>
      <c r="D63" s="46"/>
      <c r="E63" s="47"/>
      <c r="F63" s="48"/>
      <c r="G63" s="45"/>
      <c r="H63" s="89" t="s">
        <v>36</v>
      </c>
      <c r="I63" s="49" t="s">
        <v>36</v>
      </c>
      <c r="J63" s="49" t="s">
        <v>36</v>
      </c>
      <c r="K63" s="49" t="s">
        <v>36</v>
      </c>
      <c r="L63" s="54"/>
      <c r="M63" s="54"/>
      <c r="N63" s="54"/>
      <c r="O63" s="54"/>
      <c r="P63" s="86" t="s">
        <v>36</v>
      </c>
      <c r="Q63" s="51">
        <f t="shared" si="0"/>
        <v>0</v>
      </c>
      <c r="R63" s="52" t="str">
        <f t="shared" si="3"/>
        <v>F</v>
      </c>
      <c r="S63" s="53" t="str">
        <f t="shared" si="1"/>
        <v>Kém</v>
      </c>
      <c r="T63" s="41" t="str">
        <f t="shared" si="4"/>
        <v/>
      </c>
      <c r="U63" s="41"/>
      <c r="V63" s="71"/>
      <c r="W63" s="4"/>
      <c r="X63" s="43" t="str">
        <f t="shared" si="2"/>
        <v>Thi lại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.75" customHeight="1">
      <c r="B64" s="44">
        <v>56</v>
      </c>
      <c r="C64" s="45"/>
      <c r="D64" s="46"/>
      <c r="E64" s="47"/>
      <c r="F64" s="48"/>
      <c r="G64" s="45"/>
      <c r="H64" s="89" t="s">
        <v>36</v>
      </c>
      <c r="I64" s="49" t="s">
        <v>36</v>
      </c>
      <c r="J64" s="49" t="s">
        <v>36</v>
      </c>
      <c r="K64" s="49" t="s">
        <v>36</v>
      </c>
      <c r="L64" s="54"/>
      <c r="M64" s="54"/>
      <c r="N64" s="54"/>
      <c r="O64" s="54"/>
      <c r="P64" s="86" t="s">
        <v>36</v>
      </c>
      <c r="Q64" s="51">
        <f t="shared" si="0"/>
        <v>0</v>
      </c>
      <c r="R64" s="52" t="str">
        <f t="shared" si="3"/>
        <v>F</v>
      </c>
      <c r="S64" s="53" t="str">
        <f t="shared" si="1"/>
        <v>Kém</v>
      </c>
      <c r="T64" s="41" t="str">
        <f t="shared" si="4"/>
        <v/>
      </c>
      <c r="U64" s="41"/>
      <c r="V64" s="71"/>
      <c r="W64" s="4"/>
      <c r="X64" s="43" t="str">
        <f t="shared" si="2"/>
        <v>Thi lại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2:40" ht="18.75" customHeight="1">
      <c r="B65" s="44">
        <v>57</v>
      </c>
      <c r="C65" s="45"/>
      <c r="D65" s="46"/>
      <c r="E65" s="47"/>
      <c r="F65" s="48"/>
      <c r="G65" s="45"/>
      <c r="H65" s="89" t="s">
        <v>36</v>
      </c>
      <c r="I65" s="49" t="s">
        <v>36</v>
      </c>
      <c r="J65" s="49" t="s">
        <v>36</v>
      </c>
      <c r="K65" s="49" t="s">
        <v>36</v>
      </c>
      <c r="L65" s="54"/>
      <c r="M65" s="54"/>
      <c r="N65" s="54"/>
      <c r="O65" s="54"/>
      <c r="P65" s="86" t="s">
        <v>36</v>
      </c>
      <c r="Q65" s="51">
        <f t="shared" si="0"/>
        <v>0</v>
      </c>
      <c r="R65" s="52" t="str">
        <f t="shared" si="3"/>
        <v>F</v>
      </c>
      <c r="S65" s="53" t="str">
        <f t="shared" si="1"/>
        <v>Kém</v>
      </c>
      <c r="T65" s="41" t="str">
        <f t="shared" si="4"/>
        <v/>
      </c>
      <c r="U65" s="41"/>
      <c r="V65" s="71"/>
      <c r="W65" s="4"/>
      <c r="X65" s="43" t="str">
        <f t="shared" si="2"/>
        <v>Thi lại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2:40" ht="18.75" customHeight="1">
      <c r="B66" s="44">
        <v>58</v>
      </c>
      <c r="C66" s="45"/>
      <c r="D66" s="46"/>
      <c r="E66" s="47"/>
      <c r="F66" s="48"/>
      <c r="G66" s="45"/>
      <c r="H66" s="89" t="s">
        <v>36</v>
      </c>
      <c r="I66" s="49" t="s">
        <v>36</v>
      </c>
      <c r="J66" s="49" t="s">
        <v>36</v>
      </c>
      <c r="K66" s="49" t="s">
        <v>36</v>
      </c>
      <c r="L66" s="54"/>
      <c r="M66" s="54"/>
      <c r="N66" s="54"/>
      <c r="O66" s="54"/>
      <c r="P66" s="86" t="s">
        <v>36</v>
      </c>
      <c r="Q66" s="51">
        <f t="shared" si="0"/>
        <v>0</v>
      </c>
      <c r="R66" s="52" t="str">
        <f t="shared" si="3"/>
        <v>F</v>
      </c>
      <c r="S66" s="53" t="str">
        <f t="shared" si="1"/>
        <v>Kém</v>
      </c>
      <c r="T66" s="41" t="str">
        <f t="shared" si="4"/>
        <v/>
      </c>
      <c r="U66" s="41"/>
      <c r="V66" s="71"/>
      <c r="W66" s="4"/>
      <c r="X66" s="43" t="str">
        <f t="shared" si="2"/>
        <v>Thi lại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2:40" ht="18.75" customHeight="1">
      <c r="B67" s="44">
        <v>59</v>
      </c>
      <c r="C67" s="45"/>
      <c r="D67" s="46"/>
      <c r="E67" s="47"/>
      <c r="F67" s="48"/>
      <c r="G67" s="45"/>
      <c r="H67" s="89" t="s">
        <v>36</v>
      </c>
      <c r="I67" s="49" t="s">
        <v>36</v>
      </c>
      <c r="J67" s="49" t="s">
        <v>36</v>
      </c>
      <c r="K67" s="49" t="s">
        <v>36</v>
      </c>
      <c r="L67" s="54"/>
      <c r="M67" s="54"/>
      <c r="N67" s="54"/>
      <c r="O67" s="54"/>
      <c r="P67" s="86" t="s">
        <v>36</v>
      </c>
      <c r="Q67" s="51">
        <f t="shared" si="0"/>
        <v>0</v>
      </c>
      <c r="R67" s="52" t="str">
        <f t="shared" si="3"/>
        <v>F</v>
      </c>
      <c r="S67" s="53" t="str">
        <f t="shared" si="1"/>
        <v>Kém</v>
      </c>
      <c r="T67" s="41" t="str">
        <f t="shared" si="4"/>
        <v/>
      </c>
      <c r="U67" s="41"/>
      <c r="V67" s="71"/>
      <c r="W67" s="4"/>
      <c r="X67" s="43" t="str">
        <f t="shared" si="2"/>
        <v>Thi lại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2:40" ht="18.75" customHeight="1">
      <c r="B68" s="44">
        <v>60</v>
      </c>
      <c r="C68" s="45"/>
      <c r="D68" s="46"/>
      <c r="E68" s="47"/>
      <c r="F68" s="48"/>
      <c r="G68" s="45"/>
      <c r="H68" s="89" t="s">
        <v>36</v>
      </c>
      <c r="I68" s="49" t="s">
        <v>36</v>
      </c>
      <c r="J68" s="49" t="s">
        <v>36</v>
      </c>
      <c r="K68" s="49" t="s">
        <v>36</v>
      </c>
      <c r="L68" s="54"/>
      <c r="M68" s="54"/>
      <c r="N68" s="54"/>
      <c r="O68" s="54"/>
      <c r="P68" s="86" t="s">
        <v>36</v>
      </c>
      <c r="Q68" s="51">
        <f t="shared" si="0"/>
        <v>0</v>
      </c>
      <c r="R68" s="52" t="str">
        <f t="shared" si="3"/>
        <v>F</v>
      </c>
      <c r="S68" s="53" t="str">
        <f t="shared" si="1"/>
        <v>Kém</v>
      </c>
      <c r="T68" s="41" t="str">
        <f t="shared" si="4"/>
        <v/>
      </c>
      <c r="U68" s="41"/>
      <c r="V68" s="71"/>
      <c r="W68" s="4"/>
      <c r="X68" s="43" t="str">
        <f t="shared" si="2"/>
        <v>Thi lại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2:40" ht="18.75" customHeight="1">
      <c r="B69" s="44">
        <v>61</v>
      </c>
      <c r="C69" s="45"/>
      <c r="D69" s="46"/>
      <c r="E69" s="47"/>
      <c r="F69" s="48"/>
      <c r="G69" s="45"/>
      <c r="H69" s="89" t="s">
        <v>36</v>
      </c>
      <c r="I69" s="49" t="s">
        <v>36</v>
      </c>
      <c r="J69" s="49" t="s">
        <v>36</v>
      </c>
      <c r="K69" s="49" t="s">
        <v>36</v>
      </c>
      <c r="L69" s="54"/>
      <c r="M69" s="54"/>
      <c r="N69" s="54"/>
      <c r="O69" s="54"/>
      <c r="P69" s="86" t="s">
        <v>36</v>
      </c>
      <c r="Q69" s="51">
        <f t="shared" si="0"/>
        <v>0</v>
      </c>
      <c r="R69" s="52" t="str">
        <f t="shared" si="3"/>
        <v>F</v>
      </c>
      <c r="S69" s="53" t="str">
        <f t="shared" si="1"/>
        <v>Kém</v>
      </c>
      <c r="T69" s="41" t="str">
        <f t="shared" si="4"/>
        <v/>
      </c>
      <c r="U69" s="41"/>
      <c r="V69" s="71"/>
      <c r="W69" s="4"/>
      <c r="X69" s="43" t="str">
        <f t="shared" si="2"/>
        <v>Thi lại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2:40" ht="18.75" customHeight="1">
      <c r="B70" s="44">
        <v>62</v>
      </c>
      <c r="C70" s="45"/>
      <c r="D70" s="46"/>
      <c r="E70" s="47"/>
      <c r="F70" s="48"/>
      <c r="G70" s="45"/>
      <c r="H70" s="89" t="s">
        <v>36</v>
      </c>
      <c r="I70" s="49" t="s">
        <v>36</v>
      </c>
      <c r="J70" s="49" t="s">
        <v>36</v>
      </c>
      <c r="K70" s="49" t="s">
        <v>36</v>
      </c>
      <c r="L70" s="54"/>
      <c r="M70" s="54"/>
      <c r="N70" s="54"/>
      <c r="O70" s="54"/>
      <c r="P70" s="86" t="s">
        <v>36</v>
      </c>
      <c r="Q70" s="51">
        <f t="shared" si="0"/>
        <v>0</v>
      </c>
      <c r="R70" s="52" t="str">
        <f t="shared" si="3"/>
        <v>F</v>
      </c>
      <c r="S70" s="53" t="str">
        <f t="shared" si="1"/>
        <v>Kém</v>
      </c>
      <c r="T70" s="41" t="str">
        <f t="shared" si="4"/>
        <v/>
      </c>
      <c r="U70" s="41"/>
      <c r="V70" s="71"/>
      <c r="W70" s="4"/>
      <c r="X70" s="43" t="str">
        <f t="shared" si="2"/>
        <v>Thi lại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2:40" ht="18.75" customHeight="1">
      <c r="B71" s="44">
        <v>63</v>
      </c>
      <c r="C71" s="45"/>
      <c r="D71" s="46"/>
      <c r="E71" s="47"/>
      <c r="F71" s="48"/>
      <c r="G71" s="45"/>
      <c r="H71" s="89" t="s">
        <v>36</v>
      </c>
      <c r="I71" s="49" t="s">
        <v>36</v>
      </c>
      <c r="J71" s="49" t="s">
        <v>36</v>
      </c>
      <c r="K71" s="49" t="s">
        <v>36</v>
      </c>
      <c r="L71" s="54"/>
      <c r="M71" s="54"/>
      <c r="N71" s="54"/>
      <c r="O71" s="54"/>
      <c r="P71" s="86" t="s">
        <v>36</v>
      </c>
      <c r="Q71" s="51">
        <f t="shared" si="0"/>
        <v>0</v>
      </c>
      <c r="R71" s="52" t="str">
        <f t="shared" si="3"/>
        <v>F</v>
      </c>
      <c r="S71" s="53" t="str">
        <f t="shared" si="1"/>
        <v>Kém</v>
      </c>
      <c r="T71" s="41" t="str">
        <f t="shared" si="4"/>
        <v/>
      </c>
      <c r="U71" s="41"/>
      <c r="V71" s="71"/>
      <c r="W71" s="4"/>
      <c r="X71" s="43" t="str">
        <f t="shared" si="2"/>
        <v>Thi lại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2:40" ht="18.75" customHeight="1">
      <c r="B72" s="44">
        <v>64</v>
      </c>
      <c r="C72" s="45"/>
      <c r="D72" s="46"/>
      <c r="E72" s="47"/>
      <c r="F72" s="48"/>
      <c r="G72" s="45"/>
      <c r="H72" s="89" t="s">
        <v>36</v>
      </c>
      <c r="I72" s="49" t="s">
        <v>36</v>
      </c>
      <c r="J72" s="49" t="s">
        <v>36</v>
      </c>
      <c r="K72" s="49" t="s">
        <v>36</v>
      </c>
      <c r="L72" s="54"/>
      <c r="M72" s="54"/>
      <c r="N72" s="54"/>
      <c r="O72" s="54"/>
      <c r="P72" s="86" t="s">
        <v>36</v>
      </c>
      <c r="Q72" s="51">
        <f t="shared" si="0"/>
        <v>0</v>
      </c>
      <c r="R72" s="52" t="str">
        <f t="shared" si="3"/>
        <v>F</v>
      </c>
      <c r="S72" s="53" t="str">
        <f t="shared" si="1"/>
        <v>Kém</v>
      </c>
      <c r="T72" s="41" t="str">
        <f t="shared" si="4"/>
        <v/>
      </c>
      <c r="U72" s="41"/>
      <c r="V72" s="71"/>
      <c r="W72" s="4"/>
      <c r="X72" s="43" t="str">
        <f t="shared" si="2"/>
        <v>Thi lại</v>
      </c>
      <c r="Y72" s="43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61"/>
    </row>
    <row r="73" spans="2:40" ht="18.75" customHeight="1">
      <c r="B73" s="44">
        <v>65</v>
      </c>
      <c r="C73" s="45"/>
      <c r="D73" s="46"/>
      <c r="E73" s="47"/>
      <c r="F73" s="48"/>
      <c r="G73" s="45"/>
      <c r="H73" s="89" t="s">
        <v>36</v>
      </c>
      <c r="I73" s="49" t="s">
        <v>36</v>
      </c>
      <c r="J73" s="49" t="s">
        <v>36</v>
      </c>
      <c r="K73" s="49" t="s">
        <v>36</v>
      </c>
      <c r="L73" s="54"/>
      <c r="M73" s="54"/>
      <c r="N73" s="54"/>
      <c r="O73" s="54"/>
      <c r="P73" s="86" t="s">
        <v>36</v>
      </c>
      <c r="Q73" s="51">
        <f t="shared" ref="Q73:Q98" si="5">ROUND(SUMPRODUCT(H73:P73,$H$8:$P$8)/100,1)</f>
        <v>0</v>
      </c>
      <c r="R73" s="52" t="str">
        <f t="shared" si="3"/>
        <v>F</v>
      </c>
      <c r="S73" s="53" t="str">
        <f t="shared" si="1"/>
        <v>Kém</v>
      </c>
      <c r="T73" s="41" t="str">
        <f t="shared" si="4"/>
        <v/>
      </c>
      <c r="U73" s="41"/>
      <c r="V73" s="71"/>
      <c r="W73" s="4"/>
      <c r="X73" s="43" t="str">
        <f t="shared" si="2"/>
        <v>Thi lại</v>
      </c>
      <c r="Y73" s="43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61"/>
    </row>
    <row r="74" spans="2:40" ht="18.75" customHeight="1">
      <c r="B74" s="44">
        <v>66</v>
      </c>
      <c r="C74" s="45"/>
      <c r="D74" s="46"/>
      <c r="E74" s="47"/>
      <c r="F74" s="48"/>
      <c r="G74" s="45"/>
      <c r="H74" s="89" t="s">
        <v>36</v>
      </c>
      <c r="I74" s="49" t="s">
        <v>36</v>
      </c>
      <c r="J74" s="49" t="s">
        <v>36</v>
      </c>
      <c r="K74" s="49" t="s">
        <v>36</v>
      </c>
      <c r="L74" s="54"/>
      <c r="M74" s="54"/>
      <c r="N74" s="54"/>
      <c r="O74" s="54"/>
      <c r="P74" s="86" t="s">
        <v>36</v>
      </c>
      <c r="Q74" s="51">
        <f t="shared" si="5"/>
        <v>0</v>
      </c>
      <c r="R74" s="52" t="str">
        <f t="shared" si="3"/>
        <v>F</v>
      </c>
      <c r="S74" s="53" t="str">
        <f t="shared" si="1"/>
        <v>Kém</v>
      </c>
      <c r="T74" s="41" t="str">
        <f t="shared" si="4"/>
        <v/>
      </c>
      <c r="U74" s="41"/>
      <c r="V74" s="71"/>
      <c r="W74" s="4"/>
      <c r="X74" s="43" t="str">
        <f t="shared" ref="X74:X98" si="6">IF(T74="Không đủ ĐKDT","Học lại",IF(T74="Đình chỉ thi","Học lại",IF(AND(MID(G74,2,2)&lt;"12",T74="Vắng"),"Thi lại",IF(T74="Vắng có phép", "Thi lại",IF(AND((MID(G74,2,2)&lt;"12"),Q74&lt;4.5),"Thi lại",IF(AND((MID(G74,2,2)&lt;"18"),Q74&lt;4),"Học lại",IF(AND((MID(G74,2,2)&gt;"17"),Q74&lt;4),"Thi lại",IF(AND(MID(G74,2,2)&gt;"17",P74=0),"Thi lại",IF(AND((MID(G74,2,2)&lt;"12"),P74=0),"Thi lại",IF(AND((MID(G74,2,2)&lt;"18"),(MID(G74,2,2)&gt;"11"),P74=0),"Học lại","Đạt"))))))))))</f>
        <v>Thi lại</v>
      </c>
      <c r="Y74" s="43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61"/>
    </row>
    <row r="75" spans="2:40" ht="18.75" customHeight="1">
      <c r="B75" s="44">
        <v>67</v>
      </c>
      <c r="C75" s="45"/>
      <c r="D75" s="46"/>
      <c r="E75" s="47"/>
      <c r="F75" s="48"/>
      <c r="G75" s="45"/>
      <c r="H75" s="89" t="s">
        <v>36</v>
      </c>
      <c r="I75" s="49" t="s">
        <v>36</v>
      </c>
      <c r="J75" s="49" t="s">
        <v>36</v>
      </c>
      <c r="K75" s="49" t="s">
        <v>36</v>
      </c>
      <c r="L75" s="54"/>
      <c r="M75" s="54"/>
      <c r="N75" s="54"/>
      <c r="O75" s="54"/>
      <c r="P75" s="86" t="s">
        <v>36</v>
      </c>
      <c r="Q75" s="51">
        <f t="shared" si="5"/>
        <v>0</v>
      </c>
      <c r="R75" s="52" t="str">
        <f t="shared" si="3"/>
        <v>F</v>
      </c>
      <c r="S75" s="53" t="str">
        <f t="shared" si="1"/>
        <v>Kém</v>
      </c>
      <c r="T75" s="41" t="str">
        <f t="shared" ref="T75:T98" si="7">+IF(OR($H75=0,$I75=0,$J75=0,$K75=0),"Không đủ ĐKDT",IF(AND(P75=0,Q75&gt;=4),"Không đạt",""))</f>
        <v/>
      </c>
      <c r="U75" s="41"/>
      <c r="V75" s="71"/>
      <c r="W75" s="4"/>
      <c r="X75" s="43" t="str">
        <f t="shared" si="6"/>
        <v>Thi lại</v>
      </c>
      <c r="Y75" s="43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61"/>
    </row>
    <row r="76" spans="2:40" ht="18.75" customHeight="1">
      <c r="B76" s="44">
        <v>68</v>
      </c>
      <c r="C76" s="45"/>
      <c r="D76" s="46"/>
      <c r="E76" s="47"/>
      <c r="F76" s="48"/>
      <c r="G76" s="45"/>
      <c r="H76" s="89" t="s">
        <v>36</v>
      </c>
      <c r="I76" s="49" t="s">
        <v>36</v>
      </c>
      <c r="J76" s="49" t="s">
        <v>36</v>
      </c>
      <c r="K76" s="49" t="s">
        <v>36</v>
      </c>
      <c r="L76" s="54"/>
      <c r="M76" s="54"/>
      <c r="N76" s="54"/>
      <c r="O76" s="54"/>
      <c r="P76" s="86" t="s">
        <v>36</v>
      </c>
      <c r="Q76" s="51">
        <f t="shared" si="5"/>
        <v>0</v>
      </c>
      <c r="R76" s="52" t="str">
        <f t="shared" si="3"/>
        <v>F</v>
      </c>
      <c r="S76" s="53" t="str">
        <f t="shared" si="1"/>
        <v>Kém</v>
      </c>
      <c r="T76" s="41" t="str">
        <f t="shared" si="7"/>
        <v/>
      </c>
      <c r="U76" s="41"/>
      <c r="V76" s="71"/>
      <c r="W76" s="4"/>
      <c r="X76" s="43" t="str">
        <f t="shared" si="6"/>
        <v>Thi lại</v>
      </c>
      <c r="Y76" s="43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61"/>
    </row>
    <row r="77" spans="2:40" ht="18.75" customHeight="1">
      <c r="B77" s="44">
        <v>69</v>
      </c>
      <c r="C77" s="45"/>
      <c r="D77" s="46"/>
      <c r="E77" s="47"/>
      <c r="F77" s="48"/>
      <c r="G77" s="45"/>
      <c r="H77" s="89" t="s">
        <v>36</v>
      </c>
      <c r="I77" s="49" t="s">
        <v>36</v>
      </c>
      <c r="J77" s="49" t="s">
        <v>36</v>
      </c>
      <c r="K77" s="49" t="s">
        <v>36</v>
      </c>
      <c r="L77" s="54"/>
      <c r="M77" s="54"/>
      <c r="N77" s="54"/>
      <c r="O77" s="54"/>
      <c r="P77" s="86" t="s">
        <v>36</v>
      </c>
      <c r="Q77" s="51">
        <f t="shared" si="5"/>
        <v>0</v>
      </c>
      <c r="R77" s="52" t="str">
        <f t="shared" si="3"/>
        <v>F</v>
      </c>
      <c r="S77" s="53" t="str">
        <f t="shared" si="1"/>
        <v>Kém</v>
      </c>
      <c r="T77" s="41" t="str">
        <f t="shared" si="7"/>
        <v/>
      </c>
      <c r="U77" s="41"/>
      <c r="V77" s="71"/>
      <c r="W77" s="4"/>
      <c r="X77" s="43" t="str">
        <f t="shared" si="6"/>
        <v>Thi lại</v>
      </c>
      <c r="Y77" s="43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61"/>
    </row>
    <row r="78" spans="2:40" ht="18.75" customHeight="1">
      <c r="B78" s="44">
        <v>70</v>
      </c>
      <c r="C78" s="45"/>
      <c r="D78" s="46"/>
      <c r="E78" s="47"/>
      <c r="F78" s="48"/>
      <c r="G78" s="45"/>
      <c r="H78" s="89" t="s">
        <v>36</v>
      </c>
      <c r="I78" s="49" t="s">
        <v>36</v>
      </c>
      <c r="J78" s="49" t="s">
        <v>36</v>
      </c>
      <c r="K78" s="49" t="s">
        <v>36</v>
      </c>
      <c r="L78" s="54"/>
      <c r="M78" s="54"/>
      <c r="N78" s="54"/>
      <c r="O78" s="54"/>
      <c r="P78" s="86" t="s">
        <v>36</v>
      </c>
      <c r="Q78" s="51">
        <f t="shared" si="5"/>
        <v>0</v>
      </c>
      <c r="R78" s="52" t="str">
        <f t="shared" si="3"/>
        <v>F</v>
      </c>
      <c r="S78" s="53" t="str">
        <f t="shared" si="1"/>
        <v>Kém</v>
      </c>
      <c r="T78" s="41" t="str">
        <f t="shared" si="7"/>
        <v/>
      </c>
      <c r="U78" s="41"/>
      <c r="V78" s="71"/>
      <c r="W78" s="4"/>
      <c r="X78" s="43" t="str">
        <f t="shared" si="6"/>
        <v>Thi lại</v>
      </c>
      <c r="Y78" s="43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61"/>
    </row>
    <row r="79" spans="2:40" ht="18.75" customHeight="1">
      <c r="B79" s="44">
        <v>71</v>
      </c>
      <c r="C79" s="45"/>
      <c r="D79" s="46"/>
      <c r="E79" s="47"/>
      <c r="F79" s="48"/>
      <c r="G79" s="45"/>
      <c r="H79" s="89" t="s">
        <v>36</v>
      </c>
      <c r="I79" s="49" t="s">
        <v>36</v>
      </c>
      <c r="J79" s="49" t="s">
        <v>36</v>
      </c>
      <c r="K79" s="49" t="s">
        <v>36</v>
      </c>
      <c r="L79" s="54"/>
      <c r="M79" s="54"/>
      <c r="N79" s="54"/>
      <c r="O79" s="54"/>
      <c r="P79" s="86" t="s">
        <v>36</v>
      </c>
      <c r="Q79" s="51">
        <f t="shared" si="5"/>
        <v>0</v>
      </c>
      <c r="R79" s="52" t="str">
        <f t="shared" si="3"/>
        <v>F</v>
      </c>
      <c r="S79" s="53" t="str">
        <f t="shared" si="1"/>
        <v>Kém</v>
      </c>
      <c r="T79" s="41" t="str">
        <f t="shared" si="7"/>
        <v/>
      </c>
      <c r="U79" s="41"/>
      <c r="V79" s="71"/>
      <c r="W79" s="4"/>
      <c r="X79" s="43" t="str">
        <f t="shared" si="6"/>
        <v>Thi lại</v>
      </c>
      <c r="Y79" s="43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61"/>
    </row>
    <row r="80" spans="2:40" ht="18.75" customHeight="1">
      <c r="B80" s="44">
        <v>72</v>
      </c>
      <c r="C80" s="45"/>
      <c r="D80" s="46"/>
      <c r="E80" s="47"/>
      <c r="F80" s="48"/>
      <c r="G80" s="45"/>
      <c r="H80" s="89" t="s">
        <v>36</v>
      </c>
      <c r="I80" s="49" t="s">
        <v>36</v>
      </c>
      <c r="J80" s="49" t="s">
        <v>36</v>
      </c>
      <c r="K80" s="49" t="s">
        <v>36</v>
      </c>
      <c r="L80" s="54"/>
      <c r="M80" s="54"/>
      <c r="N80" s="54"/>
      <c r="O80" s="54"/>
      <c r="P80" s="86" t="s">
        <v>36</v>
      </c>
      <c r="Q80" s="51">
        <f t="shared" si="5"/>
        <v>0</v>
      </c>
      <c r="R80" s="52" t="str">
        <f t="shared" si="3"/>
        <v>F</v>
      </c>
      <c r="S80" s="53" t="str">
        <f t="shared" si="1"/>
        <v>Kém</v>
      </c>
      <c r="T80" s="41" t="str">
        <f t="shared" si="7"/>
        <v/>
      </c>
      <c r="U80" s="41"/>
      <c r="V80" s="71"/>
      <c r="W80" s="4"/>
      <c r="X80" s="43" t="str">
        <f t="shared" si="6"/>
        <v>Thi lại</v>
      </c>
      <c r="Y80" s="43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61"/>
    </row>
    <row r="81" spans="2:40" ht="18.75" customHeight="1">
      <c r="B81" s="44">
        <v>73</v>
      </c>
      <c r="C81" s="45"/>
      <c r="D81" s="46"/>
      <c r="E81" s="47"/>
      <c r="F81" s="48"/>
      <c r="G81" s="45"/>
      <c r="H81" s="89" t="s">
        <v>36</v>
      </c>
      <c r="I81" s="49" t="s">
        <v>36</v>
      </c>
      <c r="J81" s="49" t="s">
        <v>36</v>
      </c>
      <c r="K81" s="49" t="s">
        <v>36</v>
      </c>
      <c r="L81" s="54"/>
      <c r="M81" s="54"/>
      <c r="N81" s="54"/>
      <c r="O81" s="54"/>
      <c r="P81" s="86" t="s">
        <v>36</v>
      </c>
      <c r="Q81" s="51">
        <f t="shared" si="5"/>
        <v>0</v>
      </c>
      <c r="R81" s="52" t="str">
        <f t="shared" si="3"/>
        <v>F</v>
      </c>
      <c r="S81" s="53" t="str">
        <f t="shared" si="1"/>
        <v>Kém</v>
      </c>
      <c r="T81" s="41" t="str">
        <f t="shared" si="7"/>
        <v/>
      </c>
      <c r="U81" s="41"/>
      <c r="V81" s="71"/>
      <c r="W81" s="4"/>
      <c r="X81" s="43" t="str">
        <f t="shared" si="6"/>
        <v>Thi lại</v>
      </c>
      <c r="Y81" s="43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61"/>
    </row>
    <row r="82" spans="2:40" ht="18.75" customHeight="1">
      <c r="B82" s="44">
        <v>74</v>
      </c>
      <c r="C82" s="45"/>
      <c r="D82" s="46"/>
      <c r="E82" s="47"/>
      <c r="F82" s="48"/>
      <c r="G82" s="45"/>
      <c r="H82" s="89" t="s">
        <v>36</v>
      </c>
      <c r="I82" s="49" t="s">
        <v>36</v>
      </c>
      <c r="J82" s="49" t="s">
        <v>36</v>
      </c>
      <c r="K82" s="49" t="s">
        <v>36</v>
      </c>
      <c r="L82" s="54"/>
      <c r="M82" s="54"/>
      <c r="N82" s="54"/>
      <c r="O82" s="54"/>
      <c r="P82" s="86" t="s">
        <v>36</v>
      </c>
      <c r="Q82" s="51">
        <f t="shared" si="5"/>
        <v>0</v>
      </c>
      <c r="R82" s="52" t="str">
        <f t="shared" si="3"/>
        <v>F</v>
      </c>
      <c r="S82" s="53" t="str">
        <f t="shared" si="1"/>
        <v>Kém</v>
      </c>
      <c r="T82" s="41" t="str">
        <f t="shared" si="7"/>
        <v/>
      </c>
      <c r="U82" s="41"/>
      <c r="V82" s="71"/>
      <c r="W82" s="4"/>
      <c r="X82" s="43" t="str">
        <f t="shared" si="6"/>
        <v>Thi lại</v>
      </c>
      <c r="Y82" s="43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61"/>
    </row>
    <row r="83" spans="2:40" ht="18.75" customHeight="1">
      <c r="B83" s="44">
        <v>75</v>
      </c>
      <c r="C83" s="45"/>
      <c r="D83" s="46"/>
      <c r="E83" s="47"/>
      <c r="F83" s="48"/>
      <c r="G83" s="45"/>
      <c r="H83" s="89" t="s">
        <v>36</v>
      </c>
      <c r="I83" s="49" t="s">
        <v>36</v>
      </c>
      <c r="J83" s="49" t="s">
        <v>36</v>
      </c>
      <c r="K83" s="49" t="s">
        <v>36</v>
      </c>
      <c r="L83" s="54"/>
      <c r="M83" s="54"/>
      <c r="N83" s="54"/>
      <c r="O83" s="54"/>
      <c r="P83" s="86" t="s">
        <v>36</v>
      </c>
      <c r="Q83" s="51">
        <f t="shared" si="5"/>
        <v>0</v>
      </c>
      <c r="R83" s="52" t="str">
        <f t="shared" si="3"/>
        <v>F</v>
      </c>
      <c r="S83" s="53" t="str">
        <f t="shared" si="1"/>
        <v>Kém</v>
      </c>
      <c r="T83" s="41" t="str">
        <f t="shared" si="7"/>
        <v/>
      </c>
      <c r="U83" s="41"/>
      <c r="V83" s="71"/>
      <c r="W83" s="4"/>
      <c r="X83" s="43" t="str">
        <f t="shared" si="6"/>
        <v>Thi lại</v>
      </c>
      <c r="Y83" s="43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61"/>
    </row>
    <row r="84" spans="2:40" ht="18.75" customHeight="1">
      <c r="B84" s="44">
        <v>76</v>
      </c>
      <c r="C84" s="45"/>
      <c r="D84" s="46"/>
      <c r="E84" s="47"/>
      <c r="F84" s="48"/>
      <c r="G84" s="45"/>
      <c r="H84" s="89" t="s">
        <v>36</v>
      </c>
      <c r="I84" s="49" t="s">
        <v>36</v>
      </c>
      <c r="J84" s="49" t="s">
        <v>36</v>
      </c>
      <c r="K84" s="49" t="s">
        <v>36</v>
      </c>
      <c r="L84" s="54"/>
      <c r="M84" s="54"/>
      <c r="N84" s="54"/>
      <c r="O84" s="54"/>
      <c r="P84" s="86" t="s">
        <v>36</v>
      </c>
      <c r="Q84" s="51">
        <f t="shared" si="5"/>
        <v>0</v>
      </c>
      <c r="R84" s="52" t="str">
        <f t="shared" si="3"/>
        <v>F</v>
      </c>
      <c r="S84" s="53" t="str">
        <f t="shared" si="1"/>
        <v>Kém</v>
      </c>
      <c r="T84" s="41" t="str">
        <f t="shared" si="7"/>
        <v/>
      </c>
      <c r="U84" s="41"/>
      <c r="V84" s="71"/>
      <c r="W84" s="4"/>
      <c r="X84" s="43" t="str">
        <f t="shared" si="6"/>
        <v>Thi lại</v>
      </c>
      <c r="Y84" s="43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61"/>
    </row>
    <row r="85" spans="2:40" ht="18.75" customHeight="1">
      <c r="B85" s="44">
        <v>77</v>
      </c>
      <c r="C85" s="45"/>
      <c r="D85" s="46"/>
      <c r="E85" s="47"/>
      <c r="F85" s="48"/>
      <c r="G85" s="45"/>
      <c r="H85" s="89" t="s">
        <v>36</v>
      </c>
      <c r="I85" s="49" t="s">
        <v>36</v>
      </c>
      <c r="J85" s="49" t="s">
        <v>36</v>
      </c>
      <c r="K85" s="49" t="s">
        <v>36</v>
      </c>
      <c r="L85" s="54"/>
      <c r="M85" s="54"/>
      <c r="N85" s="54"/>
      <c r="O85" s="54"/>
      <c r="P85" s="86" t="s">
        <v>36</v>
      </c>
      <c r="Q85" s="51">
        <f t="shared" si="5"/>
        <v>0</v>
      </c>
      <c r="R85" s="52" t="str">
        <f t="shared" si="3"/>
        <v>F</v>
      </c>
      <c r="S85" s="53" t="str">
        <f t="shared" si="1"/>
        <v>Kém</v>
      </c>
      <c r="T85" s="41" t="str">
        <f t="shared" si="7"/>
        <v/>
      </c>
      <c r="U85" s="41"/>
      <c r="V85" s="71"/>
      <c r="W85" s="4"/>
      <c r="X85" s="43" t="str">
        <f t="shared" si="6"/>
        <v>Thi lại</v>
      </c>
      <c r="Y85" s="43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61"/>
    </row>
    <row r="86" spans="2:40" ht="18.75" customHeight="1">
      <c r="B86" s="44">
        <v>78</v>
      </c>
      <c r="C86" s="45"/>
      <c r="D86" s="46"/>
      <c r="E86" s="47"/>
      <c r="F86" s="48"/>
      <c r="G86" s="45"/>
      <c r="H86" s="89" t="s">
        <v>36</v>
      </c>
      <c r="I86" s="49" t="s">
        <v>36</v>
      </c>
      <c r="J86" s="49" t="s">
        <v>36</v>
      </c>
      <c r="K86" s="49" t="s">
        <v>36</v>
      </c>
      <c r="L86" s="54"/>
      <c r="M86" s="54"/>
      <c r="N86" s="54"/>
      <c r="O86" s="54"/>
      <c r="P86" s="86" t="s">
        <v>36</v>
      </c>
      <c r="Q86" s="51">
        <f t="shared" si="5"/>
        <v>0</v>
      </c>
      <c r="R86" s="52" t="str">
        <f t="shared" si="3"/>
        <v>F</v>
      </c>
      <c r="S86" s="53" t="str">
        <f t="shared" si="1"/>
        <v>Kém</v>
      </c>
      <c r="T86" s="41" t="str">
        <f t="shared" si="7"/>
        <v/>
      </c>
      <c r="U86" s="41"/>
      <c r="V86" s="71"/>
      <c r="W86" s="4"/>
      <c r="X86" s="43" t="str">
        <f t="shared" si="6"/>
        <v>Thi lại</v>
      </c>
      <c r="Y86" s="43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61"/>
    </row>
    <row r="87" spans="2:40" ht="18.75" customHeight="1">
      <c r="B87" s="44">
        <v>79</v>
      </c>
      <c r="C87" s="45"/>
      <c r="D87" s="46"/>
      <c r="E87" s="47"/>
      <c r="F87" s="48"/>
      <c r="G87" s="45"/>
      <c r="H87" s="89" t="s">
        <v>36</v>
      </c>
      <c r="I87" s="49" t="s">
        <v>36</v>
      </c>
      <c r="J87" s="49" t="s">
        <v>36</v>
      </c>
      <c r="K87" s="49" t="s">
        <v>36</v>
      </c>
      <c r="L87" s="54"/>
      <c r="M87" s="54"/>
      <c r="N87" s="54"/>
      <c r="O87" s="54"/>
      <c r="P87" s="86" t="s">
        <v>36</v>
      </c>
      <c r="Q87" s="51">
        <f t="shared" si="5"/>
        <v>0</v>
      </c>
      <c r="R87" s="52" t="str">
        <f t="shared" si="3"/>
        <v>F</v>
      </c>
      <c r="S87" s="53" t="str">
        <f t="shared" si="1"/>
        <v>Kém</v>
      </c>
      <c r="T87" s="41" t="str">
        <f t="shared" si="7"/>
        <v/>
      </c>
      <c r="U87" s="41"/>
      <c r="V87" s="71"/>
      <c r="W87" s="4"/>
      <c r="X87" s="43" t="str">
        <f t="shared" si="6"/>
        <v>Thi lại</v>
      </c>
      <c r="Y87" s="43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61"/>
    </row>
    <row r="88" spans="2:40" ht="18.75" customHeight="1">
      <c r="B88" s="44">
        <v>80</v>
      </c>
      <c r="C88" s="45"/>
      <c r="D88" s="46"/>
      <c r="E88" s="47"/>
      <c r="F88" s="48"/>
      <c r="G88" s="45"/>
      <c r="H88" s="89" t="s">
        <v>36</v>
      </c>
      <c r="I88" s="49" t="s">
        <v>36</v>
      </c>
      <c r="J88" s="49" t="s">
        <v>36</v>
      </c>
      <c r="K88" s="49" t="s">
        <v>36</v>
      </c>
      <c r="L88" s="54"/>
      <c r="M88" s="54"/>
      <c r="N88" s="54"/>
      <c r="O88" s="54"/>
      <c r="P88" s="86" t="s">
        <v>36</v>
      </c>
      <c r="Q88" s="51">
        <f t="shared" si="5"/>
        <v>0</v>
      </c>
      <c r="R88" s="52" t="str">
        <f t="shared" si="3"/>
        <v>F</v>
      </c>
      <c r="S88" s="53" t="str">
        <f t="shared" si="1"/>
        <v>Kém</v>
      </c>
      <c r="T88" s="41" t="str">
        <f t="shared" si="7"/>
        <v/>
      </c>
      <c r="U88" s="41"/>
      <c r="V88" s="71"/>
      <c r="W88" s="4"/>
      <c r="X88" s="43" t="str">
        <f t="shared" si="6"/>
        <v>Thi lại</v>
      </c>
      <c r="Y88" s="43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61"/>
    </row>
    <row r="89" spans="2:40" ht="18.75" customHeight="1">
      <c r="B89" s="44">
        <v>81</v>
      </c>
      <c r="C89" s="45"/>
      <c r="D89" s="46"/>
      <c r="E89" s="47"/>
      <c r="F89" s="48"/>
      <c r="G89" s="45"/>
      <c r="H89" s="89" t="s">
        <v>36</v>
      </c>
      <c r="I89" s="49" t="s">
        <v>36</v>
      </c>
      <c r="J89" s="49" t="s">
        <v>36</v>
      </c>
      <c r="K89" s="49" t="s">
        <v>36</v>
      </c>
      <c r="L89" s="54"/>
      <c r="M89" s="54"/>
      <c r="N89" s="54"/>
      <c r="O89" s="54"/>
      <c r="P89" s="86" t="s">
        <v>36</v>
      </c>
      <c r="Q89" s="51">
        <f t="shared" si="5"/>
        <v>0</v>
      </c>
      <c r="R89" s="52" t="str">
        <f t="shared" si="3"/>
        <v>F</v>
      </c>
      <c r="S89" s="53" t="str">
        <f t="shared" si="1"/>
        <v>Kém</v>
      </c>
      <c r="T89" s="41" t="str">
        <f t="shared" si="7"/>
        <v/>
      </c>
      <c r="U89" s="41"/>
      <c r="V89" s="71"/>
      <c r="W89" s="4"/>
      <c r="X89" s="43" t="str">
        <f t="shared" si="6"/>
        <v>Thi lại</v>
      </c>
      <c r="Y89" s="43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61"/>
    </row>
    <row r="90" spans="2:40" ht="18.75" customHeight="1">
      <c r="B90" s="44">
        <v>82</v>
      </c>
      <c r="C90" s="45"/>
      <c r="D90" s="46"/>
      <c r="E90" s="47"/>
      <c r="F90" s="48"/>
      <c r="G90" s="45"/>
      <c r="H90" s="89" t="s">
        <v>36</v>
      </c>
      <c r="I90" s="49" t="s">
        <v>36</v>
      </c>
      <c r="J90" s="49" t="s">
        <v>36</v>
      </c>
      <c r="K90" s="49" t="s">
        <v>36</v>
      </c>
      <c r="L90" s="54"/>
      <c r="M90" s="54"/>
      <c r="N90" s="54"/>
      <c r="O90" s="54"/>
      <c r="P90" s="86" t="s">
        <v>36</v>
      </c>
      <c r="Q90" s="51">
        <f t="shared" si="5"/>
        <v>0</v>
      </c>
      <c r="R90" s="52" t="str">
        <f t="shared" si="3"/>
        <v>F</v>
      </c>
      <c r="S90" s="53" t="str">
        <f t="shared" si="1"/>
        <v>Kém</v>
      </c>
      <c r="T90" s="41" t="str">
        <f t="shared" si="7"/>
        <v/>
      </c>
      <c r="U90" s="41"/>
      <c r="V90" s="71"/>
      <c r="W90" s="4"/>
      <c r="X90" s="43" t="str">
        <f t="shared" si="6"/>
        <v>Thi lại</v>
      </c>
      <c r="Y90" s="43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61"/>
    </row>
    <row r="91" spans="2:40" ht="18.75" customHeight="1">
      <c r="B91" s="44">
        <v>83</v>
      </c>
      <c r="C91" s="45"/>
      <c r="D91" s="46"/>
      <c r="E91" s="47"/>
      <c r="F91" s="48"/>
      <c r="G91" s="45"/>
      <c r="H91" s="89" t="s">
        <v>36</v>
      </c>
      <c r="I91" s="49" t="s">
        <v>36</v>
      </c>
      <c r="J91" s="49" t="s">
        <v>36</v>
      </c>
      <c r="K91" s="49" t="s">
        <v>36</v>
      </c>
      <c r="L91" s="54"/>
      <c r="M91" s="54"/>
      <c r="N91" s="54"/>
      <c r="O91" s="54"/>
      <c r="P91" s="86" t="s">
        <v>36</v>
      </c>
      <c r="Q91" s="51">
        <f t="shared" si="5"/>
        <v>0</v>
      </c>
      <c r="R91" s="52" t="str">
        <f t="shared" si="3"/>
        <v>F</v>
      </c>
      <c r="S91" s="53" t="str">
        <f t="shared" si="1"/>
        <v>Kém</v>
      </c>
      <c r="T91" s="41" t="str">
        <f t="shared" si="7"/>
        <v/>
      </c>
      <c r="U91" s="41"/>
      <c r="V91" s="71"/>
      <c r="W91" s="4"/>
      <c r="X91" s="43" t="str">
        <f t="shared" si="6"/>
        <v>Thi lại</v>
      </c>
      <c r="Y91" s="43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61"/>
    </row>
    <row r="92" spans="2:40" ht="18.75" customHeight="1">
      <c r="B92" s="44">
        <v>84</v>
      </c>
      <c r="C92" s="45"/>
      <c r="D92" s="46"/>
      <c r="E92" s="47"/>
      <c r="F92" s="48"/>
      <c r="G92" s="45"/>
      <c r="H92" s="89" t="s">
        <v>36</v>
      </c>
      <c r="I92" s="49" t="s">
        <v>36</v>
      </c>
      <c r="J92" s="49" t="s">
        <v>36</v>
      </c>
      <c r="K92" s="49" t="s">
        <v>36</v>
      </c>
      <c r="L92" s="54"/>
      <c r="M92" s="54"/>
      <c r="N92" s="54"/>
      <c r="O92" s="54"/>
      <c r="P92" s="87" t="s">
        <v>36</v>
      </c>
      <c r="Q92" s="51">
        <f t="shared" si="5"/>
        <v>0</v>
      </c>
      <c r="R92" s="52" t="str">
        <f t="shared" si="3"/>
        <v>F</v>
      </c>
      <c r="S92" s="53" t="str">
        <f t="shared" si="1"/>
        <v>Kém</v>
      </c>
      <c r="T92" s="41" t="str">
        <f t="shared" si="7"/>
        <v/>
      </c>
      <c r="U92" s="41"/>
      <c r="V92" s="71"/>
      <c r="W92" s="4"/>
      <c r="X92" s="43" t="str">
        <f t="shared" si="6"/>
        <v>Thi lại</v>
      </c>
      <c r="Y92" s="43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61"/>
    </row>
    <row r="93" spans="2:40" ht="18.75" customHeight="1">
      <c r="B93" s="44">
        <v>85</v>
      </c>
      <c r="C93" s="45"/>
      <c r="D93" s="46"/>
      <c r="E93" s="47"/>
      <c r="F93" s="48"/>
      <c r="G93" s="45"/>
      <c r="H93" s="89" t="s">
        <v>36</v>
      </c>
      <c r="I93" s="49" t="s">
        <v>36</v>
      </c>
      <c r="J93" s="49" t="s">
        <v>36</v>
      </c>
      <c r="K93" s="49" t="s">
        <v>36</v>
      </c>
      <c r="L93" s="54"/>
      <c r="M93" s="54"/>
      <c r="N93" s="54"/>
      <c r="O93" s="54"/>
      <c r="P93" s="86" t="s">
        <v>36</v>
      </c>
      <c r="Q93" s="51">
        <f t="shared" si="5"/>
        <v>0</v>
      </c>
      <c r="R93" s="52" t="str">
        <f t="shared" si="3"/>
        <v>F</v>
      </c>
      <c r="S93" s="53" t="str">
        <f t="shared" si="1"/>
        <v>Kém</v>
      </c>
      <c r="T93" s="41" t="str">
        <f t="shared" si="7"/>
        <v/>
      </c>
      <c r="U93" s="41"/>
      <c r="V93" s="71"/>
      <c r="W93" s="4"/>
      <c r="X93" s="43" t="str">
        <f t="shared" si="6"/>
        <v>Thi lại</v>
      </c>
      <c r="Y93" s="43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61"/>
    </row>
    <row r="94" spans="2:40" ht="18.75" customHeight="1">
      <c r="B94" s="44">
        <v>86</v>
      </c>
      <c r="C94" s="45"/>
      <c r="D94" s="46"/>
      <c r="E94" s="47"/>
      <c r="F94" s="48"/>
      <c r="G94" s="45"/>
      <c r="H94" s="89" t="s">
        <v>36</v>
      </c>
      <c r="I94" s="49" t="s">
        <v>36</v>
      </c>
      <c r="J94" s="49" t="s">
        <v>36</v>
      </c>
      <c r="K94" s="49" t="s">
        <v>36</v>
      </c>
      <c r="L94" s="54"/>
      <c r="M94" s="54"/>
      <c r="N94" s="54"/>
      <c r="O94" s="54"/>
      <c r="P94" s="86" t="s">
        <v>36</v>
      </c>
      <c r="Q94" s="51">
        <f t="shared" si="5"/>
        <v>0</v>
      </c>
      <c r="R94" s="52" t="str">
        <f t="shared" si="3"/>
        <v>F</v>
      </c>
      <c r="S94" s="53" t="str">
        <f t="shared" si="1"/>
        <v>Kém</v>
      </c>
      <c r="T94" s="41" t="str">
        <f t="shared" si="7"/>
        <v/>
      </c>
      <c r="U94" s="41"/>
      <c r="V94" s="71"/>
      <c r="W94" s="4"/>
      <c r="X94" s="43" t="str">
        <f t="shared" si="6"/>
        <v>Thi lại</v>
      </c>
      <c r="Y94" s="43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61"/>
    </row>
    <row r="95" spans="2:40" ht="18.75" customHeight="1">
      <c r="B95" s="44">
        <v>87</v>
      </c>
      <c r="C95" s="45"/>
      <c r="D95" s="46"/>
      <c r="E95" s="47"/>
      <c r="F95" s="48"/>
      <c r="G95" s="45"/>
      <c r="H95" s="89" t="s">
        <v>36</v>
      </c>
      <c r="I95" s="49" t="s">
        <v>36</v>
      </c>
      <c r="J95" s="49" t="s">
        <v>36</v>
      </c>
      <c r="K95" s="49" t="s">
        <v>36</v>
      </c>
      <c r="L95" s="54"/>
      <c r="M95" s="54"/>
      <c r="N95" s="54"/>
      <c r="O95" s="54"/>
      <c r="P95" s="86" t="s">
        <v>36</v>
      </c>
      <c r="Q95" s="51">
        <f t="shared" si="5"/>
        <v>0</v>
      </c>
      <c r="R95" s="52" t="str">
        <f t="shared" si="3"/>
        <v>F</v>
      </c>
      <c r="S95" s="53" t="str">
        <f t="shared" si="1"/>
        <v>Kém</v>
      </c>
      <c r="T95" s="41" t="str">
        <f t="shared" si="7"/>
        <v/>
      </c>
      <c r="U95" s="41"/>
      <c r="V95" s="71"/>
      <c r="W95" s="4"/>
      <c r="X95" s="43" t="str">
        <f t="shared" si="6"/>
        <v>Thi lại</v>
      </c>
      <c r="Y95" s="43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61"/>
    </row>
    <row r="96" spans="2:40" ht="18.75" customHeight="1">
      <c r="B96" s="44">
        <v>88</v>
      </c>
      <c r="C96" s="45"/>
      <c r="D96" s="46"/>
      <c r="E96" s="47"/>
      <c r="F96" s="48"/>
      <c r="G96" s="45"/>
      <c r="H96" s="89" t="s">
        <v>36</v>
      </c>
      <c r="I96" s="49" t="s">
        <v>36</v>
      </c>
      <c r="J96" s="49" t="s">
        <v>36</v>
      </c>
      <c r="K96" s="49" t="s">
        <v>36</v>
      </c>
      <c r="L96" s="54"/>
      <c r="M96" s="54"/>
      <c r="N96" s="54"/>
      <c r="O96" s="54"/>
      <c r="P96" s="86" t="s">
        <v>36</v>
      </c>
      <c r="Q96" s="51">
        <f t="shared" si="5"/>
        <v>0</v>
      </c>
      <c r="R96" s="52" t="str">
        <f t="shared" si="3"/>
        <v>F</v>
      </c>
      <c r="S96" s="53" t="str">
        <f t="shared" si="1"/>
        <v>Kém</v>
      </c>
      <c r="T96" s="41" t="str">
        <f t="shared" si="7"/>
        <v/>
      </c>
      <c r="U96" s="41"/>
      <c r="V96" s="71"/>
      <c r="W96" s="4"/>
      <c r="X96" s="43" t="str">
        <f t="shared" si="6"/>
        <v>Thi lại</v>
      </c>
      <c r="Y96" s="43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61"/>
    </row>
    <row r="97" spans="1:40" ht="18.75" customHeight="1">
      <c r="B97" s="44">
        <v>89</v>
      </c>
      <c r="C97" s="45"/>
      <c r="D97" s="46"/>
      <c r="E97" s="47"/>
      <c r="F97" s="48"/>
      <c r="G97" s="45"/>
      <c r="H97" s="89" t="s">
        <v>36</v>
      </c>
      <c r="I97" s="49" t="s">
        <v>36</v>
      </c>
      <c r="J97" s="49" t="s">
        <v>36</v>
      </c>
      <c r="K97" s="49" t="s">
        <v>36</v>
      </c>
      <c r="L97" s="54"/>
      <c r="M97" s="54"/>
      <c r="N97" s="54"/>
      <c r="O97" s="54"/>
      <c r="P97" s="86" t="s">
        <v>36</v>
      </c>
      <c r="Q97" s="51">
        <f t="shared" si="5"/>
        <v>0</v>
      </c>
      <c r="R97" s="52" t="str">
        <f t="shared" si="3"/>
        <v>F</v>
      </c>
      <c r="S97" s="53" t="str">
        <f t="shared" si="1"/>
        <v>Kém</v>
      </c>
      <c r="T97" s="41" t="str">
        <f t="shared" si="7"/>
        <v/>
      </c>
      <c r="U97" s="41"/>
      <c r="V97" s="71"/>
      <c r="W97" s="4"/>
      <c r="X97" s="43" t="str">
        <f t="shared" si="6"/>
        <v>Thi lại</v>
      </c>
      <c r="Y97" s="43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61"/>
    </row>
    <row r="98" spans="1:40" ht="18.75" customHeight="1">
      <c r="B98" s="103">
        <v>90</v>
      </c>
      <c r="C98" s="104"/>
      <c r="D98" s="105"/>
      <c r="E98" s="106"/>
      <c r="F98" s="107"/>
      <c r="G98" s="104"/>
      <c r="H98" s="108" t="s">
        <v>36</v>
      </c>
      <c r="I98" s="109" t="s">
        <v>36</v>
      </c>
      <c r="J98" s="109" t="s">
        <v>36</v>
      </c>
      <c r="K98" s="109" t="s">
        <v>36</v>
      </c>
      <c r="L98" s="110"/>
      <c r="M98" s="110"/>
      <c r="N98" s="110"/>
      <c r="O98" s="110"/>
      <c r="P98" s="87" t="s">
        <v>36</v>
      </c>
      <c r="Q98" s="111">
        <f t="shared" si="5"/>
        <v>0</v>
      </c>
      <c r="R98" s="112" t="str">
        <f t="shared" si="3"/>
        <v>F</v>
      </c>
      <c r="S98" s="113" t="str">
        <f t="shared" si="1"/>
        <v>Kém</v>
      </c>
      <c r="T98" s="102" t="str">
        <f t="shared" si="7"/>
        <v/>
      </c>
      <c r="U98" s="102"/>
      <c r="V98" s="71"/>
      <c r="W98" s="4"/>
      <c r="X98" s="43" t="str">
        <f t="shared" si="6"/>
        <v>Thi lại</v>
      </c>
      <c r="Y98" s="43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61"/>
    </row>
    <row r="99" spans="1:40" ht="7.5" customHeight="1">
      <c r="A99" s="61"/>
      <c r="B99" s="62"/>
      <c r="C99" s="63"/>
      <c r="D99" s="63"/>
      <c r="E99" s="64"/>
      <c r="F99" s="64"/>
      <c r="G99" s="64"/>
      <c r="H99" s="65"/>
      <c r="I99" s="66"/>
      <c r="J99" s="66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4"/>
    </row>
    <row r="100" spans="1:40" ht="16.8">
      <c r="A100" s="61"/>
      <c r="B100" s="161" t="s">
        <v>37</v>
      </c>
      <c r="C100" s="161"/>
      <c r="D100" s="63"/>
      <c r="E100" s="64"/>
      <c r="F100" s="64"/>
      <c r="G100" s="64"/>
      <c r="H100" s="65"/>
      <c r="I100" s="66"/>
      <c r="J100" s="66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4"/>
    </row>
    <row r="101" spans="1:40" ht="16.5" customHeight="1">
      <c r="A101" s="61"/>
      <c r="B101" s="68" t="s">
        <v>38</v>
      </c>
      <c r="C101" s="68"/>
      <c r="D101" s="69">
        <f>+$AA$7</f>
        <v>90</v>
      </c>
      <c r="E101" s="70" t="s">
        <v>39</v>
      </c>
      <c r="F101" s="70"/>
      <c r="G101" s="162" t="s">
        <v>40</v>
      </c>
      <c r="H101" s="162"/>
      <c r="I101" s="162"/>
      <c r="J101" s="162"/>
      <c r="K101" s="162"/>
      <c r="L101" s="162"/>
      <c r="M101" s="162"/>
      <c r="N101" s="162"/>
      <c r="O101" s="162"/>
      <c r="P101" s="71">
        <f>$AA$7 -COUNTIF($T$8:$T$277,"Vắng") -COUNTIF($T$8:$T$277,"Vắng có phép") - COUNTIF($T$8:$T$277,"Đình chỉ thi") - COUNTIF($T$8:$T$277,"Không đủ ĐKDT")</f>
        <v>90</v>
      </c>
      <c r="Q101" s="71"/>
      <c r="R101" s="72"/>
      <c r="S101" s="73"/>
      <c r="T101" s="73" t="s">
        <v>39</v>
      </c>
      <c r="U101" s="73"/>
      <c r="V101" s="73"/>
      <c r="W101" s="4"/>
    </row>
    <row r="102" spans="1:40" ht="16.5" customHeight="1">
      <c r="A102" s="61"/>
      <c r="B102" s="68" t="s">
        <v>41</v>
      </c>
      <c r="C102" s="68"/>
      <c r="D102" s="69">
        <f>+$AL$7</f>
        <v>0</v>
      </c>
      <c r="E102" s="70" t="s">
        <v>39</v>
      </c>
      <c r="F102" s="70"/>
      <c r="G102" s="162" t="s">
        <v>42</v>
      </c>
      <c r="H102" s="162"/>
      <c r="I102" s="162"/>
      <c r="J102" s="162"/>
      <c r="K102" s="162"/>
      <c r="L102" s="162"/>
      <c r="M102" s="162"/>
      <c r="N102" s="162"/>
      <c r="O102" s="162"/>
      <c r="P102" s="74">
        <f>COUNTIF($T$8:$T$153,"Vắng")</f>
        <v>0</v>
      </c>
      <c r="Q102" s="74"/>
      <c r="R102" s="75"/>
      <c r="S102" s="73"/>
      <c r="T102" s="73" t="s">
        <v>39</v>
      </c>
      <c r="U102" s="73"/>
      <c r="V102" s="73"/>
      <c r="W102" s="4"/>
    </row>
    <row r="103" spans="1:40" ht="16.5" customHeight="1">
      <c r="A103" s="61"/>
      <c r="B103" s="68" t="s">
        <v>43</v>
      </c>
      <c r="C103" s="68"/>
      <c r="D103" s="76">
        <f>COUNTIF(X9:X98,"Học lại")</f>
        <v>0</v>
      </c>
      <c r="E103" s="70" t="s">
        <v>39</v>
      </c>
      <c r="F103" s="70"/>
      <c r="G103" s="162" t="s">
        <v>44</v>
      </c>
      <c r="H103" s="162"/>
      <c r="I103" s="162"/>
      <c r="J103" s="162"/>
      <c r="K103" s="162"/>
      <c r="L103" s="162"/>
      <c r="M103" s="162"/>
      <c r="N103" s="162"/>
      <c r="O103" s="162"/>
      <c r="P103" s="71">
        <f>COUNTIF($T$8:$T$153,"Vắng có phép")</f>
        <v>0</v>
      </c>
      <c r="Q103" s="71"/>
      <c r="R103" s="72"/>
      <c r="S103" s="73"/>
      <c r="T103" s="73" t="s">
        <v>39</v>
      </c>
      <c r="U103" s="73"/>
      <c r="V103" s="73"/>
      <c r="W103" s="4"/>
    </row>
    <row r="104" spans="1:40" ht="3" customHeight="1">
      <c r="A104" s="61"/>
      <c r="B104" s="62"/>
      <c r="C104" s="63"/>
      <c r="D104" s="63"/>
      <c r="E104" s="64"/>
      <c r="F104" s="64"/>
      <c r="G104" s="64"/>
      <c r="H104" s="65"/>
      <c r="I104" s="66"/>
      <c r="J104" s="66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4"/>
    </row>
    <row r="105" spans="1:40">
      <c r="B105" s="77" t="s">
        <v>45</v>
      </c>
      <c r="C105" s="77"/>
      <c r="D105" s="78">
        <f>COUNTIF(X9:X98,"Thi lại")</f>
        <v>90</v>
      </c>
      <c r="E105" s="79" t="s">
        <v>39</v>
      </c>
      <c r="F105" s="4"/>
      <c r="G105" s="4"/>
      <c r="H105" s="4"/>
      <c r="I105" s="4"/>
      <c r="J105" s="152"/>
      <c r="K105" s="152"/>
      <c r="L105" s="152"/>
      <c r="M105" s="152"/>
      <c r="N105" s="152"/>
      <c r="O105" s="152"/>
      <c r="P105" s="152"/>
      <c r="Q105" s="152"/>
      <c r="R105" s="152"/>
      <c r="S105" s="152"/>
      <c r="T105" s="152"/>
      <c r="U105" s="139"/>
      <c r="V105" s="139"/>
      <c r="W105" s="4"/>
    </row>
    <row r="106" spans="1:40">
      <c r="B106" s="77"/>
      <c r="C106" s="77"/>
      <c r="D106" s="78"/>
      <c r="E106" s="79"/>
      <c r="F106" s="4"/>
      <c r="G106" s="4"/>
      <c r="H106" s="4"/>
      <c r="I106" s="4"/>
      <c r="J106" s="152" t="s">
        <v>58</v>
      </c>
      <c r="K106" s="152"/>
      <c r="L106" s="152"/>
      <c r="M106" s="152"/>
      <c r="N106" s="152"/>
      <c r="O106" s="152"/>
      <c r="P106" s="152"/>
      <c r="Q106" s="152"/>
      <c r="R106" s="152"/>
      <c r="S106" s="152"/>
      <c r="T106" s="152"/>
      <c r="U106" s="152"/>
      <c r="V106" s="139"/>
      <c r="W106" s="4"/>
    </row>
    <row r="107" spans="1:40" ht="31.95" customHeight="1">
      <c r="A107" s="80"/>
      <c r="B107" s="147" t="s">
        <v>46</v>
      </c>
      <c r="C107" s="147"/>
      <c r="D107" s="147"/>
      <c r="E107" s="147"/>
      <c r="F107" s="147"/>
      <c r="G107" s="147"/>
      <c r="H107" s="147"/>
      <c r="I107" s="81"/>
      <c r="J107" s="153" t="s">
        <v>59</v>
      </c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4"/>
      <c r="V107" s="140"/>
      <c r="W107" s="4"/>
    </row>
    <row r="108" spans="1:40" ht="4.5" customHeight="1">
      <c r="A108" s="61"/>
      <c r="B108" s="62"/>
      <c r="C108" s="82"/>
      <c r="D108" s="82"/>
      <c r="E108" s="83"/>
      <c r="F108" s="83"/>
      <c r="G108" s="83"/>
      <c r="H108" s="84"/>
      <c r="I108" s="85"/>
      <c r="J108" s="85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40" s="61" customFormat="1">
      <c r="B109" s="147" t="s">
        <v>47</v>
      </c>
      <c r="C109" s="147"/>
      <c r="D109" s="149" t="s">
        <v>48</v>
      </c>
      <c r="E109" s="149"/>
      <c r="F109" s="149"/>
      <c r="G109" s="149"/>
      <c r="H109" s="149"/>
      <c r="I109" s="85"/>
      <c r="J109" s="85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4"/>
      <c r="X109" s="2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</row>
    <row r="110" spans="1:40" s="61" customFormat="1">
      <c r="A110" s="1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2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</row>
    <row r="111" spans="1:40" s="61" customFormat="1">
      <c r="A111" s="1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2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</row>
    <row r="112" spans="1:40" s="61" customFormat="1">
      <c r="A112" s="1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2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</row>
    <row r="113" spans="1:40" s="61" customFormat="1" ht="9.75" customHeight="1">
      <c r="A113" s="1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2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</row>
    <row r="114" spans="1:40" s="61" customFormat="1" ht="3.75" customHeight="1">
      <c r="A114" s="1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2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</row>
    <row r="115" spans="1:40" s="61" customFormat="1" ht="18" customHeight="1">
      <c r="A115" s="1"/>
      <c r="B115" s="151" t="s">
        <v>60</v>
      </c>
      <c r="C115" s="151"/>
      <c r="D115" s="151" t="s">
        <v>61</v>
      </c>
      <c r="E115" s="151"/>
      <c r="F115" s="151"/>
      <c r="G115" s="151"/>
      <c r="H115" s="151"/>
      <c r="I115" s="151"/>
      <c r="J115" s="151" t="s">
        <v>62</v>
      </c>
      <c r="K115" s="151"/>
      <c r="L115" s="151"/>
      <c r="M115" s="151"/>
      <c r="N115" s="151"/>
      <c r="O115" s="151"/>
      <c r="P115" s="151"/>
      <c r="Q115" s="151"/>
      <c r="R115" s="151"/>
      <c r="S115" s="151"/>
      <c r="T115" s="151"/>
      <c r="U115" s="151"/>
      <c r="V115" s="138"/>
      <c r="W115" s="4"/>
      <c r="X115" s="2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</row>
    <row r="116" spans="1:40" s="61" customFormat="1" ht="4.5" customHeight="1">
      <c r="A116" s="1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2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</row>
    <row r="117" spans="1:40" s="61" customFormat="1" ht="36.75" customHeight="1">
      <c r="A117" s="1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2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</row>
    <row r="118" spans="1:40" ht="38.25" customHeight="1">
      <c r="B118" s="146"/>
      <c r="C118" s="147"/>
      <c r="D118" s="147"/>
      <c r="E118" s="147"/>
      <c r="F118" s="147"/>
      <c r="G118" s="147"/>
      <c r="H118" s="146"/>
      <c r="I118" s="146"/>
      <c r="J118" s="146"/>
      <c r="K118" s="146"/>
      <c r="L118" s="146"/>
      <c r="M118" s="146"/>
      <c r="N118" s="148"/>
      <c r="O118" s="148"/>
      <c r="P118" s="148"/>
      <c r="Q118" s="148"/>
      <c r="R118" s="148"/>
      <c r="S118" s="148"/>
      <c r="T118" s="148"/>
      <c r="U118" s="148"/>
      <c r="V118" s="136"/>
    </row>
    <row r="119" spans="1:40">
      <c r="B119" s="62"/>
      <c r="C119" s="82"/>
      <c r="D119" s="82"/>
      <c r="E119" s="83"/>
      <c r="F119" s="83"/>
      <c r="G119" s="83"/>
      <c r="H119" s="84"/>
      <c r="I119" s="85"/>
      <c r="J119" s="85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</row>
    <row r="120" spans="1:40">
      <c r="B120" s="147"/>
      <c r="C120" s="147"/>
      <c r="D120" s="149"/>
      <c r="E120" s="149"/>
      <c r="F120" s="149"/>
      <c r="G120" s="149"/>
      <c r="H120" s="149"/>
      <c r="I120" s="85"/>
      <c r="J120" s="85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</row>
    <row r="121" spans="1:40"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</row>
    <row r="126" spans="1:40">
      <c r="B126" s="150"/>
      <c r="C126" s="150"/>
      <c r="D126" s="150"/>
      <c r="E126" s="150"/>
      <c r="F126" s="150"/>
      <c r="G126" s="150"/>
      <c r="H126" s="150"/>
      <c r="I126" s="150"/>
      <c r="J126" s="150"/>
      <c r="K126" s="150"/>
      <c r="L126" s="150"/>
      <c r="M126" s="150"/>
      <c r="N126" s="150"/>
      <c r="O126" s="150"/>
      <c r="P126" s="150"/>
      <c r="Q126" s="150"/>
      <c r="R126" s="150"/>
      <c r="S126" s="150"/>
      <c r="T126" s="150"/>
      <c r="U126" s="150"/>
      <c r="V126" s="137"/>
    </row>
    <row r="129" spans="2:22" ht="39" customHeight="1">
      <c r="B129" s="146" t="s">
        <v>49</v>
      </c>
      <c r="C129" s="147"/>
      <c r="D129" s="147"/>
      <c r="E129" s="147"/>
      <c r="F129" s="147"/>
      <c r="G129" s="147"/>
      <c r="H129" s="146" t="s">
        <v>50</v>
      </c>
      <c r="I129" s="146"/>
      <c r="J129" s="146"/>
      <c r="K129" s="146"/>
      <c r="L129" s="146"/>
      <c r="M129" s="146"/>
      <c r="N129" s="148" t="s">
        <v>51</v>
      </c>
      <c r="O129" s="148"/>
      <c r="P129" s="148"/>
      <c r="Q129" s="148"/>
      <c r="R129" s="148"/>
      <c r="S129" s="148"/>
      <c r="T129" s="148"/>
      <c r="U129" s="148"/>
      <c r="V129" s="136"/>
    </row>
    <row r="130" spans="2:22">
      <c r="B130" s="62"/>
      <c r="C130" s="82"/>
      <c r="D130" s="82"/>
      <c r="E130" s="83"/>
      <c r="F130" s="83"/>
      <c r="G130" s="83"/>
      <c r="H130" s="84"/>
      <c r="I130" s="85"/>
      <c r="J130" s="85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</row>
    <row r="131" spans="2:22">
      <c r="B131" s="147" t="s">
        <v>47</v>
      </c>
      <c r="C131" s="147"/>
      <c r="D131" s="149" t="s">
        <v>48</v>
      </c>
      <c r="E131" s="149"/>
      <c r="F131" s="149"/>
      <c r="G131" s="149"/>
      <c r="H131" s="149"/>
      <c r="I131" s="85"/>
      <c r="J131" s="85"/>
      <c r="K131" s="67"/>
      <c r="L131" s="67"/>
      <c r="M131" s="67"/>
      <c r="N131" s="67"/>
      <c r="O131" s="67"/>
      <c r="P131" s="67"/>
      <c r="Q131" s="67"/>
      <c r="R131" s="67"/>
      <c r="S131" s="67"/>
      <c r="T131" s="67"/>
      <c r="U131" s="67"/>
      <c r="V131" s="67"/>
    </row>
    <row r="132" spans="2:22"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</row>
    <row r="137" spans="2:22">
      <c r="B137" s="150"/>
      <c r="C137" s="150"/>
      <c r="D137" s="150"/>
      <c r="E137" s="150"/>
      <c r="F137" s="150"/>
      <c r="G137" s="150"/>
      <c r="H137" s="150"/>
      <c r="I137" s="150"/>
      <c r="J137" s="150"/>
      <c r="K137" s="150"/>
      <c r="L137" s="150"/>
      <c r="M137" s="150"/>
      <c r="N137" s="150" t="s">
        <v>52</v>
      </c>
      <c r="O137" s="150"/>
      <c r="P137" s="150"/>
      <c r="Q137" s="150"/>
      <c r="R137" s="150"/>
      <c r="S137" s="150"/>
      <c r="T137" s="150"/>
      <c r="U137" s="150"/>
      <c r="V137" s="137"/>
    </row>
  </sheetData>
  <sheetProtection formatCells="0" formatColumns="0" formatRows="0" insertColumns="0" insertRows="0" insertHyperlinks="0" deleteColumns="0" deleteRows="0" sort="0" autoFilter="0" pivotTables="0"/>
  <autoFilter ref="A7:AN98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G103:O103"/>
    <mergeCell ref="O6:O7"/>
    <mergeCell ref="P6:P7"/>
    <mergeCell ref="Q6:Q8"/>
    <mergeCell ref="R6:R7"/>
    <mergeCell ref="H6:H7"/>
    <mergeCell ref="I6:I7"/>
    <mergeCell ref="J6:J7"/>
    <mergeCell ref="K6:K7"/>
    <mergeCell ref="L6:L7"/>
    <mergeCell ref="M6:N6"/>
    <mergeCell ref="G6:G7"/>
    <mergeCell ref="U6:U8"/>
    <mergeCell ref="B8:G8"/>
    <mergeCell ref="B100:C100"/>
    <mergeCell ref="G101:O101"/>
    <mergeCell ref="G102:O102"/>
    <mergeCell ref="S6:S7"/>
    <mergeCell ref="T6:T8"/>
    <mergeCell ref="B6:B7"/>
    <mergeCell ref="C6:C7"/>
    <mergeCell ref="D6:E7"/>
    <mergeCell ref="F6:F7"/>
    <mergeCell ref="J105:T105"/>
    <mergeCell ref="J106:U106"/>
    <mergeCell ref="B107:H107"/>
    <mergeCell ref="J107:U107"/>
    <mergeCell ref="B109:C109"/>
    <mergeCell ref="D109:H109"/>
    <mergeCell ref="B115:C115"/>
    <mergeCell ref="D115:I115"/>
    <mergeCell ref="J115:U115"/>
    <mergeCell ref="B118:G118"/>
    <mergeCell ref="H118:M118"/>
    <mergeCell ref="N118:U118"/>
    <mergeCell ref="B137:D137"/>
    <mergeCell ref="E137:G137"/>
    <mergeCell ref="H137:M137"/>
    <mergeCell ref="N137:U137"/>
    <mergeCell ref="B120:C120"/>
    <mergeCell ref="D120:H120"/>
    <mergeCell ref="B126:D126"/>
    <mergeCell ref="E126:G126"/>
    <mergeCell ref="H126:M126"/>
    <mergeCell ref="N126:U126"/>
    <mergeCell ref="B129:G129"/>
    <mergeCell ref="H129:M129"/>
    <mergeCell ref="N129:U129"/>
    <mergeCell ref="B131:C131"/>
    <mergeCell ref="D131:H131"/>
  </mergeCells>
  <conditionalFormatting sqref="H9:P98">
    <cfRule type="cellIs" dxfId="107" priority="9" operator="greaterThan">
      <formula>10</formula>
    </cfRule>
  </conditionalFormatting>
  <conditionalFormatting sqref="C1:C1048576">
    <cfRule type="duplicateValues" dxfId="106" priority="8"/>
  </conditionalFormatting>
  <conditionalFormatting sqref="P9:P98">
    <cfRule type="cellIs" dxfId="105" priority="5" operator="greaterThan">
      <formula>10</formula>
    </cfRule>
    <cfRule type="cellIs" dxfId="104" priority="6" operator="greaterThan">
      <formula>10</formula>
    </cfRule>
    <cfRule type="cellIs" dxfId="103" priority="7" operator="greaterThan">
      <formula>10</formula>
    </cfRule>
  </conditionalFormatting>
  <conditionalFormatting sqref="H9:K98">
    <cfRule type="cellIs" dxfId="102" priority="4" operator="greaterThan">
      <formula>10</formula>
    </cfRule>
  </conditionalFormatting>
  <conditionalFormatting sqref="C106:C115">
    <cfRule type="duplicateValues" dxfId="101" priority="3"/>
  </conditionalFormatting>
  <conditionalFormatting sqref="O106:O115">
    <cfRule type="duplicateValues" dxfId="100" priority="2"/>
  </conditionalFormatting>
  <conditionalFormatting sqref="C106:C115">
    <cfRule type="duplicateValues" dxfId="99" priority="1"/>
  </conditionalFormatting>
  <dataValidations count="1">
    <dataValidation allowBlank="1" showInputMessage="1" showErrorMessage="1" errorTitle="Không xóa dữ liệu" error="Không xóa dữ liệu" prompt="Không xóa dữ liệu" sqref="D103 Y3:AM7 Z2:AM2 Z9 X9:Y98 AN2:AN7"/>
  </dataValidations>
  <pageMargins left="0.17" right="3.937007874015748E-2" top="0.23622047244094491" bottom="0.35433070866141736" header="0.15748031496062992" footer="0.11811023622047245"/>
  <pageSetup paperSize="9" scale="89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AN110"/>
  <sheetViews>
    <sheetView topLeftCell="B1" workbookViewId="0">
      <pane ySplit="2" topLeftCell="A3" activePane="bottomLeft" state="frozen"/>
      <selection activeCell="G1" sqref="G1:G1048576"/>
      <selection pane="bottomLeft" activeCell="D4" sqref="D4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29687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2.19921875" style="1" customWidth="1"/>
    <col min="8" max="10" width="4.898437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296875" style="1" customWidth="1"/>
    <col min="21" max="21" width="6.699218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15"/>
      <c r="W2" s="5"/>
      <c r="X2" s="6"/>
      <c r="AF2" s="2"/>
      <c r="AG2" s="7"/>
      <c r="AH2" s="2"/>
      <c r="AI2" s="2"/>
      <c r="AJ2" s="2"/>
      <c r="AK2" s="7"/>
      <c r="AL2" s="2"/>
    </row>
    <row r="3" spans="2:40" ht="33.75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66</v>
      </c>
      <c r="Q3" s="180"/>
      <c r="R3" s="180"/>
      <c r="S3" s="180"/>
      <c r="T3" s="180"/>
      <c r="U3" s="180"/>
      <c r="V3" s="118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14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25.95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17" t="s">
        <v>33</v>
      </c>
      <c r="N7" s="117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Nhóm:SKD1108-06</v>
      </c>
      <c r="AA7" s="20">
        <f>+$AJ$7+$AL$7+$AH$7</f>
        <v>63</v>
      </c>
      <c r="AB7" s="7">
        <f>COUNTIF($S$8:$S$120,"Khiển trách")</f>
        <v>0</v>
      </c>
      <c r="AC7" s="7">
        <f>COUNTIF($S$8:$S$120,"Cảnh cáo")</f>
        <v>0</v>
      </c>
      <c r="AD7" s="7">
        <f>COUNTIF($S$8:$S$120,"Đình chỉ thi")</f>
        <v>0</v>
      </c>
      <c r="AE7" s="21">
        <f>+($AB$7+$AC$7+$AD$7)/$AA$7*100%</f>
        <v>0</v>
      </c>
      <c r="AF7" s="7">
        <f>SUM(COUNTIF($S$8:$S$118,"Vắng"),COUNTIF($S$8:$S$118,"Vắng có phép"))</f>
        <v>0</v>
      </c>
      <c r="AG7" s="22">
        <f>+$AF$7/$AA$7</f>
        <v>0</v>
      </c>
      <c r="AH7" s="23">
        <f>COUNTIF($X$8:$X$118,"Thi lại")</f>
        <v>0</v>
      </c>
      <c r="AI7" s="22">
        <f>+$AH$7/$AA$7</f>
        <v>0</v>
      </c>
      <c r="AJ7" s="23">
        <f>COUNTIF($X$8:$X$119,"Học lại")</f>
        <v>6</v>
      </c>
      <c r="AK7" s="22">
        <f>+$AJ$7/$AA$7</f>
        <v>9.5238095238095233E-2</v>
      </c>
      <c r="AL7" s="7">
        <f>COUNTIF($X$9:$X$119,"Đạt")</f>
        <v>57</v>
      </c>
      <c r="AM7" s="21">
        <f>+$AL$7/$AA$7</f>
        <v>0.90476190476190477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539</v>
      </c>
      <c r="D9" s="33" t="s">
        <v>152</v>
      </c>
      <c r="E9" s="34" t="s">
        <v>70</v>
      </c>
      <c r="F9" s="35" t="s">
        <v>540</v>
      </c>
      <c r="G9" s="32" t="s">
        <v>159</v>
      </c>
      <c r="H9" s="88">
        <v>10</v>
      </c>
      <c r="I9" s="36">
        <v>8</v>
      </c>
      <c r="J9" s="36">
        <v>9</v>
      </c>
      <c r="K9" s="36" t="s">
        <v>36</v>
      </c>
      <c r="L9" s="37"/>
      <c r="M9" s="37"/>
      <c r="N9" s="37"/>
      <c r="O9" s="37"/>
      <c r="P9" s="38">
        <v>7</v>
      </c>
      <c r="Q9" s="39">
        <f t="shared" ref="Q9:Q71" si="0">ROUND(SUMPRODUCT(H9:P9,$H$8:$P$8)/100,1)</f>
        <v>7.9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71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541</v>
      </c>
      <c r="D10" s="46" t="s">
        <v>542</v>
      </c>
      <c r="E10" s="47" t="s">
        <v>75</v>
      </c>
      <c r="F10" s="48" t="s">
        <v>543</v>
      </c>
      <c r="G10" s="45" t="s">
        <v>81</v>
      </c>
      <c r="H10" s="89">
        <v>10</v>
      </c>
      <c r="I10" s="49">
        <v>8</v>
      </c>
      <c r="J10" s="49">
        <v>9</v>
      </c>
      <c r="K10" s="49" t="s">
        <v>36</v>
      </c>
      <c r="L10" s="50"/>
      <c r="M10" s="50"/>
      <c r="N10" s="50"/>
      <c r="O10" s="50"/>
      <c r="P10" s="86">
        <v>7</v>
      </c>
      <c r="Q10" s="51">
        <f t="shared" si="0"/>
        <v>7.9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1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544</v>
      </c>
      <c r="D11" s="46" t="s">
        <v>319</v>
      </c>
      <c r="E11" s="47" t="s">
        <v>75</v>
      </c>
      <c r="F11" s="48" t="s">
        <v>545</v>
      </c>
      <c r="G11" s="45" t="s">
        <v>81</v>
      </c>
      <c r="H11" s="89">
        <v>10</v>
      </c>
      <c r="I11" s="49">
        <v>8</v>
      </c>
      <c r="J11" s="49">
        <v>8</v>
      </c>
      <c r="K11" s="49" t="s">
        <v>36</v>
      </c>
      <c r="L11" s="54"/>
      <c r="M11" s="54"/>
      <c r="N11" s="54"/>
      <c r="O11" s="54"/>
      <c r="P11" s="86">
        <v>8</v>
      </c>
      <c r="Q11" s="51">
        <f t="shared" si="0"/>
        <v>8.1999999999999993</v>
      </c>
      <c r="R11" s="52" t="str">
        <f t="shared" ref="R11:R71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53" t="str">
        <f t="shared" si="1"/>
        <v>Khá</v>
      </c>
      <c r="T11" s="41" t="str">
        <f t="shared" ref="T11:T71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6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546</v>
      </c>
      <c r="D12" s="46" t="s">
        <v>353</v>
      </c>
      <c r="E12" s="47" t="s">
        <v>75</v>
      </c>
      <c r="F12" s="48" t="s">
        <v>547</v>
      </c>
      <c r="G12" s="45" t="s">
        <v>81</v>
      </c>
      <c r="H12" s="89">
        <v>9</v>
      </c>
      <c r="I12" s="49">
        <v>8</v>
      </c>
      <c r="J12" s="49">
        <v>10</v>
      </c>
      <c r="K12" s="49" t="s">
        <v>36</v>
      </c>
      <c r="L12" s="54"/>
      <c r="M12" s="54"/>
      <c r="N12" s="54"/>
      <c r="O12" s="54"/>
      <c r="P12" s="86">
        <v>8.5</v>
      </c>
      <c r="Q12" s="51">
        <f t="shared" si="0"/>
        <v>8.8000000000000007</v>
      </c>
      <c r="R12" s="52" t="str">
        <f t="shared" si="3"/>
        <v>A</v>
      </c>
      <c r="S12" s="53" t="str">
        <f t="shared" si="1"/>
        <v>Giỏi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548</v>
      </c>
      <c r="D13" s="46" t="s">
        <v>318</v>
      </c>
      <c r="E13" s="47" t="s">
        <v>549</v>
      </c>
      <c r="F13" s="48" t="s">
        <v>550</v>
      </c>
      <c r="G13" s="45" t="s">
        <v>72</v>
      </c>
      <c r="H13" s="89">
        <v>5</v>
      </c>
      <c r="I13" s="49">
        <v>6</v>
      </c>
      <c r="J13" s="49">
        <v>5</v>
      </c>
      <c r="K13" s="49" t="s">
        <v>36</v>
      </c>
      <c r="L13" s="54"/>
      <c r="M13" s="54"/>
      <c r="N13" s="54"/>
      <c r="O13" s="54"/>
      <c r="P13" s="86">
        <v>7</v>
      </c>
      <c r="Q13" s="51">
        <f t="shared" si="0"/>
        <v>6.2</v>
      </c>
      <c r="R13" s="52" t="str">
        <f t="shared" si="3"/>
        <v>C</v>
      </c>
      <c r="S13" s="53" t="str">
        <f t="shared" si="1"/>
        <v>Trung bình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551</v>
      </c>
      <c r="D14" s="46" t="s">
        <v>538</v>
      </c>
      <c r="E14" s="47" t="s">
        <v>356</v>
      </c>
      <c r="F14" s="48" t="s">
        <v>552</v>
      </c>
      <c r="G14" s="45" t="s">
        <v>159</v>
      </c>
      <c r="H14" s="89">
        <v>10</v>
      </c>
      <c r="I14" s="49">
        <v>7</v>
      </c>
      <c r="J14" s="49">
        <v>9</v>
      </c>
      <c r="K14" s="49" t="s">
        <v>36</v>
      </c>
      <c r="L14" s="54"/>
      <c r="M14" s="54"/>
      <c r="N14" s="54"/>
      <c r="O14" s="54"/>
      <c r="P14" s="86">
        <v>6.5</v>
      </c>
      <c r="Q14" s="51">
        <f t="shared" si="0"/>
        <v>7.5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553</v>
      </c>
      <c r="D15" s="46" t="s">
        <v>274</v>
      </c>
      <c r="E15" s="47" t="s">
        <v>356</v>
      </c>
      <c r="F15" s="48" t="s">
        <v>554</v>
      </c>
      <c r="G15" s="45" t="s">
        <v>72</v>
      </c>
      <c r="H15" s="89">
        <v>8</v>
      </c>
      <c r="I15" s="49">
        <v>7</v>
      </c>
      <c r="J15" s="49">
        <v>8</v>
      </c>
      <c r="K15" s="49" t="s">
        <v>36</v>
      </c>
      <c r="L15" s="54"/>
      <c r="M15" s="54"/>
      <c r="N15" s="54"/>
      <c r="O15" s="54"/>
      <c r="P15" s="86">
        <v>6</v>
      </c>
      <c r="Q15" s="51">
        <f t="shared" si="0"/>
        <v>6.8</v>
      </c>
      <c r="R15" s="52" t="str">
        <f t="shared" si="3"/>
        <v>C+</v>
      </c>
      <c r="S15" s="53" t="str">
        <f t="shared" si="1"/>
        <v>Trung bình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555</v>
      </c>
      <c r="D16" s="46" t="s">
        <v>556</v>
      </c>
      <c r="E16" s="47" t="s">
        <v>357</v>
      </c>
      <c r="F16" s="48" t="s">
        <v>557</v>
      </c>
      <c r="G16" s="45" t="s">
        <v>370</v>
      </c>
      <c r="H16" s="89">
        <v>10</v>
      </c>
      <c r="I16" s="49">
        <v>8</v>
      </c>
      <c r="J16" s="49">
        <v>8</v>
      </c>
      <c r="K16" s="49" t="s">
        <v>36</v>
      </c>
      <c r="L16" s="54"/>
      <c r="M16" s="54"/>
      <c r="N16" s="54"/>
      <c r="O16" s="54"/>
      <c r="P16" s="86">
        <v>7</v>
      </c>
      <c r="Q16" s="51">
        <f t="shared" si="0"/>
        <v>7.7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558</v>
      </c>
      <c r="D17" s="46" t="s">
        <v>318</v>
      </c>
      <c r="E17" s="47" t="s">
        <v>98</v>
      </c>
      <c r="F17" s="48" t="s">
        <v>559</v>
      </c>
      <c r="G17" s="45" t="s">
        <v>370</v>
      </c>
      <c r="H17" s="89">
        <v>10</v>
      </c>
      <c r="I17" s="49">
        <v>8</v>
      </c>
      <c r="J17" s="49">
        <v>8</v>
      </c>
      <c r="K17" s="49" t="s">
        <v>36</v>
      </c>
      <c r="L17" s="54"/>
      <c r="M17" s="54"/>
      <c r="N17" s="54"/>
      <c r="O17" s="54"/>
      <c r="P17" s="86">
        <v>7</v>
      </c>
      <c r="Q17" s="51">
        <f t="shared" si="0"/>
        <v>7.7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560</v>
      </c>
      <c r="D18" s="46" t="s">
        <v>114</v>
      </c>
      <c r="E18" s="47" t="s">
        <v>98</v>
      </c>
      <c r="F18" s="48" t="s">
        <v>470</v>
      </c>
      <c r="G18" s="45" t="s">
        <v>81</v>
      </c>
      <c r="H18" s="89">
        <v>10</v>
      </c>
      <c r="I18" s="49">
        <v>8</v>
      </c>
      <c r="J18" s="49">
        <v>10</v>
      </c>
      <c r="K18" s="49" t="s">
        <v>36</v>
      </c>
      <c r="L18" s="54"/>
      <c r="M18" s="54"/>
      <c r="N18" s="54"/>
      <c r="O18" s="54"/>
      <c r="P18" s="86">
        <v>8.5</v>
      </c>
      <c r="Q18" s="51">
        <f t="shared" si="0"/>
        <v>8.9</v>
      </c>
      <c r="R18" s="52" t="str">
        <f t="shared" si="3"/>
        <v>A</v>
      </c>
      <c r="S18" s="53" t="str">
        <f t="shared" si="1"/>
        <v>Giỏi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561</v>
      </c>
      <c r="D19" s="46" t="s">
        <v>359</v>
      </c>
      <c r="E19" s="47" t="s">
        <v>407</v>
      </c>
      <c r="F19" s="48" t="s">
        <v>562</v>
      </c>
      <c r="G19" s="45" t="s">
        <v>81</v>
      </c>
      <c r="H19" s="89">
        <v>10</v>
      </c>
      <c r="I19" s="49">
        <v>7</v>
      </c>
      <c r="J19" s="49">
        <v>8</v>
      </c>
      <c r="K19" s="49" t="s">
        <v>36</v>
      </c>
      <c r="L19" s="54"/>
      <c r="M19" s="54"/>
      <c r="N19" s="54"/>
      <c r="O19" s="54"/>
      <c r="P19" s="86">
        <v>6</v>
      </c>
      <c r="Q19" s="51">
        <f t="shared" si="0"/>
        <v>7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563</v>
      </c>
      <c r="D20" s="46" t="s">
        <v>382</v>
      </c>
      <c r="E20" s="47" t="s">
        <v>322</v>
      </c>
      <c r="F20" s="48" t="s">
        <v>564</v>
      </c>
      <c r="G20" s="45" t="s">
        <v>72</v>
      </c>
      <c r="H20" s="89">
        <v>5</v>
      </c>
      <c r="I20" s="49">
        <v>5</v>
      </c>
      <c r="J20" s="49">
        <v>5</v>
      </c>
      <c r="K20" s="49" t="s">
        <v>36</v>
      </c>
      <c r="L20" s="54"/>
      <c r="M20" s="54"/>
      <c r="N20" s="54"/>
      <c r="O20" s="54"/>
      <c r="P20" s="86">
        <v>3</v>
      </c>
      <c r="Q20" s="51">
        <f t="shared" si="0"/>
        <v>4</v>
      </c>
      <c r="R20" s="52" t="str">
        <f t="shared" si="3"/>
        <v>D</v>
      </c>
      <c r="S20" s="53" t="str">
        <f t="shared" si="1"/>
        <v>Trung bình yếu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565</v>
      </c>
      <c r="D21" s="46" t="s">
        <v>566</v>
      </c>
      <c r="E21" s="47" t="s">
        <v>106</v>
      </c>
      <c r="F21" s="48" t="s">
        <v>355</v>
      </c>
      <c r="G21" s="45" t="s">
        <v>100</v>
      </c>
      <c r="H21" s="89">
        <v>0</v>
      </c>
      <c r="I21" s="49">
        <v>0</v>
      </c>
      <c r="J21" s="49">
        <v>0</v>
      </c>
      <c r="K21" s="49" t="s">
        <v>36</v>
      </c>
      <c r="L21" s="54"/>
      <c r="M21" s="54"/>
      <c r="N21" s="54"/>
      <c r="O21" s="54"/>
      <c r="P21" s="134" t="s">
        <v>317</v>
      </c>
      <c r="Q21" s="51">
        <f t="shared" si="0"/>
        <v>0</v>
      </c>
      <c r="R21" s="52" t="str">
        <f t="shared" si="3"/>
        <v>F</v>
      </c>
      <c r="S21" s="53" t="str">
        <f t="shared" si="1"/>
        <v>Kém</v>
      </c>
      <c r="T21" s="41" t="str">
        <f t="shared" si="4"/>
        <v>Không đủ ĐKDT</v>
      </c>
      <c r="U21" s="41"/>
      <c r="V21" s="71"/>
      <c r="W21" s="4"/>
      <c r="X21" s="43" t="str">
        <f t="shared" si="2"/>
        <v>Học lại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567</v>
      </c>
      <c r="D22" s="46" t="s">
        <v>568</v>
      </c>
      <c r="E22" s="47" t="s">
        <v>110</v>
      </c>
      <c r="F22" s="48" t="s">
        <v>569</v>
      </c>
      <c r="G22" s="45" t="s">
        <v>370</v>
      </c>
      <c r="H22" s="89">
        <v>10</v>
      </c>
      <c r="I22" s="49">
        <v>7</v>
      </c>
      <c r="J22" s="49">
        <v>8</v>
      </c>
      <c r="K22" s="49" t="s">
        <v>36</v>
      </c>
      <c r="L22" s="54"/>
      <c r="M22" s="54"/>
      <c r="N22" s="54"/>
      <c r="O22" s="54"/>
      <c r="P22" s="86">
        <v>6</v>
      </c>
      <c r="Q22" s="51">
        <f t="shared" si="0"/>
        <v>7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570</v>
      </c>
      <c r="D23" s="46" t="s">
        <v>375</v>
      </c>
      <c r="E23" s="47" t="s">
        <v>571</v>
      </c>
      <c r="F23" s="48" t="s">
        <v>572</v>
      </c>
      <c r="G23" s="45" t="s">
        <v>370</v>
      </c>
      <c r="H23" s="89">
        <v>10</v>
      </c>
      <c r="I23" s="49">
        <v>7</v>
      </c>
      <c r="J23" s="49">
        <v>8</v>
      </c>
      <c r="K23" s="49" t="s">
        <v>36</v>
      </c>
      <c r="L23" s="54"/>
      <c r="M23" s="54"/>
      <c r="N23" s="54"/>
      <c r="O23" s="54"/>
      <c r="P23" s="86">
        <v>6.5</v>
      </c>
      <c r="Q23" s="51">
        <f t="shared" si="0"/>
        <v>7.3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573</v>
      </c>
      <c r="D24" s="46" t="s">
        <v>574</v>
      </c>
      <c r="E24" s="47" t="s">
        <v>575</v>
      </c>
      <c r="F24" s="48" t="s">
        <v>576</v>
      </c>
      <c r="G24" s="45" t="s">
        <v>81</v>
      </c>
      <c r="H24" s="89">
        <v>10</v>
      </c>
      <c r="I24" s="49">
        <v>7</v>
      </c>
      <c r="J24" s="49">
        <v>10</v>
      </c>
      <c r="K24" s="49" t="s">
        <v>36</v>
      </c>
      <c r="L24" s="54"/>
      <c r="M24" s="54"/>
      <c r="N24" s="54"/>
      <c r="O24" s="54"/>
      <c r="P24" s="86">
        <v>5.5</v>
      </c>
      <c r="Q24" s="51">
        <f t="shared" si="0"/>
        <v>7.2</v>
      </c>
      <c r="R24" s="52" t="str">
        <f t="shared" si="3"/>
        <v>B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577</v>
      </c>
      <c r="D25" s="46" t="s">
        <v>578</v>
      </c>
      <c r="E25" s="47" t="s">
        <v>579</v>
      </c>
      <c r="F25" s="48" t="s">
        <v>378</v>
      </c>
      <c r="G25" s="45" t="s">
        <v>81</v>
      </c>
      <c r="H25" s="89">
        <v>10</v>
      </c>
      <c r="I25" s="49">
        <v>8</v>
      </c>
      <c r="J25" s="49">
        <v>10</v>
      </c>
      <c r="K25" s="49" t="s">
        <v>36</v>
      </c>
      <c r="L25" s="54"/>
      <c r="M25" s="54"/>
      <c r="N25" s="54"/>
      <c r="O25" s="54"/>
      <c r="P25" s="86">
        <v>6.5</v>
      </c>
      <c r="Q25" s="51">
        <f t="shared" si="0"/>
        <v>7.9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580</v>
      </c>
      <c r="D26" s="46" t="s">
        <v>581</v>
      </c>
      <c r="E26" s="47" t="s">
        <v>579</v>
      </c>
      <c r="F26" s="48" t="s">
        <v>582</v>
      </c>
      <c r="G26" s="45" t="s">
        <v>81</v>
      </c>
      <c r="H26" s="89">
        <v>10</v>
      </c>
      <c r="I26" s="49">
        <v>8</v>
      </c>
      <c r="J26" s="49">
        <v>10</v>
      </c>
      <c r="K26" s="49" t="s">
        <v>36</v>
      </c>
      <c r="L26" s="54"/>
      <c r="M26" s="54"/>
      <c r="N26" s="54"/>
      <c r="O26" s="54"/>
      <c r="P26" s="86">
        <v>7.5</v>
      </c>
      <c r="Q26" s="51">
        <f t="shared" si="0"/>
        <v>8.4</v>
      </c>
      <c r="R26" s="52" t="str">
        <f t="shared" si="3"/>
        <v>B+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583</v>
      </c>
      <c r="D27" s="46" t="s">
        <v>584</v>
      </c>
      <c r="E27" s="47" t="s">
        <v>328</v>
      </c>
      <c r="F27" s="48" t="s">
        <v>585</v>
      </c>
      <c r="G27" s="45" t="s">
        <v>159</v>
      </c>
      <c r="H27" s="89">
        <v>10</v>
      </c>
      <c r="I27" s="49">
        <v>8</v>
      </c>
      <c r="J27" s="49">
        <v>8</v>
      </c>
      <c r="K27" s="49" t="s">
        <v>36</v>
      </c>
      <c r="L27" s="54"/>
      <c r="M27" s="54"/>
      <c r="N27" s="54"/>
      <c r="O27" s="54"/>
      <c r="P27" s="86">
        <v>7</v>
      </c>
      <c r="Q27" s="51">
        <f t="shared" si="0"/>
        <v>7.7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586</v>
      </c>
      <c r="D28" s="46" t="s">
        <v>587</v>
      </c>
      <c r="E28" s="47" t="s">
        <v>329</v>
      </c>
      <c r="F28" s="48" t="s">
        <v>348</v>
      </c>
      <c r="G28" s="45" t="s">
        <v>159</v>
      </c>
      <c r="H28" s="89">
        <v>10</v>
      </c>
      <c r="I28" s="49">
        <v>6</v>
      </c>
      <c r="J28" s="49">
        <v>9</v>
      </c>
      <c r="K28" s="49" t="s">
        <v>36</v>
      </c>
      <c r="L28" s="54"/>
      <c r="M28" s="54"/>
      <c r="N28" s="54"/>
      <c r="O28" s="54"/>
      <c r="P28" s="86">
        <v>5</v>
      </c>
      <c r="Q28" s="51">
        <f t="shared" si="0"/>
        <v>6.5</v>
      </c>
      <c r="R28" s="52" t="str">
        <f t="shared" si="3"/>
        <v>C+</v>
      </c>
      <c r="S28" s="53" t="str">
        <f t="shared" si="1"/>
        <v>Trung bình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588</v>
      </c>
      <c r="D29" s="46" t="s">
        <v>318</v>
      </c>
      <c r="E29" s="47" t="s">
        <v>145</v>
      </c>
      <c r="F29" s="48" t="s">
        <v>589</v>
      </c>
      <c r="G29" s="45" t="s">
        <v>370</v>
      </c>
      <c r="H29" s="89">
        <v>10</v>
      </c>
      <c r="I29" s="49">
        <v>6</v>
      </c>
      <c r="J29" s="49">
        <v>8</v>
      </c>
      <c r="K29" s="49" t="s">
        <v>36</v>
      </c>
      <c r="L29" s="54"/>
      <c r="M29" s="54"/>
      <c r="N29" s="54"/>
      <c r="O29" s="54"/>
      <c r="P29" s="86">
        <v>5</v>
      </c>
      <c r="Q29" s="51">
        <f t="shared" si="0"/>
        <v>6.3</v>
      </c>
      <c r="R29" s="52" t="str">
        <f t="shared" si="3"/>
        <v>C</v>
      </c>
      <c r="S29" s="53" t="str">
        <f t="shared" si="1"/>
        <v>Trung bình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590</v>
      </c>
      <c r="D30" s="46" t="s">
        <v>591</v>
      </c>
      <c r="E30" s="47" t="s">
        <v>149</v>
      </c>
      <c r="F30" s="48" t="s">
        <v>80</v>
      </c>
      <c r="G30" s="45" t="s">
        <v>370</v>
      </c>
      <c r="H30" s="89">
        <v>10</v>
      </c>
      <c r="I30" s="49">
        <v>7</v>
      </c>
      <c r="J30" s="49">
        <v>8</v>
      </c>
      <c r="K30" s="49" t="s">
        <v>36</v>
      </c>
      <c r="L30" s="54"/>
      <c r="M30" s="54"/>
      <c r="N30" s="54"/>
      <c r="O30" s="54"/>
      <c r="P30" s="86">
        <v>6</v>
      </c>
      <c r="Q30" s="51">
        <f t="shared" si="0"/>
        <v>7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592</v>
      </c>
      <c r="D31" s="46" t="s">
        <v>105</v>
      </c>
      <c r="E31" s="47" t="s">
        <v>153</v>
      </c>
      <c r="F31" s="48" t="s">
        <v>593</v>
      </c>
      <c r="G31" s="45" t="s">
        <v>81</v>
      </c>
      <c r="H31" s="89">
        <v>5</v>
      </c>
      <c r="I31" s="49">
        <v>6</v>
      </c>
      <c r="J31" s="49">
        <v>5</v>
      </c>
      <c r="K31" s="49" t="s">
        <v>36</v>
      </c>
      <c r="L31" s="54"/>
      <c r="M31" s="54"/>
      <c r="N31" s="54"/>
      <c r="O31" s="54"/>
      <c r="P31" s="86">
        <v>6</v>
      </c>
      <c r="Q31" s="51">
        <f t="shared" si="0"/>
        <v>5.7</v>
      </c>
      <c r="R31" s="52" t="str">
        <f t="shared" si="3"/>
        <v>C</v>
      </c>
      <c r="S31" s="53" t="str">
        <f t="shared" si="1"/>
        <v>Trung bình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594</v>
      </c>
      <c r="D32" s="46" t="s">
        <v>595</v>
      </c>
      <c r="E32" s="47" t="s">
        <v>360</v>
      </c>
      <c r="F32" s="48" t="s">
        <v>596</v>
      </c>
      <c r="G32" s="45" t="s">
        <v>81</v>
      </c>
      <c r="H32" s="89">
        <v>10</v>
      </c>
      <c r="I32" s="49">
        <v>8</v>
      </c>
      <c r="J32" s="49">
        <v>10</v>
      </c>
      <c r="K32" s="49" t="s">
        <v>36</v>
      </c>
      <c r="L32" s="54"/>
      <c r="M32" s="54"/>
      <c r="N32" s="54"/>
      <c r="O32" s="54"/>
      <c r="P32" s="86">
        <v>7</v>
      </c>
      <c r="Q32" s="51">
        <f t="shared" si="0"/>
        <v>8.1</v>
      </c>
      <c r="R32" s="52" t="str">
        <f t="shared" si="3"/>
        <v>B+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597</v>
      </c>
      <c r="D33" s="46" t="s">
        <v>598</v>
      </c>
      <c r="E33" s="47" t="s">
        <v>361</v>
      </c>
      <c r="F33" s="48" t="s">
        <v>599</v>
      </c>
      <c r="G33" s="45" t="s">
        <v>370</v>
      </c>
      <c r="H33" s="89">
        <v>10</v>
      </c>
      <c r="I33" s="49">
        <v>8</v>
      </c>
      <c r="J33" s="49">
        <v>8</v>
      </c>
      <c r="K33" s="49" t="s">
        <v>36</v>
      </c>
      <c r="L33" s="54"/>
      <c r="M33" s="54"/>
      <c r="N33" s="54"/>
      <c r="O33" s="54"/>
      <c r="P33" s="86">
        <v>7</v>
      </c>
      <c r="Q33" s="51">
        <f t="shared" si="0"/>
        <v>7.7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600</v>
      </c>
      <c r="D34" s="46" t="s">
        <v>601</v>
      </c>
      <c r="E34" s="47" t="s">
        <v>330</v>
      </c>
      <c r="F34" s="48" t="s">
        <v>150</v>
      </c>
      <c r="G34" s="45" t="s">
        <v>370</v>
      </c>
      <c r="H34" s="89">
        <v>0</v>
      </c>
      <c r="I34" s="49">
        <v>0</v>
      </c>
      <c r="J34" s="49">
        <v>0</v>
      </c>
      <c r="K34" s="49" t="s">
        <v>36</v>
      </c>
      <c r="L34" s="54"/>
      <c r="M34" s="54"/>
      <c r="N34" s="54"/>
      <c r="O34" s="54"/>
      <c r="P34" s="134" t="s">
        <v>317</v>
      </c>
      <c r="Q34" s="51">
        <f t="shared" si="0"/>
        <v>0</v>
      </c>
      <c r="R34" s="52" t="str">
        <f t="shared" si="3"/>
        <v>F</v>
      </c>
      <c r="S34" s="53" t="str">
        <f t="shared" si="1"/>
        <v>Kém</v>
      </c>
      <c r="T34" s="41" t="str">
        <f t="shared" si="4"/>
        <v>Không đủ ĐKDT</v>
      </c>
      <c r="U34" s="41"/>
      <c r="V34" s="71"/>
      <c r="W34" s="4"/>
      <c r="X34" s="43" t="str">
        <f t="shared" si="2"/>
        <v>Học lại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602</v>
      </c>
      <c r="D35" s="46" t="s">
        <v>351</v>
      </c>
      <c r="E35" s="47" t="s">
        <v>330</v>
      </c>
      <c r="F35" s="48" t="s">
        <v>408</v>
      </c>
      <c r="G35" s="45" t="s">
        <v>81</v>
      </c>
      <c r="H35" s="89">
        <v>5</v>
      </c>
      <c r="I35" s="49">
        <v>6</v>
      </c>
      <c r="J35" s="49">
        <v>5</v>
      </c>
      <c r="K35" s="49" t="s">
        <v>36</v>
      </c>
      <c r="L35" s="54"/>
      <c r="M35" s="54"/>
      <c r="N35" s="54"/>
      <c r="O35" s="54"/>
      <c r="P35" s="86">
        <v>6</v>
      </c>
      <c r="Q35" s="51">
        <f t="shared" si="0"/>
        <v>5.7</v>
      </c>
      <c r="R35" s="52" t="str">
        <f t="shared" si="3"/>
        <v>C</v>
      </c>
      <c r="S35" s="53" t="str">
        <f t="shared" si="1"/>
        <v>Trung bình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603</v>
      </c>
      <c r="D36" s="46" t="s">
        <v>604</v>
      </c>
      <c r="E36" s="47" t="s">
        <v>363</v>
      </c>
      <c r="F36" s="48" t="s">
        <v>605</v>
      </c>
      <c r="G36" s="45" t="s">
        <v>370</v>
      </c>
      <c r="H36" s="89">
        <v>10</v>
      </c>
      <c r="I36" s="49">
        <v>8</v>
      </c>
      <c r="J36" s="49">
        <v>8</v>
      </c>
      <c r="K36" s="49" t="s">
        <v>36</v>
      </c>
      <c r="L36" s="54"/>
      <c r="M36" s="54"/>
      <c r="N36" s="54"/>
      <c r="O36" s="54"/>
      <c r="P36" s="86">
        <v>7</v>
      </c>
      <c r="Q36" s="51">
        <f t="shared" si="0"/>
        <v>7.7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606</v>
      </c>
      <c r="D37" s="46" t="s">
        <v>607</v>
      </c>
      <c r="E37" s="47" t="s">
        <v>363</v>
      </c>
      <c r="F37" s="48" t="s">
        <v>608</v>
      </c>
      <c r="G37" s="45" t="s">
        <v>81</v>
      </c>
      <c r="H37" s="89">
        <v>10</v>
      </c>
      <c r="I37" s="49">
        <v>8</v>
      </c>
      <c r="J37" s="49">
        <v>9</v>
      </c>
      <c r="K37" s="49" t="s">
        <v>36</v>
      </c>
      <c r="L37" s="54"/>
      <c r="M37" s="54"/>
      <c r="N37" s="54"/>
      <c r="O37" s="54"/>
      <c r="P37" s="86">
        <v>7</v>
      </c>
      <c r="Q37" s="51">
        <f t="shared" si="0"/>
        <v>7.9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609</v>
      </c>
      <c r="D38" s="46" t="s">
        <v>320</v>
      </c>
      <c r="E38" s="47" t="s">
        <v>331</v>
      </c>
      <c r="F38" s="48" t="s">
        <v>341</v>
      </c>
      <c r="G38" s="45" t="s">
        <v>95</v>
      </c>
      <c r="H38" s="89">
        <v>10</v>
      </c>
      <c r="I38" s="49">
        <v>8</v>
      </c>
      <c r="J38" s="49">
        <v>9</v>
      </c>
      <c r="K38" s="49" t="s">
        <v>36</v>
      </c>
      <c r="L38" s="54"/>
      <c r="M38" s="54"/>
      <c r="N38" s="54"/>
      <c r="O38" s="54"/>
      <c r="P38" s="86">
        <v>7</v>
      </c>
      <c r="Q38" s="51">
        <f t="shared" si="0"/>
        <v>7.9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610</v>
      </c>
      <c r="D39" s="46" t="s">
        <v>152</v>
      </c>
      <c r="E39" s="47" t="s">
        <v>198</v>
      </c>
      <c r="F39" s="48" t="s">
        <v>162</v>
      </c>
      <c r="G39" s="45" t="s">
        <v>370</v>
      </c>
      <c r="H39" s="89">
        <v>10</v>
      </c>
      <c r="I39" s="49">
        <v>8</v>
      </c>
      <c r="J39" s="49">
        <v>8</v>
      </c>
      <c r="K39" s="49" t="s">
        <v>36</v>
      </c>
      <c r="L39" s="54"/>
      <c r="M39" s="54"/>
      <c r="N39" s="54"/>
      <c r="O39" s="54"/>
      <c r="P39" s="86">
        <v>7</v>
      </c>
      <c r="Q39" s="51">
        <f t="shared" si="0"/>
        <v>7.7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611</v>
      </c>
      <c r="D40" s="46" t="s">
        <v>612</v>
      </c>
      <c r="E40" s="47" t="s">
        <v>344</v>
      </c>
      <c r="F40" s="48" t="s">
        <v>613</v>
      </c>
      <c r="G40" s="45" t="s">
        <v>370</v>
      </c>
      <c r="H40" s="89">
        <v>9</v>
      </c>
      <c r="I40" s="49">
        <v>7</v>
      </c>
      <c r="J40" s="49">
        <v>8</v>
      </c>
      <c r="K40" s="49" t="s">
        <v>36</v>
      </c>
      <c r="L40" s="54"/>
      <c r="M40" s="54"/>
      <c r="N40" s="54"/>
      <c r="O40" s="54"/>
      <c r="P40" s="86">
        <v>6.5</v>
      </c>
      <c r="Q40" s="51">
        <f t="shared" si="0"/>
        <v>7.2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614</v>
      </c>
      <c r="D41" s="46" t="s">
        <v>377</v>
      </c>
      <c r="E41" s="47" t="s">
        <v>209</v>
      </c>
      <c r="F41" s="48" t="s">
        <v>615</v>
      </c>
      <c r="G41" s="45" t="s">
        <v>135</v>
      </c>
      <c r="H41" s="89">
        <v>0</v>
      </c>
      <c r="I41" s="49">
        <v>0</v>
      </c>
      <c r="J41" s="49">
        <v>0</v>
      </c>
      <c r="K41" s="49" t="s">
        <v>36</v>
      </c>
      <c r="L41" s="54"/>
      <c r="M41" s="54"/>
      <c r="N41" s="54"/>
      <c r="O41" s="54"/>
      <c r="P41" s="134" t="s">
        <v>317</v>
      </c>
      <c r="Q41" s="51">
        <f t="shared" si="0"/>
        <v>0</v>
      </c>
      <c r="R41" s="52" t="str">
        <f t="shared" si="3"/>
        <v>F</v>
      </c>
      <c r="S41" s="53" t="str">
        <f t="shared" si="1"/>
        <v>Kém</v>
      </c>
      <c r="T41" s="41" t="str">
        <f t="shared" si="4"/>
        <v>Không đủ ĐKDT</v>
      </c>
      <c r="U41" s="41"/>
      <c r="V41" s="71"/>
      <c r="W41" s="4"/>
      <c r="X41" s="43" t="str">
        <f t="shared" si="2"/>
        <v>Học lại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616</v>
      </c>
      <c r="D42" s="46" t="s">
        <v>617</v>
      </c>
      <c r="E42" s="47" t="s">
        <v>618</v>
      </c>
      <c r="F42" s="48" t="s">
        <v>146</v>
      </c>
      <c r="G42" s="45" t="s">
        <v>81</v>
      </c>
      <c r="H42" s="89">
        <v>10</v>
      </c>
      <c r="I42" s="49">
        <v>8</v>
      </c>
      <c r="J42" s="49">
        <v>9</v>
      </c>
      <c r="K42" s="49" t="s">
        <v>36</v>
      </c>
      <c r="L42" s="54"/>
      <c r="M42" s="54"/>
      <c r="N42" s="54"/>
      <c r="O42" s="54"/>
      <c r="P42" s="86">
        <v>7</v>
      </c>
      <c r="Q42" s="51">
        <f t="shared" si="0"/>
        <v>7.9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619</v>
      </c>
      <c r="D43" s="46" t="s">
        <v>620</v>
      </c>
      <c r="E43" s="47" t="s">
        <v>213</v>
      </c>
      <c r="F43" s="48" t="s">
        <v>621</v>
      </c>
      <c r="G43" s="45" t="s">
        <v>72</v>
      </c>
      <c r="H43" s="89">
        <v>0</v>
      </c>
      <c r="I43" s="49">
        <v>0</v>
      </c>
      <c r="J43" s="49">
        <v>0</v>
      </c>
      <c r="K43" s="49" t="s">
        <v>36</v>
      </c>
      <c r="L43" s="54"/>
      <c r="M43" s="54"/>
      <c r="N43" s="54"/>
      <c r="O43" s="54"/>
      <c r="P43" s="134" t="s">
        <v>317</v>
      </c>
      <c r="Q43" s="51">
        <f t="shared" si="0"/>
        <v>0</v>
      </c>
      <c r="R43" s="52" t="str">
        <f t="shared" si="3"/>
        <v>F</v>
      </c>
      <c r="S43" s="53" t="str">
        <f t="shared" si="1"/>
        <v>Kém</v>
      </c>
      <c r="T43" s="41" t="str">
        <f t="shared" si="4"/>
        <v>Không đủ ĐKDT</v>
      </c>
      <c r="U43" s="41"/>
      <c r="V43" s="71"/>
      <c r="W43" s="4"/>
      <c r="X43" s="43" t="str">
        <f t="shared" si="2"/>
        <v>Học lại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622</v>
      </c>
      <c r="D44" s="46" t="s">
        <v>623</v>
      </c>
      <c r="E44" s="47" t="s">
        <v>213</v>
      </c>
      <c r="F44" s="48" t="s">
        <v>624</v>
      </c>
      <c r="G44" s="45" t="s">
        <v>100</v>
      </c>
      <c r="H44" s="89">
        <v>10</v>
      </c>
      <c r="I44" s="49">
        <v>7</v>
      </c>
      <c r="J44" s="49">
        <v>9</v>
      </c>
      <c r="K44" s="49" t="s">
        <v>36</v>
      </c>
      <c r="L44" s="54"/>
      <c r="M44" s="54"/>
      <c r="N44" s="54"/>
      <c r="O44" s="54"/>
      <c r="P44" s="86">
        <v>6.5</v>
      </c>
      <c r="Q44" s="51">
        <f t="shared" si="0"/>
        <v>7.5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625</v>
      </c>
      <c r="D45" s="46" t="s">
        <v>364</v>
      </c>
      <c r="E45" s="47" t="s">
        <v>217</v>
      </c>
      <c r="F45" s="48" t="s">
        <v>372</v>
      </c>
      <c r="G45" s="45" t="s">
        <v>81</v>
      </c>
      <c r="H45" s="89">
        <v>10</v>
      </c>
      <c r="I45" s="49">
        <v>7</v>
      </c>
      <c r="J45" s="49">
        <v>10</v>
      </c>
      <c r="K45" s="49" t="s">
        <v>36</v>
      </c>
      <c r="L45" s="54"/>
      <c r="M45" s="54"/>
      <c r="N45" s="54"/>
      <c r="O45" s="54"/>
      <c r="P45" s="86">
        <v>6.5</v>
      </c>
      <c r="Q45" s="51">
        <f t="shared" si="0"/>
        <v>7.7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626</v>
      </c>
      <c r="D46" s="46" t="s">
        <v>333</v>
      </c>
      <c r="E46" s="47" t="s">
        <v>627</v>
      </c>
      <c r="F46" s="48" t="s">
        <v>628</v>
      </c>
      <c r="G46" s="45" t="s">
        <v>370</v>
      </c>
      <c r="H46" s="89">
        <v>10</v>
      </c>
      <c r="I46" s="49">
        <v>7</v>
      </c>
      <c r="J46" s="49">
        <v>8</v>
      </c>
      <c r="K46" s="49" t="s">
        <v>36</v>
      </c>
      <c r="L46" s="54"/>
      <c r="M46" s="54"/>
      <c r="N46" s="54"/>
      <c r="O46" s="54"/>
      <c r="P46" s="86">
        <v>6</v>
      </c>
      <c r="Q46" s="51">
        <f t="shared" si="0"/>
        <v>7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629</v>
      </c>
      <c r="D47" s="46" t="s">
        <v>630</v>
      </c>
      <c r="E47" s="47" t="s">
        <v>631</v>
      </c>
      <c r="F47" s="48" t="s">
        <v>362</v>
      </c>
      <c r="G47" s="45" t="s">
        <v>100</v>
      </c>
      <c r="H47" s="89">
        <v>10</v>
      </c>
      <c r="I47" s="49">
        <v>7</v>
      </c>
      <c r="J47" s="49">
        <v>9</v>
      </c>
      <c r="K47" s="49" t="s">
        <v>36</v>
      </c>
      <c r="L47" s="54"/>
      <c r="M47" s="54"/>
      <c r="N47" s="54"/>
      <c r="O47" s="54"/>
      <c r="P47" s="86">
        <v>5</v>
      </c>
      <c r="Q47" s="51">
        <f t="shared" si="0"/>
        <v>6.7</v>
      </c>
      <c r="R47" s="52" t="str">
        <f t="shared" si="3"/>
        <v>C+</v>
      </c>
      <c r="S47" s="53" t="str">
        <f t="shared" si="1"/>
        <v>Trung bình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632</v>
      </c>
      <c r="D48" s="46" t="s">
        <v>119</v>
      </c>
      <c r="E48" s="47" t="s">
        <v>334</v>
      </c>
      <c r="F48" s="48" t="s">
        <v>188</v>
      </c>
      <c r="G48" s="45" t="s">
        <v>370</v>
      </c>
      <c r="H48" s="89">
        <v>8</v>
      </c>
      <c r="I48" s="49">
        <v>8</v>
      </c>
      <c r="J48" s="49">
        <v>8</v>
      </c>
      <c r="K48" s="49" t="s">
        <v>36</v>
      </c>
      <c r="L48" s="54"/>
      <c r="M48" s="54"/>
      <c r="N48" s="54"/>
      <c r="O48" s="54"/>
      <c r="P48" s="86">
        <v>7</v>
      </c>
      <c r="Q48" s="51">
        <f t="shared" si="0"/>
        <v>7.5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633</v>
      </c>
      <c r="D49" s="46" t="s">
        <v>538</v>
      </c>
      <c r="E49" s="47" t="s">
        <v>236</v>
      </c>
      <c r="F49" s="48" t="s">
        <v>634</v>
      </c>
      <c r="G49" s="45" t="s">
        <v>370</v>
      </c>
      <c r="H49" s="89">
        <v>10</v>
      </c>
      <c r="I49" s="49">
        <v>7</v>
      </c>
      <c r="J49" s="49">
        <v>8</v>
      </c>
      <c r="K49" s="49" t="s">
        <v>36</v>
      </c>
      <c r="L49" s="54"/>
      <c r="M49" s="54"/>
      <c r="N49" s="54"/>
      <c r="O49" s="54"/>
      <c r="P49" s="86">
        <v>6</v>
      </c>
      <c r="Q49" s="51">
        <f t="shared" si="0"/>
        <v>7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635</v>
      </c>
      <c r="D50" s="46" t="s">
        <v>636</v>
      </c>
      <c r="E50" s="47" t="s">
        <v>240</v>
      </c>
      <c r="F50" s="48" t="s">
        <v>637</v>
      </c>
      <c r="G50" s="45" t="s">
        <v>81</v>
      </c>
      <c r="H50" s="89">
        <v>10</v>
      </c>
      <c r="I50" s="49">
        <v>8</v>
      </c>
      <c r="J50" s="49">
        <v>9</v>
      </c>
      <c r="K50" s="49" t="s">
        <v>36</v>
      </c>
      <c r="L50" s="54"/>
      <c r="M50" s="54"/>
      <c r="N50" s="54"/>
      <c r="O50" s="54"/>
      <c r="P50" s="86">
        <v>7</v>
      </c>
      <c r="Q50" s="51">
        <f t="shared" si="0"/>
        <v>7.9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638</v>
      </c>
      <c r="D51" s="46" t="s">
        <v>639</v>
      </c>
      <c r="E51" s="47" t="s">
        <v>243</v>
      </c>
      <c r="F51" s="48" t="s">
        <v>640</v>
      </c>
      <c r="G51" s="45" t="s">
        <v>370</v>
      </c>
      <c r="H51" s="89">
        <v>9</v>
      </c>
      <c r="I51" s="49">
        <v>7</v>
      </c>
      <c r="J51" s="49">
        <v>8</v>
      </c>
      <c r="K51" s="49" t="s">
        <v>36</v>
      </c>
      <c r="L51" s="54"/>
      <c r="M51" s="54"/>
      <c r="N51" s="54"/>
      <c r="O51" s="54"/>
      <c r="P51" s="86">
        <v>6.5</v>
      </c>
      <c r="Q51" s="51">
        <f t="shared" si="0"/>
        <v>7.2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641</v>
      </c>
      <c r="D52" s="46" t="s">
        <v>367</v>
      </c>
      <c r="E52" s="47" t="s">
        <v>335</v>
      </c>
      <c r="F52" s="48" t="s">
        <v>642</v>
      </c>
      <c r="G52" s="45" t="s">
        <v>155</v>
      </c>
      <c r="H52" s="89">
        <v>10</v>
      </c>
      <c r="I52" s="49">
        <v>8</v>
      </c>
      <c r="J52" s="49">
        <v>9</v>
      </c>
      <c r="K52" s="49" t="s">
        <v>36</v>
      </c>
      <c r="L52" s="54"/>
      <c r="M52" s="54"/>
      <c r="N52" s="54"/>
      <c r="O52" s="54"/>
      <c r="P52" s="86">
        <v>8</v>
      </c>
      <c r="Q52" s="51">
        <f t="shared" si="0"/>
        <v>8.4</v>
      </c>
      <c r="R52" s="52" t="str">
        <f t="shared" si="3"/>
        <v>B+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643</v>
      </c>
      <c r="D53" s="46" t="s">
        <v>152</v>
      </c>
      <c r="E53" s="47" t="s">
        <v>644</v>
      </c>
      <c r="F53" s="48" t="s">
        <v>645</v>
      </c>
      <c r="G53" s="45" t="s">
        <v>370</v>
      </c>
      <c r="H53" s="89">
        <v>10</v>
      </c>
      <c r="I53" s="49">
        <v>8</v>
      </c>
      <c r="J53" s="49">
        <v>8</v>
      </c>
      <c r="K53" s="49" t="s">
        <v>36</v>
      </c>
      <c r="L53" s="54"/>
      <c r="M53" s="54"/>
      <c r="N53" s="54"/>
      <c r="O53" s="54"/>
      <c r="P53" s="86">
        <v>7</v>
      </c>
      <c r="Q53" s="51">
        <f t="shared" si="0"/>
        <v>7.7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646</v>
      </c>
      <c r="D54" s="46" t="s">
        <v>647</v>
      </c>
      <c r="E54" s="47" t="s">
        <v>648</v>
      </c>
      <c r="F54" s="48" t="s">
        <v>376</v>
      </c>
      <c r="G54" s="45" t="s">
        <v>370</v>
      </c>
      <c r="H54" s="89">
        <v>10</v>
      </c>
      <c r="I54" s="49">
        <v>8</v>
      </c>
      <c r="J54" s="49">
        <v>8</v>
      </c>
      <c r="K54" s="49" t="s">
        <v>36</v>
      </c>
      <c r="L54" s="54"/>
      <c r="M54" s="54"/>
      <c r="N54" s="54"/>
      <c r="O54" s="54"/>
      <c r="P54" s="86">
        <v>7</v>
      </c>
      <c r="Q54" s="51">
        <f t="shared" si="0"/>
        <v>7.7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649</v>
      </c>
      <c r="D55" s="46" t="s">
        <v>650</v>
      </c>
      <c r="E55" s="47" t="s">
        <v>337</v>
      </c>
      <c r="F55" s="48" t="s">
        <v>508</v>
      </c>
      <c r="G55" s="45" t="s">
        <v>370</v>
      </c>
      <c r="H55" s="89">
        <v>10</v>
      </c>
      <c r="I55" s="49">
        <v>8</v>
      </c>
      <c r="J55" s="49">
        <v>8</v>
      </c>
      <c r="K55" s="49" t="s">
        <v>36</v>
      </c>
      <c r="L55" s="54"/>
      <c r="M55" s="54"/>
      <c r="N55" s="54"/>
      <c r="O55" s="54"/>
      <c r="P55" s="86">
        <v>7</v>
      </c>
      <c r="Q55" s="51">
        <f t="shared" si="0"/>
        <v>7.7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651</v>
      </c>
      <c r="D56" s="46" t="s">
        <v>333</v>
      </c>
      <c r="E56" s="47" t="s">
        <v>338</v>
      </c>
      <c r="F56" s="48" t="s">
        <v>652</v>
      </c>
      <c r="G56" s="45" t="s">
        <v>370</v>
      </c>
      <c r="H56" s="89">
        <v>10</v>
      </c>
      <c r="I56" s="49">
        <v>7</v>
      </c>
      <c r="J56" s="49">
        <v>8</v>
      </c>
      <c r="K56" s="49" t="s">
        <v>36</v>
      </c>
      <c r="L56" s="54"/>
      <c r="M56" s="54"/>
      <c r="N56" s="54"/>
      <c r="O56" s="54"/>
      <c r="P56" s="86">
        <v>6</v>
      </c>
      <c r="Q56" s="51">
        <f t="shared" si="0"/>
        <v>7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653</v>
      </c>
      <c r="D57" s="46" t="s">
        <v>654</v>
      </c>
      <c r="E57" s="47" t="s">
        <v>267</v>
      </c>
      <c r="F57" s="48" t="s">
        <v>655</v>
      </c>
      <c r="G57" s="45" t="s">
        <v>81</v>
      </c>
      <c r="H57" s="89">
        <v>5</v>
      </c>
      <c r="I57" s="49">
        <v>7</v>
      </c>
      <c r="J57" s="49">
        <v>5</v>
      </c>
      <c r="K57" s="49" t="s">
        <v>36</v>
      </c>
      <c r="L57" s="54"/>
      <c r="M57" s="54"/>
      <c r="N57" s="54"/>
      <c r="O57" s="54"/>
      <c r="P57" s="86">
        <v>7</v>
      </c>
      <c r="Q57" s="51">
        <f t="shared" si="0"/>
        <v>6.4</v>
      </c>
      <c r="R57" s="52" t="str">
        <f t="shared" si="3"/>
        <v>C</v>
      </c>
      <c r="S57" s="53" t="str">
        <f t="shared" si="1"/>
        <v>Trung bình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656</v>
      </c>
      <c r="D58" s="46" t="s">
        <v>657</v>
      </c>
      <c r="E58" s="47" t="s">
        <v>271</v>
      </c>
      <c r="F58" s="48" t="s">
        <v>304</v>
      </c>
      <c r="G58" s="45" t="s">
        <v>370</v>
      </c>
      <c r="H58" s="89">
        <v>10</v>
      </c>
      <c r="I58" s="49">
        <v>7</v>
      </c>
      <c r="J58" s="49">
        <v>8</v>
      </c>
      <c r="K58" s="49" t="s">
        <v>36</v>
      </c>
      <c r="L58" s="54"/>
      <c r="M58" s="54"/>
      <c r="N58" s="54"/>
      <c r="O58" s="54"/>
      <c r="P58" s="86">
        <v>6</v>
      </c>
      <c r="Q58" s="51">
        <f t="shared" si="0"/>
        <v>7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658</v>
      </c>
      <c r="D59" s="46" t="s">
        <v>97</v>
      </c>
      <c r="E59" s="47" t="s">
        <v>368</v>
      </c>
      <c r="F59" s="48" t="s">
        <v>659</v>
      </c>
      <c r="G59" s="45" t="s">
        <v>95</v>
      </c>
      <c r="H59" s="89">
        <v>0</v>
      </c>
      <c r="I59" s="49">
        <v>0</v>
      </c>
      <c r="J59" s="49">
        <v>0</v>
      </c>
      <c r="K59" s="49" t="s">
        <v>36</v>
      </c>
      <c r="L59" s="54"/>
      <c r="M59" s="54"/>
      <c r="N59" s="54"/>
      <c r="O59" s="54"/>
      <c r="P59" s="134" t="s">
        <v>317</v>
      </c>
      <c r="Q59" s="51">
        <f t="shared" si="0"/>
        <v>0</v>
      </c>
      <c r="R59" s="52" t="str">
        <f t="shared" si="3"/>
        <v>F</v>
      </c>
      <c r="S59" s="53" t="str">
        <f t="shared" si="1"/>
        <v>Kém</v>
      </c>
      <c r="T59" s="41" t="str">
        <f t="shared" si="4"/>
        <v>Không đủ ĐKDT</v>
      </c>
      <c r="U59" s="41"/>
      <c r="V59" s="71"/>
      <c r="W59" s="4"/>
      <c r="X59" s="43" t="str">
        <f t="shared" si="2"/>
        <v>Học lại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660</v>
      </c>
      <c r="D60" s="46" t="s">
        <v>345</v>
      </c>
      <c r="E60" s="47" t="s">
        <v>290</v>
      </c>
      <c r="F60" s="48" t="s">
        <v>358</v>
      </c>
      <c r="G60" s="45" t="s">
        <v>159</v>
      </c>
      <c r="H60" s="89">
        <v>10</v>
      </c>
      <c r="I60" s="49">
        <v>8</v>
      </c>
      <c r="J60" s="49">
        <v>9</v>
      </c>
      <c r="K60" s="49" t="s">
        <v>36</v>
      </c>
      <c r="L60" s="54"/>
      <c r="M60" s="54"/>
      <c r="N60" s="54"/>
      <c r="O60" s="54"/>
      <c r="P60" s="86">
        <v>8</v>
      </c>
      <c r="Q60" s="51">
        <f t="shared" si="0"/>
        <v>8.4</v>
      </c>
      <c r="R60" s="52" t="str">
        <f t="shared" si="3"/>
        <v>B+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661</v>
      </c>
      <c r="D61" s="46" t="s">
        <v>662</v>
      </c>
      <c r="E61" s="47" t="s">
        <v>294</v>
      </c>
      <c r="F61" s="48" t="s">
        <v>663</v>
      </c>
      <c r="G61" s="45" t="s">
        <v>81</v>
      </c>
      <c r="H61" s="89">
        <v>10</v>
      </c>
      <c r="I61" s="49">
        <v>8</v>
      </c>
      <c r="J61" s="49">
        <v>8</v>
      </c>
      <c r="K61" s="49" t="s">
        <v>36</v>
      </c>
      <c r="L61" s="54"/>
      <c r="M61" s="54"/>
      <c r="N61" s="54"/>
      <c r="O61" s="54"/>
      <c r="P61" s="86">
        <v>8</v>
      </c>
      <c r="Q61" s="51">
        <f t="shared" si="0"/>
        <v>8.1999999999999993</v>
      </c>
      <c r="R61" s="52" t="str">
        <f t="shared" si="3"/>
        <v>B+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664</v>
      </c>
      <c r="D62" s="46" t="s">
        <v>665</v>
      </c>
      <c r="E62" s="47" t="s">
        <v>340</v>
      </c>
      <c r="F62" s="48" t="s">
        <v>666</v>
      </c>
      <c r="G62" s="45" t="s">
        <v>86</v>
      </c>
      <c r="H62" s="89">
        <v>10</v>
      </c>
      <c r="I62" s="49">
        <v>8</v>
      </c>
      <c r="J62" s="49">
        <v>9</v>
      </c>
      <c r="K62" s="49" t="s">
        <v>36</v>
      </c>
      <c r="L62" s="54"/>
      <c r="M62" s="54"/>
      <c r="N62" s="54"/>
      <c r="O62" s="54"/>
      <c r="P62" s="86">
        <v>7</v>
      </c>
      <c r="Q62" s="51">
        <f t="shared" si="0"/>
        <v>7.9</v>
      </c>
      <c r="R62" s="52" t="str">
        <f t="shared" si="3"/>
        <v>B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667</v>
      </c>
      <c r="D63" s="46" t="s">
        <v>668</v>
      </c>
      <c r="E63" s="47" t="s">
        <v>340</v>
      </c>
      <c r="F63" s="48" t="s">
        <v>669</v>
      </c>
      <c r="G63" s="45" t="s">
        <v>370</v>
      </c>
      <c r="H63" s="89">
        <v>10</v>
      </c>
      <c r="I63" s="49">
        <v>7</v>
      </c>
      <c r="J63" s="49">
        <v>8</v>
      </c>
      <c r="K63" s="49" t="s">
        <v>36</v>
      </c>
      <c r="L63" s="54"/>
      <c r="M63" s="54"/>
      <c r="N63" s="54"/>
      <c r="O63" s="54"/>
      <c r="P63" s="86">
        <v>6.5</v>
      </c>
      <c r="Q63" s="51">
        <f t="shared" si="0"/>
        <v>7.3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670</v>
      </c>
      <c r="D64" s="46" t="s">
        <v>671</v>
      </c>
      <c r="E64" s="47" t="s">
        <v>299</v>
      </c>
      <c r="F64" s="48" t="s">
        <v>672</v>
      </c>
      <c r="G64" s="45" t="s">
        <v>370</v>
      </c>
      <c r="H64" s="89">
        <v>10</v>
      </c>
      <c r="I64" s="49">
        <v>6</v>
      </c>
      <c r="J64" s="49">
        <v>8</v>
      </c>
      <c r="K64" s="49" t="s">
        <v>36</v>
      </c>
      <c r="L64" s="54"/>
      <c r="M64" s="54"/>
      <c r="N64" s="54"/>
      <c r="O64" s="54"/>
      <c r="P64" s="86">
        <v>5</v>
      </c>
      <c r="Q64" s="51">
        <f t="shared" si="0"/>
        <v>6.3</v>
      </c>
      <c r="R64" s="52" t="str">
        <f t="shared" si="3"/>
        <v>C</v>
      </c>
      <c r="S64" s="53" t="str">
        <f t="shared" si="1"/>
        <v>Trung bình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673</v>
      </c>
      <c r="D65" s="46" t="s">
        <v>674</v>
      </c>
      <c r="E65" s="47" t="s">
        <v>299</v>
      </c>
      <c r="F65" s="48" t="s">
        <v>675</v>
      </c>
      <c r="G65" s="45" t="s">
        <v>90</v>
      </c>
      <c r="H65" s="89">
        <v>8</v>
      </c>
      <c r="I65" s="49">
        <v>8</v>
      </c>
      <c r="J65" s="49">
        <v>8</v>
      </c>
      <c r="K65" s="49" t="s">
        <v>36</v>
      </c>
      <c r="L65" s="54"/>
      <c r="M65" s="54"/>
      <c r="N65" s="54"/>
      <c r="O65" s="54"/>
      <c r="P65" s="86">
        <v>7</v>
      </c>
      <c r="Q65" s="51">
        <f t="shared" si="0"/>
        <v>7.5</v>
      </c>
      <c r="R65" s="52" t="str">
        <f t="shared" si="3"/>
        <v>B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676</v>
      </c>
      <c r="D66" s="46" t="s">
        <v>677</v>
      </c>
      <c r="E66" s="47" t="s">
        <v>303</v>
      </c>
      <c r="F66" s="48" t="s">
        <v>362</v>
      </c>
      <c r="G66" s="45" t="s">
        <v>112</v>
      </c>
      <c r="H66" s="89">
        <v>10</v>
      </c>
      <c r="I66" s="49">
        <v>7</v>
      </c>
      <c r="J66" s="49">
        <v>9</v>
      </c>
      <c r="K66" s="49" t="s">
        <v>36</v>
      </c>
      <c r="L66" s="54"/>
      <c r="M66" s="54"/>
      <c r="N66" s="54"/>
      <c r="O66" s="54"/>
      <c r="P66" s="86">
        <v>6</v>
      </c>
      <c r="Q66" s="51">
        <f t="shared" si="0"/>
        <v>7.2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678</v>
      </c>
      <c r="D67" s="46" t="s">
        <v>679</v>
      </c>
      <c r="E67" s="47" t="s">
        <v>303</v>
      </c>
      <c r="F67" s="48" t="s">
        <v>680</v>
      </c>
      <c r="G67" s="45" t="s">
        <v>370</v>
      </c>
      <c r="H67" s="89">
        <v>10</v>
      </c>
      <c r="I67" s="49">
        <v>8</v>
      </c>
      <c r="J67" s="49">
        <v>8</v>
      </c>
      <c r="K67" s="49" t="s">
        <v>36</v>
      </c>
      <c r="L67" s="54"/>
      <c r="M67" s="54"/>
      <c r="N67" s="54"/>
      <c r="O67" s="54"/>
      <c r="P67" s="86">
        <v>7</v>
      </c>
      <c r="Q67" s="51">
        <f t="shared" si="0"/>
        <v>7.7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681</v>
      </c>
      <c r="D68" s="46" t="s">
        <v>630</v>
      </c>
      <c r="E68" s="47" t="s">
        <v>342</v>
      </c>
      <c r="F68" s="48" t="s">
        <v>682</v>
      </c>
      <c r="G68" s="45" t="s">
        <v>370</v>
      </c>
      <c r="H68" s="89">
        <v>10</v>
      </c>
      <c r="I68" s="49">
        <v>7</v>
      </c>
      <c r="J68" s="49">
        <v>8</v>
      </c>
      <c r="K68" s="49" t="s">
        <v>36</v>
      </c>
      <c r="L68" s="54"/>
      <c r="M68" s="54"/>
      <c r="N68" s="54"/>
      <c r="O68" s="54"/>
      <c r="P68" s="86">
        <v>6</v>
      </c>
      <c r="Q68" s="51">
        <f t="shared" si="0"/>
        <v>7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683</v>
      </c>
      <c r="D69" s="46" t="s">
        <v>258</v>
      </c>
      <c r="E69" s="47" t="s">
        <v>307</v>
      </c>
      <c r="F69" s="48" t="s">
        <v>675</v>
      </c>
      <c r="G69" s="45" t="s">
        <v>90</v>
      </c>
      <c r="H69" s="89">
        <v>0</v>
      </c>
      <c r="I69" s="49">
        <v>0</v>
      </c>
      <c r="J69" s="49">
        <v>0</v>
      </c>
      <c r="K69" s="49" t="s">
        <v>36</v>
      </c>
      <c r="L69" s="54"/>
      <c r="M69" s="54"/>
      <c r="N69" s="54"/>
      <c r="O69" s="54"/>
      <c r="P69" s="134" t="s">
        <v>317</v>
      </c>
      <c r="Q69" s="51">
        <f t="shared" si="0"/>
        <v>0</v>
      </c>
      <c r="R69" s="52" t="str">
        <f t="shared" si="3"/>
        <v>F</v>
      </c>
      <c r="S69" s="53" t="str">
        <f t="shared" si="1"/>
        <v>Kém</v>
      </c>
      <c r="T69" s="41" t="str">
        <f t="shared" si="4"/>
        <v>Không đủ ĐKDT</v>
      </c>
      <c r="U69" s="41"/>
      <c r="V69" s="71"/>
      <c r="W69" s="4"/>
      <c r="X69" s="43" t="str">
        <f t="shared" si="2"/>
        <v>Học lại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684</v>
      </c>
      <c r="D70" s="46" t="s">
        <v>685</v>
      </c>
      <c r="E70" s="47" t="s">
        <v>354</v>
      </c>
      <c r="F70" s="48" t="s">
        <v>686</v>
      </c>
      <c r="G70" s="45" t="s">
        <v>81</v>
      </c>
      <c r="H70" s="89">
        <v>10</v>
      </c>
      <c r="I70" s="49">
        <v>8</v>
      </c>
      <c r="J70" s="49">
        <v>9</v>
      </c>
      <c r="K70" s="49" t="s">
        <v>36</v>
      </c>
      <c r="L70" s="54"/>
      <c r="M70" s="54"/>
      <c r="N70" s="54"/>
      <c r="O70" s="54"/>
      <c r="P70" s="86">
        <v>8</v>
      </c>
      <c r="Q70" s="51">
        <f t="shared" si="0"/>
        <v>8.4</v>
      </c>
      <c r="R70" s="52" t="str">
        <f t="shared" si="3"/>
        <v>B+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" customHeight="1">
      <c r="B71" s="44">
        <v>63</v>
      </c>
      <c r="C71" s="45" t="s">
        <v>687</v>
      </c>
      <c r="D71" s="46" t="s">
        <v>688</v>
      </c>
      <c r="E71" s="47" t="s">
        <v>689</v>
      </c>
      <c r="F71" s="48" t="s">
        <v>690</v>
      </c>
      <c r="G71" s="45" t="s">
        <v>81</v>
      </c>
      <c r="H71" s="89">
        <v>8</v>
      </c>
      <c r="I71" s="49">
        <v>8</v>
      </c>
      <c r="J71" s="49">
        <v>8</v>
      </c>
      <c r="K71" s="49" t="s">
        <v>36</v>
      </c>
      <c r="L71" s="54"/>
      <c r="M71" s="54"/>
      <c r="N71" s="54"/>
      <c r="O71" s="54"/>
      <c r="P71" s="86">
        <v>7</v>
      </c>
      <c r="Q71" s="51">
        <f t="shared" si="0"/>
        <v>7.5</v>
      </c>
      <c r="R71" s="52" t="str">
        <f t="shared" si="3"/>
        <v>B</v>
      </c>
      <c r="S71" s="53" t="str">
        <f t="shared" si="1"/>
        <v>Khá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7.5" hidden="1" customHeight="1">
      <c r="A72" s="61"/>
      <c r="B72" s="62"/>
      <c r="C72" s="63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8">
      <c r="A73" s="61"/>
      <c r="B73" s="161" t="s">
        <v>37</v>
      </c>
      <c r="C73" s="161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5" customHeight="1">
      <c r="A74" s="61"/>
      <c r="B74" s="68" t="s">
        <v>38</v>
      </c>
      <c r="C74" s="68"/>
      <c r="D74" s="69">
        <f>+$AA$7</f>
        <v>63</v>
      </c>
      <c r="E74" s="70" t="s">
        <v>39</v>
      </c>
      <c r="F74" s="70"/>
      <c r="G74" s="162" t="s">
        <v>40</v>
      </c>
      <c r="H74" s="162"/>
      <c r="I74" s="162"/>
      <c r="J74" s="162"/>
      <c r="K74" s="162"/>
      <c r="L74" s="162"/>
      <c r="M74" s="162"/>
      <c r="N74" s="162"/>
      <c r="O74" s="162"/>
      <c r="P74" s="71">
        <f>$AA$7 -COUNTIF($T$8:$T$250,"Vắng") -COUNTIF($T$8:$T$250,"Vắng có phép") - COUNTIF($T$8:$T$250,"Đình chỉ thi") - COUNTIF($T$8:$T$250,"Không đủ ĐKDT")</f>
        <v>57</v>
      </c>
      <c r="Q74" s="71"/>
      <c r="R74" s="72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41</v>
      </c>
      <c r="C75" s="68"/>
      <c r="D75" s="69">
        <f>+$AL$7</f>
        <v>57</v>
      </c>
      <c r="E75" s="70" t="s">
        <v>39</v>
      </c>
      <c r="F75" s="70"/>
      <c r="G75" s="162" t="s">
        <v>42</v>
      </c>
      <c r="H75" s="162"/>
      <c r="I75" s="162"/>
      <c r="J75" s="162"/>
      <c r="K75" s="162"/>
      <c r="L75" s="162"/>
      <c r="M75" s="162"/>
      <c r="N75" s="162"/>
      <c r="O75" s="162"/>
      <c r="P75" s="74">
        <f>COUNTIF($T$8:$T$126,"Vắng")</f>
        <v>0</v>
      </c>
      <c r="Q75" s="74"/>
      <c r="R75" s="75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43</v>
      </c>
      <c r="C76" s="68"/>
      <c r="D76" s="76">
        <f>COUNTIF(X9:X71,"Học lại")</f>
        <v>6</v>
      </c>
      <c r="E76" s="70" t="s">
        <v>39</v>
      </c>
      <c r="F76" s="70"/>
      <c r="G76" s="162" t="s">
        <v>44</v>
      </c>
      <c r="H76" s="162"/>
      <c r="I76" s="162"/>
      <c r="J76" s="162"/>
      <c r="K76" s="162"/>
      <c r="L76" s="162"/>
      <c r="M76" s="162"/>
      <c r="N76" s="162"/>
      <c r="O76" s="162"/>
      <c r="P76" s="71">
        <f>COUNTIF($T$8:$T$126,"Vắng có phép")</f>
        <v>0</v>
      </c>
      <c r="Q76" s="71"/>
      <c r="R76" s="72"/>
      <c r="S76" s="73"/>
      <c r="T76" s="73" t="s">
        <v>39</v>
      </c>
      <c r="U76" s="73"/>
      <c r="V76" s="73"/>
      <c r="W76" s="4"/>
    </row>
    <row r="77" spans="1:40" ht="3" customHeight="1">
      <c r="A77" s="61"/>
      <c r="B77" s="62"/>
      <c r="C77" s="63"/>
      <c r="D77" s="63"/>
      <c r="E77" s="64"/>
      <c r="F77" s="64"/>
      <c r="G77" s="64"/>
      <c r="H77" s="65"/>
      <c r="I77" s="66"/>
      <c r="J77" s="66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4"/>
    </row>
    <row r="78" spans="1:40">
      <c r="B78" s="77" t="s">
        <v>45</v>
      </c>
      <c r="C78" s="77"/>
      <c r="D78" s="78">
        <f>COUNTIF(X9:X71,"Thi lại")</f>
        <v>0</v>
      </c>
      <c r="E78" s="79" t="s">
        <v>39</v>
      </c>
      <c r="F78" s="4"/>
      <c r="G78" s="4"/>
      <c r="H78" s="4"/>
      <c r="I78" s="4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19"/>
      <c r="V78" s="119"/>
      <c r="W78" s="4"/>
    </row>
    <row r="79" spans="1:40">
      <c r="B79" s="77"/>
      <c r="C79" s="77"/>
      <c r="D79" s="78"/>
      <c r="E79" s="79"/>
      <c r="F79" s="4"/>
      <c r="G79" s="4"/>
      <c r="H79" s="4"/>
      <c r="I79" s="4"/>
      <c r="J79" s="152" t="s">
        <v>58</v>
      </c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19"/>
      <c r="W79" s="4"/>
    </row>
    <row r="80" spans="1:40" ht="28.95" customHeight="1">
      <c r="A80" s="80"/>
      <c r="B80" s="147" t="s">
        <v>46</v>
      </c>
      <c r="C80" s="147"/>
      <c r="D80" s="147"/>
      <c r="E80" s="147"/>
      <c r="F80" s="147"/>
      <c r="G80" s="147"/>
      <c r="H80" s="147"/>
      <c r="I80" s="81"/>
      <c r="J80" s="153" t="s">
        <v>59</v>
      </c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20"/>
      <c r="W80" s="4"/>
    </row>
    <row r="81" spans="1:40" ht="4.5" customHeight="1">
      <c r="A81" s="61"/>
      <c r="B81" s="62"/>
      <c r="C81" s="82"/>
      <c r="D81" s="82"/>
      <c r="E81" s="83"/>
      <c r="F81" s="83"/>
      <c r="G81" s="83"/>
      <c r="H81" s="84"/>
      <c r="I81" s="85"/>
      <c r="J81" s="85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40" s="61" customFormat="1">
      <c r="B82" s="147" t="s">
        <v>47</v>
      </c>
      <c r="C82" s="147"/>
      <c r="D82" s="149" t="s">
        <v>48</v>
      </c>
      <c r="E82" s="149"/>
      <c r="F82" s="149"/>
      <c r="G82" s="149"/>
      <c r="H82" s="149"/>
      <c r="I82" s="85"/>
      <c r="J82" s="85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10.050000000000001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10.050000000000001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10.050000000000001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9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3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15" customHeight="1">
      <c r="A88" s="1"/>
      <c r="B88" s="151" t="s">
        <v>60</v>
      </c>
      <c r="C88" s="151"/>
      <c r="D88" s="151" t="s">
        <v>61</v>
      </c>
      <c r="E88" s="151"/>
      <c r="F88" s="151"/>
      <c r="G88" s="151"/>
      <c r="H88" s="151"/>
      <c r="I88" s="151"/>
      <c r="J88" s="151" t="s">
        <v>62</v>
      </c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21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4.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36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ht="38.25" customHeight="1">
      <c r="B91" s="146"/>
      <c r="C91" s="147"/>
      <c r="D91" s="147"/>
      <c r="E91" s="147"/>
      <c r="F91" s="147"/>
      <c r="G91" s="147"/>
      <c r="H91" s="146"/>
      <c r="I91" s="146"/>
      <c r="J91" s="146"/>
      <c r="K91" s="146"/>
      <c r="L91" s="146"/>
      <c r="M91" s="146"/>
      <c r="N91" s="148"/>
      <c r="O91" s="148"/>
      <c r="P91" s="148"/>
      <c r="Q91" s="148"/>
      <c r="R91" s="148"/>
      <c r="S91" s="148"/>
      <c r="T91" s="148"/>
      <c r="U91" s="148"/>
      <c r="V91" s="122"/>
    </row>
    <row r="92" spans="1:40">
      <c r="B92" s="62"/>
      <c r="C92" s="82"/>
      <c r="D92" s="82"/>
      <c r="E92" s="83"/>
      <c r="F92" s="83"/>
      <c r="G92" s="83"/>
      <c r="H92" s="84"/>
      <c r="I92" s="85"/>
      <c r="J92" s="85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40">
      <c r="B93" s="147"/>
      <c r="C93" s="147"/>
      <c r="D93" s="149"/>
      <c r="E93" s="149"/>
      <c r="F93" s="149"/>
      <c r="G93" s="149"/>
      <c r="H93" s="149"/>
      <c r="I93" s="85"/>
      <c r="J93" s="85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</row>
    <row r="94" spans="1:40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9" spans="2:22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23"/>
    </row>
    <row r="102" spans="2:22" ht="39" customHeight="1">
      <c r="B102" s="146"/>
      <c r="C102" s="147"/>
      <c r="D102" s="147"/>
      <c r="E102" s="147"/>
      <c r="F102" s="147"/>
      <c r="G102" s="147"/>
      <c r="H102" s="146"/>
      <c r="I102" s="146"/>
      <c r="J102" s="146"/>
      <c r="K102" s="146"/>
      <c r="L102" s="146"/>
      <c r="M102" s="146"/>
      <c r="N102" s="148"/>
      <c r="O102" s="148"/>
      <c r="P102" s="148"/>
      <c r="Q102" s="148"/>
      <c r="R102" s="148"/>
      <c r="S102" s="148"/>
      <c r="T102" s="148"/>
      <c r="U102" s="148"/>
      <c r="V102" s="122"/>
    </row>
    <row r="103" spans="2:22">
      <c r="B103" s="62"/>
      <c r="C103" s="82"/>
      <c r="D103" s="82"/>
      <c r="E103" s="83"/>
      <c r="F103" s="83"/>
      <c r="G103" s="83"/>
      <c r="H103" s="84"/>
      <c r="I103" s="85"/>
      <c r="J103" s="85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2:22">
      <c r="B104" s="147"/>
      <c r="C104" s="147"/>
      <c r="D104" s="149"/>
      <c r="E104" s="149"/>
      <c r="F104" s="149"/>
      <c r="G104" s="149"/>
      <c r="H104" s="149"/>
      <c r="I104" s="85"/>
      <c r="J104" s="85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</row>
    <row r="105" spans="2:2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10" spans="2:22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/>
      <c r="O110" s="150"/>
      <c r="P110" s="150"/>
      <c r="Q110" s="150"/>
      <c r="R110" s="150"/>
      <c r="S110" s="150"/>
      <c r="T110" s="150"/>
      <c r="U110" s="150"/>
      <c r="V110" s="123"/>
    </row>
  </sheetData>
  <sheetProtection formatCells="0" formatColumns="0" formatRows="0" insertColumns="0" insertRows="0" insertHyperlinks="0" deleteColumns="0" deleteRows="0" sort="0" autoFilter="0" pivotTables="0"/>
  <autoFilter ref="A7:AN71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75:O75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8:G8"/>
    <mergeCell ref="B73:C73"/>
    <mergeCell ref="G74:O74"/>
    <mergeCell ref="C6:C7"/>
    <mergeCell ref="D6:E7"/>
    <mergeCell ref="F6:F7"/>
    <mergeCell ref="O6:O7"/>
    <mergeCell ref="J88:U88"/>
    <mergeCell ref="P6:P7"/>
    <mergeCell ref="Q6:Q8"/>
    <mergeCell ref="R6:R7"/>
    <mergeCell ref="H6:H7"/>
    <mergeCell ref="I6:I7"/>
    <mergeCell ref="J6:J7"/>
    <mergeCell ref="K6:K7"/>
    <mergeCell ref="L6:L7"/>
    <mergeCell ref="J78:T78"/>
    <mergeCell ref="J79:U79"/>
    <mergeCell ref="B80:H80"/>
    <mergeCell ref="J80:U80"/>
    <mergeCell ref="G76:O76"/>
    <mergeCell ref="M6:N6"/>
    <mergeCell ref="G6:G7"/>
    <mergeCell ref="B104:C104"/>
    <mergeCell ref="D104:H104"/>
    <mergeCell ref="B82:C82"/>
    <mergeCell ref="D82:H82"/>
    <mergeCell ref="B88:C88"/>
    <mergeCell ref="D88:I88"/>
    <mergeCell ref="B91:G91"/>
    <mergeCell ref="H91:M91"/>
    <mergeCell ref="N91:U91"/>
    <mergeCell ref="B110:D110"/>
    <mergeCell ref="E110:G110"/>
    <mergeCell ref="H110:M110"/>
    <mergeCell ref="N110:U110"/>
    <mergeCell ref="B93:C93"/>
    <mergeCell ref="D93:H93"/>
    <mergeCell ref="B99:D99"/>
    <mergeCell ref="E99:G99"/>
    <mergeCell ref="H99:M99"/>
    <mergeCell ref="N99:U99"/>
    <mergeCell ref="B102:G102"/>
    <mergeCell ref="H102:M102"/>
    <mergeCell ref="N102:U102"/>
  </mergeCells>
  <conditionalFormatting sqref="H9:P71">
    <cfRule type="cellIs" dxfId="26" priority="9" operator="greaterThan">
      <formula>10</formula>
    </cfRule>
  </conditionalFormatting>
  <conditionalFormatting sqref="C1:C1048576">
    <cfRule type="duplicateValues" dxfId="25" priority="8"/>
  </conditionalFormatting>
  <conditionalFormatting sqref="P9:P71">
    <cfRule type="cellIs" dxfId="24" priority="5" operator="greaterThan">
      <formula>10</formula>
    </cfRule>
    <cfRule type="cellIs" dxfId="23" priority="6" operator="greaterThan">
      <formula>10</formula>
    </cfRule>
    <cfRule type="cellIs" dxfId="22" priority="7" operator="greaterThan">
      <formula>10</formula>
    </cfRule>
  </conditionalFormatting>
  <conditionalFormatting sqref="H9:K71">
    <cfRule type="cellIs" dxfId="21" priority="4" operator="greaterThan">
      <formula>10</formula>
    </cfRule>
  </conditionalFormatting>
  <conditionalFormatting sqref="C79:C88">
    <cfRule type="duplicateValues" dxfId="20" priority="3"/>
  </conditionalFormatting>
  <conditionalFormatting sqref="O79:O88">
    <cfRule type="duplicateValues" dxfId="19" priority="2"/>
  </conditionalFormatting>
  <conditionalFormatting sqref="C79:C88">
    <cfRule type="duplicateValues" dxfId="18" priority="1"/>
  </conditionalFormatting>
  <dataValidations count="1">
    <dataValidation allowBlank="1" showInputMessage="1" showErrorMessage="1" errorTitle="Không xóa dữ liệu" error="Không xóa dữ liệu" prompt="Không xóa dữ liệu" sqref="D76 AN2:AN7 X9:Y71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A1:AN110"/>
  <sheetViews>
    <sheetView topLeftCell="B1" workbookViewId="0">
      <pane ySplit="2" topLeftCell="A3" activePane="bottomLeft" state="frozen"/>
      <selection activeCell="P3" sqref="P3:U3"/>
      <selection pane="bottomLeft" activeCell="D4" sqref="D4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0.796875" style="1" customWidth="1"/>
    <col min="4" max="4" width="14.59765625" style="1" customWidth="1"/>
    <col min="5" max="5" width="7.19921875" style="1" customWidth="1"/>
    <col min="6" max="6" width="9.3984375" style="1" hidden="1" customWidth="1"/>
    <col min="7" max="7" width="12.5" style="1" customWidth="1"/>
    <col min="8" max="10" width="5.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69921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15"/>
      <c r="W2" s="5"/>
      <c r="X2" s="6"/>
      <c r="AF2" s="2"/>
      <c r="AG2" s="7"/>
      <c r="AH2" s="2"/>
      <c r="AI2" s="2"/>
      <c r="AJ2" s="2"/>
      <c r="AK2" s="7"/>
      <c r="AL2" s="2"/>
    </row>
    <row r="3" spans="2:40" ht="25.05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65</v>
      </c>
      <c r="Q3" s="180"/>
      <c r="R3" s="180"/>
      <c r="S3" s="180"/>
      <c r="T3" s="180"/>
      <c r="U3" s="180"/>
      <c r="V3" s="118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14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25.05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17" t="s">
        <v>33</v>
      </c>
      <c r="N7" s="117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Nhóm:SKD1108-05</v>
      </c>
      <c r="AA7" s="20">
        <f>+$AJ$7+$AL$7+$AH$7</f>
        <v>63</v>
      </c>
      <c r="AB7" s="7">
        <f>COUNTIF($S$8:$S$120,"Khiển trách")</f>
        <v>0</v>
      </c>
      <c r="AC7" s="7">
        <f>COUNTIF($S$8:$S$120,"Cảnh cáo")</f>
        <v>0</v>
      </c>
      <c r="AD7" s="7">
        <f>COUNTIF($S$8:$S$120,"Đình chỉ thi")</f>
        <v>0</v>
      </c>
      <c r="AE7" s="21">
        <f>+($AB$7+$AC$7+$AD$7)/$AA$7*100%</f>
        <v>0</v>
      </c>
      <c r="AF7" s="7">
        <f>SUM(COUNTIF($S$8:$S$118,"Vắng"),COUNTIF($S$8:$S$118,"Vắng có phép"))</f>
        <v>0</v>
      </c>
      <c r="AG7" s="22">
        <f>+$AF$7/$AA$7</f>
        <v>0</v>
      </c>
      <c r="AH7" s="23">
        <f>COUNTIF($X$8:$X$118,"Thi lại")</f>
        <v>0</v>
      </c>
      <c r="AI7" s="22">
        <f>+$AH$7/$AA$7</f>
        <v>0</v>
      </c>
      <c r="AJ7" s="23">
        <f>COUNTIF($X$8:$X$119,"Học lại")</f>
        <v>2</v>
      </c>
      <c r="AK7" s="22">
        <f>+$AJ$7/$AA$7</f>
        <v>3.1746031746031744E-2</v>
      </c>
      <c r="AL7" s="7">
        <f>COUNTIF($X$9:$X$119,"Đạt")</f>
        <v>61</v>
      </c>
      <c r="AM7" s="21">
        <f>+$AL$7/$AA$7</f>
        <v>0.96825396825396826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381</v>
      </c>
      <c r="D9" s="33" t="s">
        <v>382</v>
      </c>
      <c r="E9" s="34" t="s">
        <v>70</v>
      </c>
      <c r="F9" s="35" t="s">
        <v>383</v>
      </c>
      <c r="G9" s="32" t="s">
        <v>117</v>
      </c>
      <c r="H9" s="88">
        <v>5</v>
      </c>
      <c r="I9" s="36">
        <v>6</v>
      </c>
      <c r="J9" s="36">
        <v>5</v>
      </c>
      <c r="K9" s="36" t="s">
        <v>36</v>
      </c>
      <c r="L9" s="37"/>
      <c r="M9" s="37"/>
      <c r="N9" s="37"/>
      <c r="O9" s="37"/>
      <c r="P9" s="38">
        <v>7</v>
      </c>
      <c r="Q9" s="39">
        <f t="shared" ref="Q9:Q71" si="0">ROUND(SUMPRODUCT(H9:P9,$H$8:$P$8)/100,1)</f>
        <v>6.2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C</v>
      </c>
      <c r="S9" s="40" t="str">
        <f t="shared" ref="S9:S71" si="1">IF($Q9&lt;4,"Kém",IF(AND($Q9&gt;=4,$Q9&lt;=5.4),"Trung bình yếu",IF(AND($Q9&gt;=5.5,$Q9&lt;=6.9),"Trung bình",IF(AND($Q9&gt;=7,$Q9&lt;=8.4),"Khá",IF(AND($Q9&gt;=8.5,$Q9&lt;=10),"Giỏi","")))))</f>
        <v>Trung bình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384</v>
      </c>
      <c r="D10" s="46" t="s">
        <v>385</v>
      </c>
      <c r="E10" s="47" t="s">
        <v>75</v>
      </c>
      <c r="F10" s="48" t="s">
        <v>386</v>
      </c>
      <c r="G10" s="45" t="s">
        <v>81</v>
      </c>
      <c r="H10" s="89">
        <v>9</v>
      </c>
      <c r="I10" s="49">
        <v>8</v>
      </c>
      <c r="J10" s="49">
        <v>10</v>
      </c>
      <c r="K10" s="49" t="s">
        <v>36</v>
      </c>
      <c r="L10" s="50"/>
      <c r="M10" s="50"/>
      <c r="N10" s="50"/>
      <c r="O10" s="50"/>
      <c r="P10" s="86">
        <v>8</v>
      </c>
      <c r="Q10" s="51">
        <f t="shared" si="0"/>
        <v>8.5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53" t="str">
        <f t="shared" si="1"/>
        <v>Giỏi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1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387</v>
      </c>
      <c r="D11" s="46" t="s">
        <v>388</v>
      </c>
      <c r="E11" s="47" t="s">
        <v>75</v>
      </c>
      <c r="F11" s="48" t="s">
        <v>389</v>
      </c>
      <c r="G11" s="45" t="s">
        <v>81</v>
      </c>
      <c r="H11" s="89">
        <v>10</v>
      </c>
      <c r="I11" s="49">
        <v>8</v>
      </c>
      <c r="J11" s="49">
        <v>10</v>
      </c>
      <c r="K11" s="49" t="s">
        <v>36</v>
      </c>
      <c r="L11" s="54"/>
      <c r="M11" s="54"/>
      <c r="N11" s="54"/>
      <c r="O11" s="54"/>
      <c r="P11" s="86">
        <v>7.5</v>
      </c>
      <c r="Q11" s="51">
        <f t="shared" si="0"/>
        <v>8.4</v>
      </c>
      <c r="R11" s="52" t="str">
        <f t="shared" ref="R11:R71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53" t="str">
        <f t="shared" si="1"/>
        <v>Khá</v>
      </c>
      <c r="T11" s="41" t="str">
        <f t="shared" ref="T11:T71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6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390</v>
      </c>
      <c r="D12" s="46" t="s">
        <v>345</v>
      </c>
      <c r="E12" s="47" t="s">
        <v>391</v>
      </c>
      <c r="F12" s="48" t="s">
        <v>392</v>
      </c>
      <c r="G12" s="45" t="s">
        <v>77</v>
      </c>
      <c r="H12" s="89">
        <v>10</v>
      </c>
      <c r="I12" s="49">
        <v>7</v>
      </c>
      <c r="J12" s="49">
        <v>8</v>
      </c>
      <c r="K12" s="49" t="s">
        <v>36</v>
      </c>
      <c r="L12" s="54"/>
      <c r="M12" s="54"/>
      <c r="N12" s="54"/>
      <c r="O12" s="54"/>
      <c r="P12" s="86">
        <v>6</v>
      </c>
      <c r="Q12" s="51">
        <f t="shared" si="0"/>
        <v>7</v>
      </c>
      <c r="R12" s="52" t="str">
        <f t="shared" si="3"/>
        <v>B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393</v>
      </c>
      <c r="D13" s="46" t="s">
        <v>88</v>
      </c>
      <c r="E13" s="47" t="s">
        <v>394</v>
      </c>
      <c r="F13" s="48" t="s">
        <v>395</v>
      </c>
      <c r="G13" s="45" t="s">
        <v>72</v>
      </c>
      <c r="H13" s="89">
        <v>9</v>
      </c>
      <c r="I13" s="49">
        <v>8</v>
      </c>
      <c r="J13" s="49">
        <v>8</v>
      </c>
      <c r="K13" s="49" t="s">
        <v>36</v>
      </c>
      <c r="L13" s="54"/>
      <c r="M13" s="54"/>
      <c r="N13" s="54"/>
      <c r="O13" s="54"/>
      <c r="P13" s="86">
        <v>7</v>
      </c>
      <c r="Q13" s="51">
        <f t="shared" si="0"/>
        <v>7.6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396</v>
      </c>
      <c r="D14" s="46" t="s">
        <v>119</v>
      </c>
      <c r="E14" s="47" t="s">
        <v>397</v>
      </c>
      <c r="F14" s="48" t="s">
        <v>130</v>
      </c>
      <c r="G14" s="45" t="s">
        <v>81</v>
      </c>
      <c r="H14" s="89">
        <v>9</v>
      </c>
      <c r="I14" s="49">
        <v>8</v>
      </c>
      <c r="J14" s="49">
        <v>8</v>
      </c>
      <c r="K14" s="49" t="s">
        <v>36</v>
      </c>
      <c r="L14" s="54"/>
      <c r="M14" s="54"/>
      <c r="N14" s="54"/>
      <c r="O14" s="54"/>
      <c r="P14" s="86">
        <v>7</v>
      </c>
      <c r="Q14" s="51">
        <f t="shared" si="0"/>
        <v>7.6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398</v>
      </c>
      <c r="D15" s="46" t="s">
        <v>399</v>
      </c>
      <c r="E15" s="47" t="s">
        <v>400</v>
      </c>
      <c r="F15" s="48" t="s">
        <v>332</v>
      </c>
      <c r="G15" s="45" t="s">
        <v>112</v>
      </c>
      <c r="H15" s="89">
        <v>10</v>
      </c>
      <c r="I15" s="49">
        <v>8</v>
      </c>
      <c r="J15" s="49">
        <v>9</v>
      </c>
      <c r="K15" s="49" t="s">
        <v>36</v>
      </c>
      <c r="L15" s="54"/>
      <c r="M15" s="54"/>
      <c r="N15" s="54"/>
      <c r="O15" s="54"/>
      <c r="P15" s="86">
        <v>7</v>
      </c>
      <c r="Q15" s="51">
        <f t="shared" si="0"/>
        <v>7.9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401</v>
      </c>
      <c r="D16" s="46" t="s">
        <v>402</v>
      </c>
      <c r="E16" s="47" t="s">
        <v>98</v>
      </c>
      <c r="F16" s="48" t="s">
        <v>89</v>
      </c>
      <c r="G16" s="45" t="s">
        <v>81</v>
      </c>
      <c r="H16" s="89">
        <v>5</v>
      </c>
      <c r="I16" s="49">
        <v>5</v>
      </c>
      <c r="J16" s="49">
        <v>5</v>
      </c>
      <c r="K16" s="49" t="s">
        <v>36</v>
      </c>
      <c r="L16" s="54"/>
      <c r="M16" s="54"/>
      <c r="N16" s="54"/>
      <c r="O16" s="54"/>
      <c r="P16" s="86">
        <v>5</v>
      </c>
      <c r="Q16" s="51">
        <f t="shared" si="0"/>
        <v>5</v>
      </c>
      <c r="R16" s="52" t="str">
        <f t="shared" si="3"/>
        <v>D+</v>
      </c>
      <c r="S16" s="53" t="str">
        <f t="shared" si="1"/>
        <v>Trung bình yếu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403</v>
      </c>
      <c r="D17" s="46" t="s">
        <v>310</v>
      </c>
      <c r="E17" s="47" t="s">
        <v>404</v>
      </c>
      <c r="F17" s="48" t="s">
        <v>352</v>
      </c>
      <c r="G17" s="45" t="s">
        <v>159</v>
      </c>
      <c r="H17" s="89">
        <v>5</v>
      </c>
      <c r="I17" s="49">
        <v>7</v>
      </c>
      <c r="J17" s="49">
        <v>5</v>
      </c>
      <c r="K17" s="49" t="s">
        <v>36</v>
      </c>
      <c r="L17" s="54"/>
      <c r="M17" s="54"/>
      <c r="N17" s="54"/>
      <c r="O17" s="54"/>
      <c r="P17" s="86">
        <v>7</v>
      </c>
      <c r="Q17" s="51">
        <f t="shared" si="0"/>
        <v>6.4</v>
      </c>
      <c r="R17" s="52" t="str">
        <f t="shared" si="3"/>
        <v>C</v>
      </c>
      <c r="S17" s="53" t="str">
        <f t="shared" si="1"/>
        <v>Trung bình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405</v>
      </c>
      <c r="D18" s="46" t="s">
        <v>406</v>
      </c>
      <c r="E18" s="47" t="s">
        <v>407</v>
      </c>
      <c r="F18" s="48" t="s">
        <v>408</v>
      </c>
      <c r="G18" s="45" t="s">
        <v>81</v>
      </c>
      <c r="H18" s="89">
        <v>9</v>
      </c>
      <c r="I18" s="49">
        <v>8</v>
      </c>
      <c r="J18" s="49">
        <v>8</v>
      </c>
      <c r="K18" s="49" t="s">
        <v>36</v>
      </c>
      <c r="L18" s="54"/>
      <c r="M18" s="54"/>
      <c r="N18" s="54"/>
      <c r="O18" s="54"/>
      <c r="P18" s="86">
        <v>7</v>
      </c>
      <c r="Q18" s="51">
        <f t="shared" si="0"/>
        <v>7.6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409</v>
      </c>
      <c r="D19" s="46" t="s">
        <v>132</v>
      </c>
      <c r="E19" s="47" t="s">
        <v>322</v>
      </c>
      <c r="F19" s="48" t="s">
        <v>410</v>
      </c>
      <c r="G19" s="45" t="s">
        <v>81</v>
      </c>
      <c r="H19" s="89">
        <v>9</v>
      </c>
      <c r="I19" s="49">
        <v>7</v>
      </c>
      <c r="J19" s="49">
        <v>8</v>
      </c>
      <c r="K19" s="49" t="s">
        <v>36</v>
      </c>
      <c r="L19" s="54"/>
      <c r="M19" s="54"/>
      <c r="N19" s="54"/>
      <c r="O19" s="54"/>
      <c r="P19" s="86">
        <v>6.5</v>
      </c>
      <c r="Q19" s="51">
        <f t="shared" si="0"/>
        <v>7.2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411</v>
      </c>
      <c r="D20" s="46" t="s">
        <v>367</v>
      </c>
      <c r="E20" s="47" t="s">
        <v>106</v>
      </c>
      <c r="F20" s="48" t="s">
        <v>412</v>
      </c>
      <c r="G20" s="45" t="s">
        <v>81</v>
      </c>
      <c r="H20" s="89">
        <v>9</v>
      </c>
      <c r="I20" s="49">
        <v>8</v>
      </c>
      <c r="J20" s="49">
        <v>10</v>
      </c>
      <c r="K20" s="49" t="s">
        <v>36</v>
      </c>
      <c r="L20" s="54"/>
      <c r="M20" s="54"/>
      <c r="N20" s="54"/>
      <c r="O20" s="54"/>
      <c r="P20" s="86">
        <v>7</v>
      </c>
      <c r="Q20" s="51">
        <f t="shared" si="0"/>
        <v>8</v>
      </c>
      <c r="R20" s="52" t="str">
        <f t="shared" si="3"/>
        <v>B+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413</v>
      </c>
      <c r="D21" s="46" t="s">
        <v>414</v>
      </c>
      <c r="E21" s="47" t="s">
        <v>323</v>
      </c>
      <c r="F21" s="48" t="s">
        <v>415</v>
      </c>
      <c r="G21" s="45" t="s">
        <v>72</v>
      </c>
      <c r="H21" s="89">
        <v>0</v>
      </c>
      <c r="I21" s="49" t="s">
        <v>36</v>
      </c>
      <c r="J21" s="49" t="s">
        <v>36</v>
      </c>
      <c r="K21" s="49" t="s">
        <v>36</v>
      </c>
      <c r="L21" s="54"/>
      <c r="M21" s="54"/>
      <c r="N21" s="54"/>
      <c r="O21" s="54"/>
      <c r="P21" s="134" t="s">
        <v>317</v>
      </c>
      <c r="Q21" s="51">
        <f t="shared" si="0"/>
        <v>0</v>
      </c>
      <c r="R21" s="52" t="str">
        <f t="shared" si="3"/>
        <v>F</v>
      </c>
      <c r="S21" s="53" t="str">
        <f t="shared" si="1"/>
        <v>Kém</v>
      </c>
      <c r="T21" s="41" t="str">
        <f t="shared" si="4"/>
        <v>Không đủ ĐKDT</v>
      </c>
      <c r="U21" s="41"/>
      <c r="V21" s="71"/>
      <c r="W21" s="4"/>
      <c r="X21" s="43" t="str">
        <f t="shared" si="2"/>
        <v>Học lại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416</v>
      </c>
      <c r="D22" s="46" t="s">
        <v>183</v>
      </c>
      <c r="E22" s="47" t="s">
        <v>324</v>
      </c>
      <c r="F22" s="48" t="s">
        <v>417</v>
      </c>
      <c r="G22" s="45" t="s">
        <v>72</v>
      </c>
      <c r="H22" s="89">
        <v>10</v>
      </c>
      <c r="I22" s="49">
        <v>7</v>
      </c>
      <c r="J22" s="49">
        <v>8</v>
      </c>
      <c r="K22" s="49" t="s">
        <v>36</v>
      </c>
      <c r="L22" s="54"/>
      <c r="M22" s="54"/>
      <c r="N22" s="54"/>
      <c r="O22" s="54"/>
      <c r="P22" s="86">
        <v>6</v>
      </c>
      <c r="Q22" s="51">
        <f t="shared" si="0"/>
        <v>7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418</v>
      </c>
      <c r="D23" s="46" t="s">
        <v>419</v>
      </c>
      <c r="E23" s="47" t="s">
        <v>123</v>
      </c>
      <c r="F23" s="48" t="s">
        <v>420</v>
      </c>
      <c r="G23" s="45" t="s">
        <v>135</v>
      </c>
      <c r="H23" s="89">
        <v>5</v>
      </c>
      <c r="I23" s="49">
        <v>7</v>
      </c>
      <c r="J23" s="49">
        <v>5</v>
      </c>
      <c r="K23" s="49" t="s">
        <v>36</v>
      </c>
      <c r="L23" s="54"/>
      <c r="M23" s="54"/>
      <c r="N23" s="54"/>
      <c r="O23" s="54"/>
      <c r="P23" s="86">
        <v>7</v>
      </c>
      <c r="Q23" s="51">
        <f t="shared" si="0"/>
        <v>6.4</v>
      </c>
      <c r="R23" s="52" t="str">
        <f t="shared" si="3"/>
        <v>C</v>
      </c>
      <c r="S23" s="53" t="str">
        <f t="shared" si="1"/>
        <v>Trung bình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421</v>
      </c>
      <c r="D24" s="46" t="s">
        <v>422</v>
      </c>
      <c r="E24" s="47" t="s">
        <v>123</v>
      </c>
      <c r="F24" s="48" t="s">
        <v>423</v>
      </c>
      <c r="G24" s="45" t="s">
        <v>72</v>
      </c>
      <c r="H24" s="89">
        <v>5</v>
      </c>
      <c r="I24" s="49">
        <v>6</v>
      </c>
      <c r="J24" s="49">
        <v>5</v>
      </c>
      <c r="K24" s="49" t="s">
        <v>36</v>
      </c>
      <c r="L24" s="54"/>
      <c r="M24" s="54"/>
      <c r="N24" s="54"/>
      <c r="O24" s="54"/>
      <c r="P24" s="86">
        <v>6</v>
      </c>
      <c r="Q24" s="51">
        <f t="shared" si="0"/>
        <v>5.7</v>
      </c>
      <c r="R24" s="52" t="str">
        <f t="shared" si="3"/>
        <v>C</v>
      </c>
      <c r="S24" s="53" t="str">
        <f t="shared" si="1"/>
        <v>Trung bình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424</v>
      </c>
      <c r="D25" s="46" t="s">
        <v>122</v>
      </c>
      <c r="E25" s="47" t="s">
        <v>123</v>
      </c>
      <c r="F25" s="48" t="s">
        <v>425</v>
      </c>
      <c r="G25" s="45" t="s">
        <v>72</v>
      </c>
      <c r="H25" s="89">
        <v>9</v>
      </c>
      <c r="I25" s="49">
        <v>5</v>
      </c>
      <c r="J25" s="49">
        <v>8</v>
      </c>
      <c r="K25" s="49" t="s">
        <v>36</v>
      </c>
      <c r="L25" s="54"/>
      <c r="M25" s="54"/>
      <c r="N25" s="54"/>
      <c r="O25" s="54"/>
      <c r="P25" s="86">
        <v>4</v>
      </c>
      <c r="Q25" s="51">
        <f t="shared" si="0"/>
        <v>5.5</v>
      </c>
      <c r="R25" s="52" t="str">
        <f t="shared" si="3"/>
        <v>C</v>
      </c>
      <c r="S25" s="53" t="str">
        <f t="shared" si="1"/>
        <v>Trung bình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426</v>
      </c>
      <c r="D26" s="46" t="s">
        <v>326</v>
      </c>
      <c r="E26" s="47" t="s">
        <v>328</v>
      </c>
      <c r="F26" s="48" t="s">
        <v>427</v>
      </c>
      <c r="G26" s="45" t="s">
        <v>90</v>
      </c>
      <c r="H26" s="89">
        <v>9</v>
      </c>
      <c r="I26" s="49">
        <v>8</v>
      </c>
      <c r="J26" s="49">
        <v>8</v>
      </c>
      <c r="K26" s="49" t="s">
        <v>36</v>
      </c>
      <c r="L26" s="54"/>
      <c r="M26" s="54"/>
      <c r="N26" s="54"/>
      <c r="O26" s="54"/>
      <c r="P26" s="86">
        <v>7</v>
      </c>
      <c r="Q26" s="51">
        <f t="shared" si="0"/>
        <v>7.6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428</v>
      </c>
      <c r="D27" s="46" t="s">
        <v>429</v>
      </c>
      <c r="E27" s="47" t="s">
        <v>141</v>
      </c>
      <c r="F27" s="48" t="s">
        <v>430</v>
      </c>
      <c r="G27" s="45" t="s">
        <v>81</v>
      </c>
      <c r="H27" s="89">
        <v>10</v>
      </c>
      <c r="I27" s="49">
        <v>8</v>
      </c>
      <c r="J27" s="49">
        <v>8</v>
      </c>
      <c r="K27" s="49" t="s">
        <v>36</v>
      </c>
      <c r="L27" s="54"/>
      <c r="M27" s="54"/>
      <c r="N27" s="54"/>
      <c r="O27" s="54"/>
      <c r="P27" s="86">
        <v>7</v>
      </c>
      <c r="Q27" s="51">
        <f t="shared" si="0"/>
        <v>7.7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431</v>
      </c>
      <c r="D28" s="46" t="s">
        <v>432</v>
      </c>
      <c r="E28" s="47" t="s">
        <v>153</v>
      </c>
      <c r="F28" s="48" t="s">
        <v>327</v>
      </c>
      <c r="G28" s="45" t="s">
        <v>77</v>
      </c>
      <c r="H28" s="89">
        <v>6</v>
      </c>
      <c r="I28" s="49">
        <v>7</v>
      </c>
      <c r="J28" s="49">
        <v>8</v>
      </c>
      <c r="K28" s="49" t="s">
        <v>36</v>
      </c>
      <c r="L28" s="54"/>
      <c r="M28" s="54"/>
      <c r="N28" s="54"/>
      <c r="O28" s="54"/>
      <c r="P28" s="86">
        <v>6</v>
      </c>
      <c r="Q28" s="51">
        <f t="shared" si="0"/>
        <v>6.6</v>
      </c>
      <c r="R28" s="52" t="str">
        <f t="shared" si="3"/>
        <v>C+</v>
      </c>
      <c r="S28" s="53" t="str">
        <f t="shared" si="1"/>
        <v>Trung bình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433</v>
      </c>
      <c r="D29" s="46" t="s">
        <v>105</v>
      </c>
      <c r="E29" s="47" t="s">
        <v>153</v>
      </c>
      <c r="F29" s="48" t="s">
        <v>369</v>
      </c>
      <c r="G29" s="45" t="s">
        <v>72</v>
      </c>
      <c r="H29" s="89">
        <v>9</v>
      </c>
      <c r="I29" s="49">
        <v>7</v>
      </c>
      <c r="J29" s="49">
        <v>8</v>
      </c>
      <c r="K29" s="49" t="s">
        <v>36</v>
      </c>
      <c r="L29" s="54"/>
      <c r="M29" s="54"/>
      <c r="N29" s="54"/>
      <c r="O29" s="54"/>
      <c r="P29" s="86">
        <v>6</v>
      </c>
      <c r="Q29" s="51">
        <f t="shared" si="0"/>
        <v>6.9</v>
      </c>
      <c r="R29" s="52" t="str">
        <f t="shared" si="3"/>
        <v>C+</v>
      </c>
      <c r="S29" s="53" t="str">
        <f t="shared" si="1"/>
        <v>Trung bình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434</v>
      </c>
      <c r="D30" s="46" t="s">
        <v>97</v>
      </c>
      <c r="E30" s="47" t="s">
        <v>373</v>
      </c>
      <c r="F30" s="48" t="s">
        <v>435</v>
      </c>
      <c r="G30" s="45" t="s">
        <v>100</v>
      </c>
      <c r="H30" s="89">
        <v>9</v>
      </c>
      <c r="I30" s="49">
        <v>8</v>
      </c>
      <c r="J30" s="49">
        <v>9</v>
      </c>
      <c r="K30" s="49" t="s">
        <v>36</v>
      </c>
      <c r="L30" s="54"/>
      <c r="M30" s="54"/>
      <c r="N30" s="54"/>
      <c r="O30" s="54"/>
      <c r="P30" s="86">
        <v>7</v>
      </c>
      <c r="Q30" s="51">
        <f t="shared" si="0"/>
        <v>7.8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436</v>
      </c>
      <c r="D31" s="46" t="s">
        <v>343</v>
      </c>
      <c r="E31" s="47" t="s">
        <v>169</v>
      </c>
      <c r="F31" s="48" t="s">
        <v>437</v>
      </c>
      <c r="G31" s="45" t="s">
        <v>81</v>
      </c>
      <c r="H31" s="89">
        <v>10</v>
      </c>
      <c r="I31" s="49">
        <v>8</v>
      </c>
      <c r="J31" s="49">
        <v>10</v>
      </c>
      <c r="K31" s="49" t="s">
        <v>36</v>
      </c>
      <c r="L31" s="54"/>
      <c r="M31" s="54"/>
      <c r="N31" s="54"/>
      <c r="O31" s="54"/>
      <c r="P31" s="86">
        <v>7.5</v>
      </c>
      <c r="Q31" s="51">
        <f t="shared" si="0"/>
        <v>8.4</v>
      </c>
      <c r="R31" s="52" t="str">
        <f t="shared" si="3"/>
        <v>B+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438</v>
      </c>
      <c r="D32" s="46" t="s">
        <v>371</v>
      </c>
      <c r="E32" s="47" t="s">
        <v>360</v>
      </c>
      <c r="F32" s="48" t="s">
        <v>439</v>
      </c>
      <c r="G32" s="45" t="s">
        <v>81</v>
      </c>
      <c r="H32" s="89">
        <v>10</v>
      </c>
      <c r="I32" s="49">
        <v>8</v>
      </c>
      <c r="J32" s="49">
        <v>10</v>
      </c>
      <c r="K32" s="49" t="s">
        <v>36</v>
      </c>
      <c r="L32" s="54"/>
      <c r="M32" s="54"/>
      <c r="N32" s="54"/>
      <c r="O32" s="54"/>
      <c r="P32" s="86">
        <v>8</v>
      </c>
      <c r="Q32" s="51">
        <f t="shared" si="0"/>
        <v>8.6</v>
      </c>
      <c r="R32" s="52" t="str">
        <f t="shared" si="3"/>
        <v>A</v>
      </c>
      <c r="S32" s="53" t="str">
        <f t="shared" si="1"/>
        <v>Giỏi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440</v>
      </c>
      <c r="D33" s="46" t="s">
        <v>441</v>
      </c>
      <c r="E33" s="47" t="s">
        <v>330</v>
      </c>
      <c r="F33" s="48" t="s">
        <v>89</v>
      </c>
      <c r="G33" s="45" t="s">
        <v>81</v>
      </c>
      <c r="H33" s="89">
        <v>9</v>
      </c>
      <c r="I33" s="49">
        <v>6</v>
      </c>
      <c r="J33" s="49">
        <v>10</v>
      </c>
      <c r="K33" s="49" t="s">
        <v>36</v>
      </c>
      <c r="L33" s="54"/>
      <c r="M33" s="54"/>
      <c r="N33" s="54"/>
      <c r="O33" s="54"/>
      <c r="P33" s="86">
        <v>5</v>
      </c>
      <c r="Q33" s="51">
        <f t="shared" si="0"/>
        <v>6.6</v>
      </c>
      <c r="R33" s="52" t="str">
        <f t="shared" si="3"/>
        <v>C+</v>
      </c>
      <c r="S33" s="53" t="str">
        <f t="shared" si="1"/>
        <v>Trung bình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442</v>
      </c>
      <c r="D34" s="46" t="s">
        <v>365</v>
      </c>
      <c r="E34" s="47" t="s">
        <v>330</v>
      </c>
      <c r="F34" s="48" t="s">
        <v>443</v>
      </c>
      <c r="G34" s="45" t="s">
        <v>90</v>
      </c>
      <c r="H34" s="89">
        <v>5</v>
      </c>
      <c r="I34" s="49">
        <v>6</v>
      </c>
      <c r="J34" s="49">
        <v>5</v>
      </c>
      <c r="K34" s="49" t="s">
        <v>36</v>
      </c>
      <c r="L34" s="54"/>
      <c r="M34" s="54"/>
      <c r="N34" s="54"/>
      <c r="O34" s="54"/>
      <c r="P34" s="86">
        <v>6</v>
      </c>
      <c r="Q34" s="51">
        <f t="shared" si="0"/>
        <v>5.7</v>
      </c>
      <c r="R34" s="52" t="str">
        <f t="shared" si="3"/>
        <v>C</v>
      </c>
      <c r="S34" s="53" t="str">
        <f t="shared" si="1"/>
        <v>Trung bình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444</v>
      </c>
      <c r="D35" s="46" t="s">
        <v>445</v>
      </c>
      <c r="E35" s="47" t="s">
        <v>330</v>
      </c>
      <c r="F35" s="48" t="s">
        <v>446</v>
      </c>
      <c r="G35" s="45" t="s">
        <v>72</v>
      </c>
      <c r="H35" s="89">
        <v>10</v>
      </c>
      <c r="I35" s="49">
        <v>8</v>
      </c>
      <c r="J35" s="49">
        <v>8</v>
      </c>
      <c r="K35" s="49" t="s">
        <v>36</v>
      </c>
      <c r="L35" s="54"/>
      <c r="M35" s="54"/>
      <c r="N35" s="54"/>
      <c r="O35" s="54"/>
      <c r="P35" s="86">
        <v>7</v>
      </c>
      <c r="Q35" s="51">
        <f t="shared" si="0"/>
        <v>7.7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447</v>
      </c>
      <c r="D36" s="46" t="s">
        <v>129</v>
      </c>
      <c r="E36" s="47" t="s">
        <v>330</v>
      </c>
      <c r="F36" s="48" t="s">
        <v>448</v>
      </c>
      <c r="G36" s="45" t="s">
        <v>77</v>
      </c>
      <c r="H36" s="89">
        <v>9</v>
      </c>
      <c r="I36" s="49">
        <v>5</v>
      </c>
      <c r="J36" s="49">
        <v>8</v>
      </c>
      <c r="K36" s="49" t="s">
        <v>36</v>
      </c>
      <c r="L36" s="54"/>
      <c r="M36" s="54"/>
      <c r="N36" s="54"/>
      <c r="O36" s="54"/>
      <c r="P36" s="86">
        <v>4</v>
      </c>
      <c r="Q36" s="51">
        <f t="shared" si="0"/>
        <v>5.5</v>
      </c>
      <c r="R36" s="52" t="str">
        <f t="shared" si="3"/>
        <v>C</v>
      </c>
      <c r="S36" s="53" t="str">
        <f t="shared" si="1"/>
        <v>Trung bình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449</v>
      </c>
      <c r="D37" s="46" t="s">
        <v>450</v>
      </c>
      <c r="E37" s="47" t="s">
        <v>451</v>
      </c>
      <c r="F37" s="48" t="s">
        <v>452</v>
      </c>
      <c r="G37" s="45" t="s">
        <v>90</v>
      </c>
      <c r="H37" s="89">
        <v>0</v>
      </c>
      <c r="I37" s="49" t="s">
        <v>36</v>
      </c>
      <c r="J37" s="49" t="s">
        <v>36</v>
      </c>
      <c r="K37" s="49" t="s">
        <v>36</v>
      </c>
      <c r="L37" s="54"/>
      <c r="M37" s="54"/>
      <c r="N37" s="54"/>
      <c r="O37" s="54"/>
      <c r="P37" s="134" t="s">
        <v>317</v>
      </c>
      <c r="Q37" s="51">
        <f t="shared" si="0"/>
        <v>0</v>
      </c>
      <c r="R37" s="52" t="str">
        <f t="shared" si="3"/>
        <v>F</v>
      </c>
      <c r="S37" s="53" t="str">
        <f t="shared" si="1"/>
        <v>Kém</v>
      </c>
      <c r="T37" s="41" t="str">
        <f t="shared" si="4"/>
        <v>Không đủ ĐKDT</v>
      </c>
      <c r="U37" s="41"/>
      <c r="V37" s="71"/>
      <c r="W37" s="4"/>
      <c r="X37" s="43" t="str">
        <f t="shared" si="2"/>
        <v>Học lại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453</v>
      </c>
      <c r="D38" s="46" t="s">
        <v>454</v>
      </c>
      <c r="E38" s="47" t="s">
        <v>187</v>
      </c>
      <c r="F38" s="48" t="s">
        <v>443</v>
      </c>
      <c r="G38" s="45" t="s">
        <v>81</v>
      </c>
      <c r="H38" s="89">
        <v>5</v>
      </c>
      <c r="I38" s="49">
        <v>6</v>
      </c>
      <c r="J38" s="49">
        <v>5</v>
      </c>
      <c r="K38" s="49" t="s">
        <v>36</v>
      </c>
      <c r="L38" s="54"/>
      <c r="M38" s="54"/>
      <c r="N38" s="54"/>
      <c r="O38" s="54"/>
      <c r="P38" s="86">
        <v>6</v>
      </c>
      <c r="Q38" s="51">
        <f t="shared" si="0"/>
        <v>5.7</v>
      </c>
      <c r="R38" s="52" t="str">
        <f t="shared" si="3"/>
        <v>C</v>
      </c>
      <c r="S38" s="53" t="str">
        <f t="shared" si="1"/>
        <v>Trung bình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455</v>
      </c>
      <c r="D39" s="46" t="s">
        <v>456</v>
      </c>
      <c r="E39" s="47" t="s">
        <v>198</v>
      </c>
      <c r="F39" s="48" t="s">
        <v>178</v>
      </c>
      <c r="G39" s="45" t="s">
        <v>90</v>
      </c>
      <c r="H39" s="89">
        <v>9</v>
      </c>
      <c r="I39" s="49">
        <v>6</v>
      </c>
      <c r="J39" s="49">
        <v>8</v>
      </c>
      <c r="K39" s="49" t="s">
        <v>36</v>
      </c>
      <c r="L39" s="54"/>
      <c r="M39" s="54"/>
      <c r="N39" s="54"/>
      <c r="O39" s="54"/>
      <c r="P39" s="86">
        <v>5</v>
      </c>
      <c r="Q39" s="51">
        <f t="shared" si="0"/>
        <v>6.2</v>
      </c>
      <c r="R39" s="52" t="str">
        <f t="shared" si="3"/>
        <v>C</v>
      </c>
      <c r="S39" s="53" t="str">
        <f t="shared" si="1"/>
        <v>Trung bình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457</v>
      </c>
      <c r="D40" s="46" t="s">
        <v>458</v>
      </c>
      <c r="E40" s="47" t="s">
        <v>198</v>
      </c>
      <c r="F40" s="48" t="s">
        <v>459</v>
      </c>
      <c r="G40" s="45" t="s">
        <v>81</v>
      </c>
      <c r="H40" s="89">
        <v>10</v>
      </c>
      <c r="I40" s="49">
        <v>8</v>
      </c>
      <c r="J40" s="49">
        <v>8</v>
      </c>
      <c r="K40" s="49" t="s">
        <v>36</v>
      </c>
      <c r="L40" s="54"/>
      <c r="M40" s="54"/>
      <c r="N40" s="54"/>
      <c r="O40" s="54"/>
      <c r="P40" s="86">
        <v>7</v>
      </c>
      <c r="Q40" s="51">
        <f t="shared" si="0"/>
        <v>7.7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460</v>
      </c>
      <c r="D41" s="46" t="s">
        <v>461</v>
      </c>
      <c r="E41" s="47" t="s">
        <v>198</v>
      </c>
      <c r="F41" s="48" t="s">
        <v>336</v>
      </c>
      <c r="G41" s="45" t="s">
        <v>81</v>
      </c>
      <c r="H41" s="89">
        <v>10</v>
      </c>
      <c r="I41" s="49">
        <v>8</v>
      </c>
      <c r="J41" s="49">
        <v>8</v>
      </c>
      <c r="K41" s="49" t="s">
        <v>36</v>
      </c>
      <c r="L41" s="54"/>
      <c r="M41" s="54"/>
      <c r="N41" s="54"/>
      <c r="O41" s="54"/>
      <c r="P41" s="86">
        <v>8</v>
      </c>
      <c r="Q41" s="51">
        <f t="shared" si="0"/>
        <v>8.1999999999999993</v>
      </c>
      <c r="R41" s="52" t="str">
        <f t="shared" si="3"/>
        <v>B+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462</v>
      </c>
      <c r="D42" s="46" t="s">
        <v>318</v>
      </c>
      <c r="E42" s="47" t="s">
        <v>344</v>
      </c>
      <c r="F42" s="48" t="s">
        <v>304</v>
      </c>
      <c r="G42" s="45" t="s">
        <v>72</v>
      </c>
      <c r="H42" s="89">
        <v>6</v>
      </c>
      <c r="I42" s="49">
        <v>7</v>
      </c>
      <c r="J42" s="49">
        <v>8</v>
      </c>
      <c r="K42" s="49" t="s">
        <v>36</v>
      </c>
      <c r="L42" s="54"/>
      <c r="M42" s="54"/>
      <c r="N42" s="54"/>
      <c r="O42" s="54"/>
      <c r="P42" s="86">
        <v>6</v>
      </c>
      <c r="Q42" s="51">
        <f t="shared" si="0"/>
        <v>6.6</v>
      </c>
      <c r="R42" s="52" t="str">
        <f t="shared" si="3"/>
        <v>C+</v>
      </c>
      <c r="S42" s="53" t="str">
        <f t="shared" si="1"/>
        <v>Trung bình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463</v>
      </c>
      <c r="D43" s="46" t="s">
        <v>464</v>
      </c>
      <c r="E43" s="47" t="s">
        <v>344</v>
      </c>
      <c r="F43" s="48" t="s">
        <v>465</v>
      </c>
      <c r="G43" s="45" t="s">
        <v>100</v>
      </c>
      <c r="H43" s="89">
        <v>10</v>
      </c>
      <c r="I43" s="49">
        <v>8</v>
      </c>
      <c r="J43" s="49">
        <v>9</v>
      </c>
      <c r="K43" s="49" t="s">
        <v>36</v>
      </c>
      <c r="L43" s="54"/>
      <c r="M43" s="54"/>
      <c r="N43" s="54"/>
      <c r="O43" s="54"/>
      <c r="P43" s="86">
        <v>7</v>
      </c>
      <c r="Q43" s="51">
        <f t="shared" si="0"/>
        <v>7.9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466</v>
      </c>
      <c r="D44" s="46" t="s">
        <v>306</v>
      </c>
      <c r="E44" s="47" t="s">
        <v>344</v>
      </c>
      <c r="F44" s="48" t="s">
        <v>467</v>
      </c>
      <c r="G44" s="45" t="s">
        <v>81</v>
      </c>
      <c r="H44" s="89">
        <v>10</v>
      </c>
      <c r="I44" s="49">
        <v>7</v>
      </c>
      <c r="J44" s="49">
        <v>8</v>
      </c>
      <c r="K44" s="49" t="s">
        <v>36</v>
      </c>
      <c r="L44" s="54"/>
      <c r="M44" s="54"/>
      <c r="N44" s="54"/>
      <c r="O44" s="54"/>
      <c r="P44" s="86">
        <v>6</v>
      </c>
      <c r="Q44" s="51">
        <f t="shared" si="0"/>
        <v>7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468</v>
      </c>
      <c r="D45" s="46" t="s">
        <v>469</v>
      </c>
      <c r="E45" s="47" t="s">
        <v>209</v>
      </c>
      <c r="F45" s="48" t="s">
        <v>470</v>
      </c>
      <c r="G45" s="45" t="s">
        <v>81</v>
      </c>
      <c r="H45" s="89">
        <v>9</v>
      </c>
      <c r="I45" s="49">
        <v>8</v>
      </c>
      <c r="J45" s="49">
        <v>8</v>
      </c>
      <c r="K45" s="49" t="s">
        <v>36</v>
      </c>
      <c r="L45" s="54"/>
      <c r="M45" s="54"/>
      <c r="N45" s="54"/>
      <c r="O45" s="54"/>
      <c r="P45" s="86">
        <v>7</v>
      </c>
      <c r="Q45" s="51">
        <f t="shared" si="0"/>
        <v>7.6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471</v>
      </c>
      <c r="D46" s="46" t="s">
        <v>472</v>
      </c>
      <c r="E46" s="47" t="s">
        <v>213</v>
      </c>
      <c r="F46" s="48" t="s">
        <v>321</v>
      </c>
      <c r="G46" s="45" t="s">
        <v>90</v>
      </c>
      <c r="H46" s="89">
        <v>9</v>
      </c>
      <c r="I46" s="49">
        <v>8</v>
      </c>
      <c r="J46" s="49">
        <v>10</v>
      </c>
      <c r="K46" s="49" t="s">
        <v>36</v>
      </c>
      <c r="L46" s="54"/>
      <c r="M46" s="54"/>
      <c r="N46" s="54"/>
      <c r="O46" s="54"/>
      <c r="P46" s="86">
        <v>6</v>
      </c>
      <c r="Q46" s="51">
        <f t="shared" si="0"/>
        <v>7.5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473</v>
      </c>
      <c r="D47" s="46" t="s">
        <v>474</v>
      </c>
      <c r="E47" s="47" t="s">
        <v>475</v>
      </c>
      <c r="F47" s="48" t="s">
        <v>476</v>
      </c>
      <c r="G47" s="45" t="s">
        <v>100</v>
      </c>
      <c r="H47" s="89">
        <v>10</v>
      </c>
      <c r="I47" s="49">
        <v>7</v>
      </c>
      <c r="J47" s="49">
        <v>9</v>
      </c>
      <c r="K47" s="49" t="s">
        <v>36</v>
      </c>
      <c r="L47" s="54"/>
      <c r="M47" s="54"/>
      <c r="N47" s="54"/>
      <c r="O47" s="54"/>
      <c r="P47" s="86">
        <v>6</v>
      </c>
      <c r="Q47" s="51">
        <f t="shared" si="0"/>
        <v>7.2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477</v>
      </c>
      <c r="D48" s="46" t="s">
        <v>478</v>
      </c>
      <c r="E48" s="47" t="s">
        <v>217</v>
      </c>
      <c r="F48" s="48" t="s">
        <v>430</v>
      </c>
      <c r="G48" s="45" t="s">
        <v>72</v>
      </c>
      <c r="H48" s="89">
        <v>10</v>
      </c>
      <c r="I48" s="49">
        <v>8</v>
      </c>
      <c r="J48" s="49">
        <v>8</v>
      </c>
      <c r="K48" s="49" t="s">
        <v>36</v>
      </c>
      <c r="L48" s="54"/>
      <c r="M48" s="54"/>
      <c r="N48" s="54"/>
      <c r="O48" s="54"/>
      <c r="P48" s="86">
        <v>7</v>
      </c>
      <c r="Q48" s="51">
        <f t="shared" si="0"/>
        <v>7.7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479</v>
      </c>
      <c r="D49" s="46" t="s">
        <v>306</v>
      </c>
      <c r="E49" s="47" t="s">
        <v>217</v>
      </c>
      <c r="F49" s="48" t="s">
        <v>480</v>
      </c>
      <c r="G49" s="45" t="s">
        <v>90</v>
      </c>
      <c r="H49" s="89">
        <v>9</v>
      </c>
      <c r="I49" s="49">
        <v>6</v>
      </c>
      <c r="J49" s="49">
        <v>8</v>
      </c>
      <c r="K49" s="49" t="s">
        <v>36</v>
      </c>
      <c r="L49" s="54"/>
      <c r="M49" s="54"/>
      <c r="N49" s="54"/>
      <c r="O49" s="54"/>
      <c r="P49" s="86">
        <v>4</v>
      </c>
      <c r="Q49" s="51">
        <f t="shared" si="0"/>
        <v>5.7</v>
      </c>
      <c r="R49" s="52" t="str">
        <f t="shared" si="3"/>
        <v>C</v>
      </c>
      <c r="S49" s="53" t="str">
        <f t="shared" si="1"/>
        <v>Trung bình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481</v>
      </c>
      <c r="D50" s="46" t="s">
        <v>482</v>
      </c>
      <c r="E50" s="47" t="s">
        <v>346</v>
      </c>
      <c r="F50" s="48" t="s">
        <v>483</v>
      </c>
      <c r="G50" s="45" t="s">
        <v>81</v>
      </c>
      <c r="H50" s="89">
        <v>5</v>
      </c>
      <c r="I50" s="49">
        <v>7</v>
      </c>
      <c r="J50" s="49">
        <v>5</v>
      </c>
      <c r="K50" s="49" t="s">
        <v>36</v>
      </c>
      <c r="L50" s="54"/>
      <c r="M50" s="54"/>
      <c r="N50" s="54"/>
      <c r="O50" s="54"/>
      <c r="P50" s="86">
        <v>7</v>
      </c>
      <c r="Q50" s="51">
        <f t="shared" si="0"/>
        <v>6.4</v>
      </c>
      <c r="R50" s="52" t="str">
        <f t="shared" si="3"/>
        <v>C</v>
      </c>
      <c r="S50" s="53" t="str">
        <f t="shared" si="1"/>
        <v>Trung bình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484</v>
      </c>
      <c r="D51" s="46" t="s">
        <v>485</v>
      </c>
      <c r="E51" s="47" t="s">
        <v>229</v>
      </c>
      <c r="F51" s="48" t="s">
        <v>486</v>
      </c>
      <c r="G51" s="45" t="s">
        <v>81</v>
      </c>
      <c r="H51" s="89">
        <v>10</v>
      </c>
      <c r="I51" s="49">
        <v>8</v>
      </c>
      <c r="J51" s="49">
        <v>8</v>
      </c>
      <c r="K51" s="49" t="s">
        <v>36</v>
      </c>
      <c r="L51" s="54"/>
      <c r="M51" s="54"/>
      <c r="N51" s="54"/>
      <c r="O51" s="54"/>
      <c r="P51" s="86">
        <v>7</v>
      </c>
      <c r="Q51" s="51">
        <f t="shared" si="0"/>
        <v>7.7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487</v>
      </c>
      <c r="D52" s="46" t="s">
        <v>488</v>
      </c>
      <c r="E52" s="47" t="s">
        <v>489</v>
      </c>
      <c r="F52" s="48" t="s">
        <v>490</v>
      </c>
      <c r="G52" s="45" t="s">
        <v>81</v>
      </c>
      <c r="H52" s="89">
        <v>10</v>
      </c>
      <c r="I52" s="49">
        <v>7</v>
      </c>
      <c r="J52" s="49">
        <v>8</v>
      </c>
      <c r="K52" s="49" t="s">
        <v>36</v>
      </c>
      <c r="L52" s="54"/>
      <c r="M52" s="54"/>
      <c r="N52" s="54"/>
      <c r="O52" s="54"/>
      <c r="P52" s="86">
        <v>6</v>
      </c>
      <c r="Q52" s="51">
        <f t="shared" si="0"/>
        <v>7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491</v>
      </c>
      <c r="D53" s="46" t="s">
        <v>492</v>
      </c>
      <c r="E53" s="47" t="s">
        <v>493</v>
      </c>
      <c r="F53" s="48" t="s">
        <v>494</v>
      </c>
      <c r="G53" s="45" t="s">
        <v>81</v>
      </c>
      <c r="H53" s="89">
        <v>10</v>
      </c>
      <c r="I53" s="49">
        <v>8</v>
      </c>
      <c r="J53" s="49">
        <v>8</v>
      </c>
      <c r="K53" s="49" t="s">
        <v>36</v>
      </c>
      <c r="L53" s="54"/>
      <c r="M53" s="54"/>
      <c r="N53" s="54"/>
      <c r="O53" s="54"/>
      <c r="P53" s="86">
        <v>7</v>
      </c>
      <c r="Q53" s="51">
        <f t="shared" si="0"/>
        <v>7.7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495</v>
      </c>
      <c r="D54" s="46" t="s">
        <v>496</v>
      </c>
      <c r="E54" s="47" t="s">
        <v>233</v>
      </c>
      <c r="F54" s="48" t="s">
        <v>497</v>
      </c>
      <c r="G54" s="45" t="s">
        <v>81</v>
      </c>
      <c r="H54" s="89">
        <v>5</v>
      </c>
      <c r="I54" s="49">
        <v>6</v>
      </c>
      <c r="J54" s="49">
        <v>5</v>
      </c>
      <c r="K54" s="49" t="s">
        <v>36</v>
      </c>
      <c r="L54" s="54"/>
      <c r="M54" s="54"/>
      <c r="N54" s="54"/>
      <c r="O54" s="54"/>
      <c r="P54" s="86">
        <v>6.5</v>
      </c>
      <c r="Q54" s="51">
        <f t="shared" si="0"/>
        <v>6</v>
      </c>
      <c r="R54" s="52" t="str">
        <f t="shared" si="3"/>
        <v>C</v>
      </c>
      <c r="S54" s="53" t="str">
        <f t="shared" si="1"/>
        <v>Trung bình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498</v>
      </c>
      <c r="D55" s="46" t="s">
        <v>347</v>
      </c>
      <c r="E55" s="47" t="s">
        <v>337</v>
      </c>
      <c r="F55" s="48" t="s">
        <v>226</v>
      </c>
      <c r="G55" s="45" t="s">
        <v>90</v>
      </c>
      <c r="H55" s="89">
        <v>9</v>
      </c>
      <c r="I55" s="49">
        <v>7</v>
      </c>
      <c r="J55" s="49">
        <v>8</v>
      </c>
      <c r="K55" s="49" t="s">
        <v>36</v>
      </c>
      <c r="L55" s="54"/>
      <c r="M55" s="54"/>
      <c r="N55" s="54"/>
      <c r="O55" s="54"/>
      <c r="P55" s="86">
        <v>6</v>
      </c>
      <c r="Q55" s="51">
        <f t="shared" si="0"/>
        <v>6.9</v>
      </c>
      <c r="R55" s="52" t="str">
        <f t="shared" si="3"/>
        <v>C+</v>
      </c>
      <c r="S55" s="53" t="str">
        <f t="shared" si="1"/>
        <v>Trung bình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499</v>
      </c>
      <c r="D56" s="46" t="s">
        <v>152</v>
      </c>
      <c r="E56" s="47" t="s">
        <v>337</v>
      </c>
      <c r="F56" s="48" t="s">
        <v>374</v>
      </c>
      <c r="G56" s="45" t="s">
        <v>100</v>
      </c>
      <c r="H56" s="89">
        <v>10</v>
      </c>
      <c r="I56" s="49">
        <v>7</v>
      </c>
      <c r="J56" s="49">
        <v>9</v>
      </c>
      <c r="K56" s="49" t="s">
        <v>36</v>
      </c>
      <c r="L56" s="54"/>
      <c r="M56" s="54"/>
      <c r="N56" s="54"/>
      <c r="O56" s="54"/>
      <c r="P56" s="86">
        <v>6</v>
      </c>
      <c r="Q56" s="51">
        <f t="shared" si="0"/>
        <v>7.2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500</v>
      </c>
      <c r="D57" s="46" t="s">
        <v>501</v>
      </c>
      <c r="E57" s="47" t="s">
        <v>259</v>
      </c>
      <c r="F57" s="48" t="s">
        <v>325</v>
      </c>
      <c r="G57" s="45" t="s">
        <v>72</v>
      </c>
      <c r="H57" s="89">
        <v>5</v>
      </c>
      <c r="I57" s="49">
        <v>6</v>
      </c>
      <c r="J57" s="49">
        <v>5</v>
      </c>
      <c r="K57" s="49" t="s">
        <v>36</v>
      </c>
      <c r="L57" s="54"/>
      <c r="M57" s="54"/>
      <c r="N57" s="54"/>
      <c r="O57" s="54"/>
      <c r="P57" s="86">
        <v>6</v>
      </c>
      <c r="Q57" s="51">
        <f t="shared" si="0"/>
        <v>5.7</v>
      </c>
      <c r="R57" s="52" t="str">
        <f t="shared" si="3"/>
        <v>C</v>
      </c>
      <c r="S57" s="53" t="str">
        <f t="shared" si="1"/>
        <v>Trung bình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502</v>
      </c>
      <c r="D58" s="46" t="s">
        <v>379</v>
      </c>
      <c r="E58" s="47" t="s">
        <v>259</v>
      </c>
      <c r="F58" s="48" t="s">
        <v>503</v>
      </c>
      <c r="G58" s="45" t="s">
        <v>77</v>
      </c>
      <c r="H58" s="89">
        <v>10</v>
      </c>
      <c r="I58" s="49">
        <v>7</v>
      </c>
      <c r="J58" s="49">
        <v>8</v>
      </c>
      <c r="K58" s="49" t="s">
        <v>36</v>
      </c>
      <c r="L58" s="54"/>
      <c r="M58" s="54"/>
      <c r="N58" s="54"/>
      <c r="O58" s="54"/>
      <c r="P58" s="86">
        <v>6</v>
      </c>
      <c r="Q58" s="51">
        <f t="shared" si="0"/>
        <v>7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504</v>
      </c>
      <c r="D59" s="46" t="s">
        <v>388</v>
      </c>
      <c r="E59" s="47" t="s">
        <v>505</v>
      </c>
      <c r="F59" s="48" t="s">
        <v>506</v>
      </c>
      <c r="G59" s="45" t="s">
        <v>81</v>
      </c>
      <c r="H59" s="89">
        <v>10</v>
      </c>
      <c r="I59" s="49">
        <v>8</v>
      </c>
      <c r="J59" s="49">
        <v>10</v>
      </c>
      <c r="K59" s="49" t="s">
        <v>36</v>
      </c>
      <c r="L59" s="54"/>
      <c r="M59" s="54"/>
      <c r="N59" s="54"/>
      <c r="O59" s="54"/>
      <c r="P59" s="86">
        <v>8</v>
      </c>
      <c r="Q59" s="51">
        <f t="shared" si="0"/>
        <v>8.6</v>
      </c>
      <c r="R59" s="52" t="str">
        <f t="shared" si="3"/>
        <v>A</v>
      </c>
      <c r="S59" s="53" t="str">
        <f t="shared" si="1"/>
        <v>Giỏi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507</v>
      </c>
      <c r="D60" s="46" t="s">
        <v>318</v>
      </c>
      <c r="E60" s="47" t="s">
        <v>271</v>
      </c>
      <c r="F60" s="48" t="s">
        <v>508</v>
      </c>
      <c r="G60" s="45" t="s">
        <v>72</v>
      </c>
      <c r="H60" s="89">
        <v>5</v>
      </c>
      <c r="I60" s="49">
        <v>7</v>
      </c>
      <c r="J60" s="49">
        <v>5</v>
      </c>
      <c r="K60" s="49" t="s">
        <v>36</v>
      </c>
      <c r="L60" s="54"/>
      <c r="M60" s="54"/>
      <c r="N60" s="54"/>
      <c r="O60" s="54"/>
      <c r="P60" s="86">
        <v>7</v>
      </c>
      <c r="Q60" s="51">
        <f t="shared" si="0"/>
        <v>6.4</v>
      </c>
      <c r="R60" s="52" t="str">
        <f t="shared" si="3"/>
        <v>C</v>
      </c>
      <c r="S60" s="53" t="str">
        <f t="shared" si="1"/>
        <v>Trung bình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509</v>
      </c>
      <c r="D61" s="46" t="s">
        <v>157</v>
      </c>
      <c r="E61" s="47" t="s">
        <v>349</v>
      </c>
      <c r="F61" s="48" t="s">
        <v>510</v>
      </c>
      <c r="G61" s="45" t="s">
        <v>155</v>
      </c>
      <c r="H61" s="89">
        <v>9</v>
      </c>
      <c r="I61" s="49">
        <v>8</v>
      </c>
      <c r="J61" s="49">
        <v>8</v>
      </c>
      <c r="K61" s="49" t="s">
        <v>36</v>
      </c>
      <c r="L61" s="54"/>
      <c r="M61" s="54"/>
      <c r="N61" s="54"/>
      <c r="O61" s="54"/>
      <c r="P61" s="86">
        <v>7.5</v>
      </c>
      <c r="Q61" s="51">
        <f t="shared" si="0"/>
        <v>7.9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511</v>
      </c>
      <c r="D62" s="46" t="s">
        <v>512</v>
      </c>
      <c r="E62" s="47" t="s">
        <v>350</v>
      </c>
      <c r="F62" s="48" t="s">
        <v>439</v>
      </c>
      <c r="G62" s="45" t="s">
        <v>81</v>
      </c>
      <c r="H62" s="89">
        <v>10</v>
      </c>
      <c r="I62" s="49">
        <v>7</v>
      </c>
      <c r="J62" s="49">
        <v>8</v>
      </c>
      <c r="K62" s="49" t="s">
        <v>36</v>
      </c>
      <c r="L62" s="54"/>
      <c r="M62" s="54"/>
      <c r="N62" s="54"/>
      <c r="O62" s="54"/>
      <c r="P62" s="86">
        <v>8</v>
      </c>
      <c r="Q62" s="51">
        <f t="shared" si="0"/>
        <v>8</v>
      </c>
      <c r="R62" s="52" t="str">
        <f t="shared" si="3"/>
        <v>B+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513</v>
      </c>
      <c r="D63" s="46" t="s">
        <v>345</v>
      </c>
      <c r="E63" s="47" t="s">
        <v>339</v>
      </c>
      <c r="F63" s="48" t="s">
        <v>514</v>
      </c>
      <c r="G63" s="45" t="s">
        <v>117</v>
      </c>
      <c r="H63" s="89">
        <v>10</v>
      </c>
      <c r="I63" s="49">
        <v>7</v>
      </c>
      <c r="J63" s="49">
        <v>9</v>
      </c>
      <c r="K63" s="49" t="s">
        <v>36</v>
      </c>
      <c r="L63" s="54"/>
      <c r="M63" s="54"/>
      <c r="N63" s="54"/>
      <c r="O63" s="54"/>
      <c r="P63" s="86">
        <v>6</v>
      </c>
      <c r="Q63" s="51">
        <f t="shared" si="0"/>
        <v>7.2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515</v>
      </c>
      <c r="D64" s="46" t="s">
        <v>516</v>
      </c>
      <c r="E64" s="47" t="s">
        <v>282</v>
      </c>
      <c r="F64" s="48" t="s">
        <v>517</v>
      </c>
      <c r="G64" s="45" t="s">
        <v>90</v>
      </c>
      <c r="H64" s="89">
        <v>9</v>
      </c>
      <c r="I64" s="49">
        <v>7</v>
      </c>
      <c r="J64" s="49">
        <v>8</v>
      </c>
      <c r="K64" s="49" t="s">
        <v>36</v>
      </c>
      <c r="L64" s="54"/>
      <c r="M64" s="54"/>
      <c r="N64" s="54"/>
      <c r="O64" s="54"/>
      <c r="P64" s="86">
        <v>6</v>
      </c>
      <c r="Q64" s="51">
        <f t="shared" si="0"/>
        <v>6.9</v>
      </c>
      <c r="R64" s="52" t="str">
        <f t="shared" si="3"/>
        <v>C+</v>
      </c>
      <c r="S64" s="53" t="str">
        <f t="shared" si="1"/>
        <v>Trung bình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518</v>
      </c>
      <c r="D65" s="46" t="s">
        <v>519</v>
      </c>
      <c r="E65" s="47" t="s">
        <v>290</v>
      </c>
      <c r="F65" s="48" t="s">
        <v>520</v>
      </c>
      <c r="G65" s="45" t="s">
        <v>72</v>
      </c>
      <c r="H65" s="89">
        <v>9</v>
      </c>
      <c r="I65" s="49">
        <v>6</v>
      </c>
      <c r="J65" s="49">
        <v>8</v>
      </c>
      <c r="K65" s="49" t="s">
        <v>36</v>
      </c>
      <c r="L65" s="54"/>
      <c r="M65" s="54"/>
      <c r="N65" s="54"/>
      <c r="O65" s="54"/>
      <c r="P65" s="86">
        <v>5</v>
      </c>
      <c r="Q65" s="51">
        <f t="shared" si="0"/>
        <v>6.2</v>
      </c>
      <c r="R65" s="52" t="str">
        <f t="shared" si="3"/>
        <v>C</v>
      </c>
      <c r="S65" s="53" t="str">
        <f t="shared" si="1"/>
        <v>Trung bình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521</v>
      </c>
      <c r="D66" s="46" t="s">
        <v>522</v>
      </c>
      <c r="E66" s="47" t="s">
        <v>523</v>
      </c>
      <c r="F66" s="48" t="s">
        <v>524</v>
      </c>
      <c r="G66" s="45" t="s">
        <v>77</v>
      </c>
      <c r="H66" s="89">
        <v>9</v>
      </c>
      <c r="I66" s="49">
        <v>7</v>
      </c>
      <c r="J66" s="49">
        <v>8</v>
      </c>
      <c r="K66" s="49" t="s">
        <v>36</v>
      </c>
      <c r="L66" s="54"/>
      <c r="M66" s="54"/>
      <c r="N66" s="54"/>
      <c r="O66" s="54"/>
      <c r="P66" s="86">
        <v>6</v>
      </c>
      <c r="Q66" s="51">
        <f t="shared" si="0"/>
        <v>6.9</v>
      </c>
      <c r="R66" s="52" t="str">
        <f t="shared" si="3"/>
        <v>C+</v>
      </c>
      <c r="S66" s="53" t="str">
        <f t="shared" si="1"/>
        <v>Trung bình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525</v>
      </c>
      <c r="D67" s="46" t="s">
        <v>526</v>
      </c>
      <c r="E67" s="47" t="s">
        <v>294</v>
      </c>
      <c r="F67" s="48" t="s">
        <v>527</v>
      </c>
      <c r="G67" s="45" t="s">
        <v>81</v>
      </c>
      <c r="H67" s="89">
        <v>10</v>
      </c>
      <c r="I67" s="49">
        <v>8</v>
      </c>
      <c r="J67" s="49">
        <v>8</v>
      </c>
      <c r="K67" s="49" t="s">
        <v>36</v>
      </c>
      <c r="L67" s="54"/>
      <c r="M67" s="54"/>
      <c r="N67" s="54"/>
      <c r="O67" s="54"/>
      <c r="P67" s="86">
        <v>7</v>
      </c>
      <c r="Q67" s="51">
        <f t="shared" si="0"/>
        <v>7.7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528</v>
      </c>
      <c r="D68" s="46" t="s">
        <v>114</v>
      </c>
      <c r="E68" s="47" t="s">
        <v>529</v>
      </c>
      <c r="F68" s="48" t="s">
        <v>380</v>
      </c>
      <c r="G68" s="45" t="s">
        <v>117</v>
      </c>
      <c r="H68" s="89">
        <v>10</v>
      </c>
      <c r="I68" s="49">
        <v>7</v>
      </c>
      <c r="J68" s="49">
        <v>9</v>
      </c>
      <c r="K68" s="49" t="s">
        <v>36</v>
      </c>
      <c r="L68" s="54"/>
      <c r="M68" s="54"/>
      <c r="N68" s="54"/>
      <c r="O68" s="54"/>
      <c r="P68" s="86">
        <v>6</v>
      </c>
      <c r="Q68" s="51">
        <f t="shared" si="0"/>
        <v>7.2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530</v>
      </c>
      <c r="D69" s="46" t="s">
        <v>531</v>
      </c>
      <c r="E69" s="47" t="s">
        <v>532</v>
      </c>
      <c r="F69" s="48" t="s">
        <v>533</v>
      </c>
      <c r="G69" s="45" t="s">
        <v>77</v>
      </c>
      <c r="H69" s="89">
        <v>9</v>
      </c>
      <c r="I69" s="49">
        <v>7</v>
      </c>
      <c r="J69" s="49">
        <v>8</v>
      </c>
      <c r="K69" s="49" t="s">
        <v>36</v>
      </c>
      <c r="L69" s="54"/>
      <c r="M69" s="54"/>
      <c r="N69" s="54"/>
      <c r="O69" s="54"/>
      <c r="P69" s="86">
        <v>6</v>
      </c>
      <c r="Q69" s="51">
        <f t="shared" si="0"/>
        <v>6.9</v>
      </c>
      <c r="R69" s="52" t="str">
        <f t="shared" si="3"/>
        <v>C+</v>
      </c>
      <c r="S69" s="53" t="str">
        <f t="shared" si="1"/>
        <v>Trung bình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534</v>
      </c>
      <c r="D70" s="46" t="s">
        <v>535</v>
      </c>
      <c r="E70" s="47" t="s">
        <v>303</v>
      </c>
      <c r="F70" s="48" t="s">
        <v>536</v>
      </c>
      <c r="G70" s="45" t="s">
        <v>90</v>
      </c>
      <c r="H70" s="89">
        <v>9</v>
      </c>
      <c r="I70" s="49">
        <v>6</v>
      </c>
      <c r="J70" s="49">
        <v>8</v>
      </c>
      <c r="K70" s="49" t="s">
        <v>36</v>
      </c>
      <c r="L70" s="54"/>
      <c r="M70" s="54"/>
      <c r="N70" s="54"/>
      <c r="O70" s="54"/>
      <c r="P70" s="86">
        <v>5</v>
      </c>
      <c r="Q70" s="51">
        <f t="shared" si="0"/>
        <v>6.2</v>
      </c>
      <c r="R70" s="52" t="str">
        <f t="shared" si="3"/>
        <v>C</v>
      </c>
      <c r="S70" s="53" t="str">
        <f t="shared" si="1"/>
        <v>Trung bình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" customHeight="1">
      <c r="B71" s="44">
        <v>63</v>
      </c>
      <c r="C71" s="45" t="s">
        <v>537</v>
      </c>
      <c r="D71" s="46" t="s">
        <v>538</v>
      </c>
      <c r="E71" s="47" t="s">
        <v>342</v>
      </c>
      <c r="F71" s="48" t="s">
        <v>366</v>
      </c>
      <c r="G71" s="45" t="s">
        <v>77</v>
      </c>
      <c r="H71" s="89">
        <v>10</v>
      </c>
      <c r="I71" s="49">
        <v>7</v>
      </c>
      <c r="J71" s="49">
        <v>8</v>
      </c>
      <c r="K71" s="49" t="s">
        <v>36</v>
      </c>
      <c r="L71" s="54"/>
      <c r="M71" s="54"/>
      <c r="N71" s="54"/>
      <c r="O71" s="54"/>
      <c r="P71" s="86">
        <v>6</v>
      </c>
      <c r="Q71" s="51">
        <f t="shared" si="0"/>
        <v>7</v>
      </c>
      <c r="R71" s="52" t="str">
        <f t="shared" si="3"/>
        <v>B</v>
      </c>
      <c r="S71" s="53" t="str">
        <f t="shared" si="1"/>
        <v>Khá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7.5" hidden="1" customHeight="1">
      <c r="A72" s="61"/>
      <c r="B72" s="62"/>
      <c r="C72" s="63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8">
      <c r="A73" s="61"/>
      <c r="B73" s="161" t="s">
        <v>37</v>
      </c>
      <c r="C73" s="161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5" customHeight="1">
      <c r="A74" s="61"/>
      <c r="B74" s="68" t="s">
        <v>38</v>
      </c>
      <c r="C74" s="68"/>
      <c r="D74" s="69">
        <f>+$AA$7</f>
        <v>63</v>
      </c>
      <c r="E74" s="70" t="s">
        <v>39</v>
      </c>
      <c r="F74" s="70"/>
      <c r="G74" s="162" t="s">
        <v>40</v>
      </c>
      <c r="H74" s="162"/>
      <c r="I74" s="162"/>
      <c r="J74" s="162"/>
      <c r="K74" s="162"/>
      <c r="L74" s="162"/>
      <c r="M74" s="162"/>
      <c r="N74" s="162"/>
      <c r="O74" s="162"/>
      <c r="P74" s="71">
        <f>$AA$7 -COUNTIF($T$8:$T$250,"Vắng") -COUNTIF($T$8:$T$250,"Vắng có phép") - COUNTIF($T$8:$T$250,"Đình chỉ thi") - COUNTIF($T$8:$T$250,"Không đủ ĐKDT")</f>
        <v>61</v>
      </c>
      <c r="Q74" s="71"/>
      <c r="R74" s="72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41</v>
      </c>
      <c r="C75" s="68"/>
      <c r="D75" s="69">
        <f>+$AL$7</f>
        <v>61</v>
      </c>
      <c r="E75" s="70" t="s">
        <v>39</v>
      </c>
      <c r="F75" s="70"/>
      <c r="G75" s="162" t="s">
        <v>42</v>
      </c>
      <c r="H75" s="162"/>
      <c r="I75" s="162"/>
      <c r="J75" s="162"/>
      <c r="K75" s="162"/>
      <c r="L75" s="162"/>
      <c r="M75" s="162"/>
      <c r="N75" s="162"/>
      <c r="O75" s="162"/>
      <c r="P75" s="74">
        <f>COUNTIF($T$8:$T$126,"Vắng")</f>
        <v>0</v>
      </c>
      <c r="Q75" s="74"/>
      <c r="R75" s="75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43</v>
      </c>
      <c r="C76" s="68"/>
      <c r="D76" s="76">
        <f>COUNTIF(X9:X71,"Học lại")</f>
        <v>2</v>
      </c>
      <c r="E76" s="70" t="s">
        <v>39</v>
      </c>
      <c r="F76" s="70"/>
      <c r="G76" s="162" t="s">
        <v>44</v>
      </c>
      <c r="H76" s="162"/>
      <c r="I76" s="162"/>
      <c r="J76" s="162"/>
      <c r="K76" s="162"/>
      <c r="L76" s="162"/>
      <c r="M76" s="162"/>
      <c r="N76" s="162"/>
      <c r="O76" s="162"/>
      <c r="P76" s="71">
        <f>COUNTIF($T$8:$T$126,"Vắng có phép")</f>
        <v>0</v>
      </c>
      <c r="Q76" s="71"/>
      <c r="R76" s="72"/>
      <c r="S76" s="73"/>
      <c r="T76" s="73" t="s">
        <v>39</v>
      </c>
      <c r="U76" s="73"/>
      <c r="V76" s="73"/>
      <c r="W76" s="4"/>
    </row>
    <row r="77" spans="1:40" ht="3" customHeight="1">
      <c r="A77" s="61"/>
      <c r="B77" s="62"/>
      <c r="C77" s="63"/>
      <c r="D77" s="63"/>
      <c r="E77" s="64"/>
      <c r="F77" s="64"/>
      <c r="G77" s="64"/>
      <c r="H77" s="65"/>
      <c r="I77" s="66"/>
      <c r="J77" s="66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4"/>
    </row>
    <row r="78" spans="1:40">
      <c r="B78" s="77" t="s">
        <v>45</v>
      </c>
      <c r="C78" s="77"/>
      <c r="D78" s="78">
        <f>COUNTIF(X9:X71,"Thi lại")</f>
        <v>0</v>
      </c>
      <c r="E78" s="79" t="s">
        <v>39</v>
      </c>
      <c r="F78" s="4"/>
      <c r="G78" s="4"/>
      <c r="H78" s="4"/>
      <c r="I78" s="4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19"/>
      <c r="V78" s="119"/>
      <c r="W78" s="4"/>
    </row>
    <row r="79" spans="1:40">
      <c r="B79" s="77"/>
      <c r="C79" s="77"/>
      <c r="D79" s="78"/>
      <c r="E79" s="79"/>
      <c r="F79" s="4"/>
      <c r="G79" s="4"/>
      <c r="H79" s="4"/>
      <c r="I79" s="4"/>
      <c r="J79" s="152" t="s">
        <v>58</v>
      </c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19"/>
      <c r="W79" s="4"/>
    </row>
    <row r="80" spans="1:40" ht="31.95" customHeight="1">
      <c r="A80" s="80"/>
      <c r="B80" s="147" t="s">
        <v>46</v>
      </c>
      <c r="C80" s="147"/>
      <c r="D80" s="147"/>
      <c r="E80" s="147"/>
      <c r="F80" s="147"/>
      <c r="G80" s="147"/>
      <c r="H80" s="147"/>
      <c r="I80" s="81"/>
      <c r="J80" s="153" t="s">
        <v>59</v>
      </c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20"/>
      <c r="W80" s="4"/>
    </row>
    <row r="81" spans="1:40" ht="4.5" customHeight="1">
      <c r="A81" s="61"/>
      <c r="B81" s="62"/>
      <c r="C81" s="82"/>
      <c r="D81" s="82"/>
      <c r="E81" s="83"/>
      <c r="F81" s="83"/>
      <c r="G81" s="83"/>
      <c r="H81" s="84"/>
      <c r="I81" s="85"/>
      <c r="J81" s="85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40" s="61" customFormat="1">
      <c r="B82" s="147" t="s">
        <v>47</v>
      </c>
      <c r="C82" s="147"/>
      <c r="D82" s="149" t="s">
        <v>48</v>
      </c>
      <c r="E82" s="149"/>
      <c r="F82" s="149"/>
      <c r="G82" s="149"/>
      <c r="H82" s="149"/>
      <c r="I82" s="85"/>
      <c r="J82" s="85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10.050000000000001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10.050000000000001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10.050000000000001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10.050000000000001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3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18" customHeight="1">
      <c r="A88" s="1"/>
      <c r="B88" s="151" t="s">
        <v>60</v>
      </c>
      <c r="C88" s="151"/>
      <c r="D88" s="151" t="s">
        <v>61</v>
      </c>
      <c r="E88" s="151"/>
      <c r="F88" s="151"/>
      <c r="G88" s="151"/>
      <c r="H88" s="151"/>
      <c r="I88" s="151"/>
      <c r="J88" s="151" t="s">
        <v>62</v>
      </c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21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4.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36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ht="38.25" customHeight="1">
      <c r="B91" s="146"/>
      <c r="C91" s="147"/>
      <c r="D91" s="147"/>
      <c r="E91" s="147"/>
      <c r="F91" s="147"/>
      <c r="G91" s="147"/>
      <c r="H91" s="146"/>
      <c r="I91" s="146"/>
      <c r="J91" s="146"/>
      <c r="K91" s="146"/>
      <c r="L91" s="146"/>
      <c r="M91" s="146"/>
      <c r="N91" s="148"/>
      <c r="O91" s="148"/>
      <c r="P91" s="148"/>
      <c r="Q91" s="148"/>
      <c r="R91" s="148"/>
      <c r="S91" s="148"/>
      <c r="T91" s="148"/>
      <c r="U91" s="148"/>
      <c r="V91" s="122"/>
    </row>
    <row r="92" spans="1:40">
      <c r="B92" s="62"/>
      <c r="C92" s="82"/>
      <c r="D92" s="82"/>
      <c r="E92" s="83"/>
      <c r="F92" s="83"/>
      <c r="G92" s="83"/>
      <c r="H92" s="84"/>
      <c r="I92" s="85"/>
      <c r="J92" s="85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40">
      <c r="B93" s="147"/>
      <c r="C93" s="147"/>
      <c r="D93" s="149"/>
      <c r="E93" s="149"/>
      <c r="F93" s="149"/>
      <c r="G93" s="149"/>
      <c r="H93" s="149"/>
      <c r="I93" s="85"/>
      <c r="J93" s="85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</row>
    <row r="94" spans="1:40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9" spans="2:22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23"/>
    </row>
    <row r="102" spans="2:22" ht="39" customHeight="1">
      <c r="B102" s="146" t="s">
        <v>49</v>
      </c>
      <c r="C102" s="147"/>
      <c r="D102" s="147"/>
      <c r="E102" s="147"/>
      <c r="F102" s="147"/>
      <c r="G102" s="147"/>
      <c r="H102" s="146" t="s">
        <v>50</v>
      </c>
      <c r="I102" s="146"/>
      <c r="J102" s="146"/>
      <c r="K102" s="146"/>
      <c r="L102" s="146"/>
      <c r="M102" s="146"/>
      <c r="N102" s="148" t="s">
        <v>51</v>
      </c>
      <c r="O102" s="148"/>
      <c r="P102" s="148"/>
      <c r="Q102" s="148"/>
      <c r="R102" s="148"/>
      <c r="S102" s="148"/>
      <c r="T102" s="148"/>
      <c r="U102" s="148"/>
      <c r="V102" s="122"/>
    </row>
    <row r="103" spans="2:22">
      <c r="B103" s="62"/>
      <c r="C103" s="82"/>
      <c r="D103" s="82"/>
      <c r="E103" s="83"/>
      <c r="F103" s="83"/>
      <c r="G103" s="83"/>
      <c r="H103" s="84"/>
      <c r="I103" s="85"/>
      <c r="J103" s="85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2:22">
      <c r="B104" s="147" t="s">
        <v>47</v>
      </c>
      <c r="C104" s="147"/>
      <c r="D104" s="149" t="s">
        <v>48</v>
      </c>
      <c r="E104" s="149"/>
      <c r="F104" s="149"/>
      <c r="G104" s="149"/>
      <c r="H104" s="149"/>
      <c r="I104" s="85"/>
      <c r="J104" s="85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</row>
    <row r="105" spans="2:2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10" spans="2:22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 t="s">
        <v>52</v>
      </c>
      <c r="O110" s="150"/>
      <c r="P110" s="150"/>
      <c r="Q110" s="150"/>
      <c r="R110" s="150"/>
      <c r="S110" s="150"/>
      <c r="T110" s="150"/>
      <c r="U110" s="150"/>
      <c r="V110" s="123"/>
    </row>
  </sheetData>
  <sheetProtection formatCells="0" formatColumns="0" formatRows="0" insertColumns="0" insertRows="0" insertHyperlinks="0" deleteColumns="0" deleteRows="0" sort="0" autoFilter="0" pivotTables="0"/>
  <autoFilter ref="A7:AN71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75:O75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8:G8"/>
    <mergeCell ref="B73:C73"/>
    <mergeCell ref="G74:O74"/>
    <mergeCell ref="C6:C7"/>
    <mergeCell ref="D6:E7"/>
    <mergeCell ref="F6:F7"/>
    <mergeCell ref="O6:O7"/>
    <mergeCell ref="J88:U88"/>
    <mergeCell ref="P6:P7"/>
    <mergeCell ref="Q6:Q8"/>
    <mergeCell ref="R6:R7"/>
    <mergeCell ref="H6:H7"/>
    <mergeCell ref="I6:I7"/>
    <mergeCell ref="J6:J7"/>
    <mergeCell ref="K6:K7"/>
    <mergeCell ref="L6:L7"/>
    <mergeCell ref="J78:T78"/>
    <mergeCell ref="J79:U79"/>
    <mergeCell ref="B80:H80"/>
    <mergeCell ref="J80:U80"/>
    <mergeCell ref="G76:O76"/>
    <mergeCell ref="M6:N6"/>
    <mergeCell ref="G6:G7"/>
    <mergeCell ref="B104:C104"/>
    <mergeCell ref="D104:H104"/>
    <mergeCell ref="B82:C82"/>
    <mergeCell ref="D82:H82"/>
    <mergeCell ref="B88:C88"/>
    <mergeCell ref="D88:I88"/>
    <mergeCell ref="B91:G91"/>
    <mergeCell ref="H91:M91"/>
    <mergeCell ref="N91:U91"/>
    <mergeCell ref="B110:D110"/>
    <mergeCell ref="E110:G110"/>
    <mergeCell ref="H110:M110"/>
    <mergeCell ref="N110:U110"/>
    <mergeCell ref="B93:C93"/>
    <mergeCell ref="D93:H93"/>
    <mergeCell ref="B99:D99"/>
    <mergeCell ref="E99:G99"/>
    <mergeCell ref="H99:M99"/>
    <mergeCell ref="N99:U99"/>
    <mergeCell ref="B102:G102"/>
    <mergeCell ref="H102:M102"/>
    <mergeCell ref="N102:U102"/>
  </mergeCells>
  <conditionalFormatting sqref="H9:P71">
    <cfRule type="cellIs" dxfId="17" priority="9" operator="greaterThan">
      <formula>10</formula>
    </cfRule>
  </conditionalFormatting>
  <conditionalFormatting sqref="C1:C1048576">
    <cfRule type="duplicateValues" dxfId="16" priority="8"/>
  </conditionalFormatting>
  <conditionalFormatting sqref="P9:P71">
    <cfRule type="cellIs" dxfId="15" priority="5" operator="greaterThan">
      <formula>10</formula>
    </cfRule>
    <cfRule type="cellIs" dxfId="14" priority="6" operator="greaterThan">
      <formula>10</formula>
    </cfRule>
    <cfRule type="cellIs" dxfId="13" priority="7" operator="greaterThan">
      <formula>10</formula>
    </cfRule>
  </conditionalFormatting>
  <conditionalFormatting sqref="H9:K71">
    <cfRule type="cellIs" dxfId="12" priority="4" operator="greaterThan">
      <formula>10</formula>
    </cfRule>
  </conditionalFormatting>
  <conditionalFormatting sqref="C79:C88">
    <cfRule type="duplicateValues" dxfId="11" priority="3"/>
  </conditionalFormatting>
  <conditionalFormatting sqref="O79:O88">
    <cfRule type="duplicateValues" dxfId="10" priority="2"/>
  </conditionalFormatting>
  <conditionalFormatting sqref="C79:C88">
    <cfRule type="duplicateValues" dxfId="9" priority="1"/>
  </conditionalFormatting>
  <dataValidations count="1">
    <dataValidation allowBlank="1" showInputMessage="1" showErrorMessage="1" errorTitle="Không xóa dữ liệu" error="Không xóa dữ liệu" prompt="Không xóa dữ liệu" sqref="D76 AN2:AN7 X9:Y71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1:AN111"/>
  <sheetViews>
    <sheetView topLeftCell="B1" workbookViewId="0">
      <pane ySplit="2" topLeftCell="A3" activePane="bottomLeft" state="frozen"/>
      <selection activeCell="G1" sqref="G1:G1048576"/>
      <selection pane="bottomLeft" activeCell="E13" sqref="E13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79687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2.5" style="1" customWidth="1"/>
    <col min="8" max="8" width="4.796875" style="1" customWidth="1"/>
    <col min="9" max="9" width="5.19921875" style="1" customWidth="1"/>
    <col min="10" max="10" width="5.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796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92"/>
      <c r="W2" s="5"/>
      <c r="X2" s="6"/>
      <c r="AF2" s="2"/>
      <c r="AG2" s="7"/>
      <c r="AH2" s="2"/>
      <c r="AI2" s="2"/>
      <c r="AJ2" s="2"/>
      <c r="AK2" s="7"/>
      <c r="AL2" s="2"/>
    </row>
    <row r="3" spans="2:40" ht="24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64</v>
      </c>
      <c r="Q3" s="180"/>
      <c r="R3" s="180"/>
      <c r="S3" s="180"/>
      <c r="T3" s="180"/>
      <c r="U3" s="180"/>
      <c r="V3" s="93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94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39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6" t="s">
        <v>33</v>
      </c>
      <c r="N7" s="16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Nhóm:SKD1108-01</v>
      </c>
      <c r="AA7" s="20">
        <f>+$AJ$7+$AL$7+$AH$7</f>
        <v>64</v>
      </c>
      <c r="AB7" s="7">
        <f>COUNTIF($S$8:$S$121,"Khiển trách")</f>
        <v>0</v>
      </c>
      <c r="AC7" s="7">
        <f>COUNTIF($S$8:$S$121,"Cảnh cáo")</f>
        <v>0</v>
      </c>
      <c r="AD7" s="7">
        <f>COUNTIF($S$8:$S$121,"Đình chỉ thi")</f>
        <v>0</v>
      </c>
      <c r="AE7" s="21">
        <f>+($AB$7+$AC$7+$AD$7)/$AA$7*100%</f>
        <v>0</v>
      </c>
      <c r="AF7" s="7">
        <f>SUM(COUNTIF($S$8:$S$119,"Vắng"),COUNTIF($S$8:$S$119,"Vắng có phép"))</f>
        <v>0</v>
      </c>
      <c r="AG7" s="22">
        <f>+$AF$7/$AA$7</f>
        <v>0</v>
      </c>
      <c r="AH7" s="23">
        <f>COUNTIF($X$8:$X$119,"Thi lại")</f>
        <v>0</v>
      </c>
      <c r="AI7" s="22">
        <f>+$AH$7/$AA$7</f>
        <v>0</v>
      </c>
      <c r="AJ7" s="23">
        <f>COUNTIF($X$8:$X$120,"Học lại")</f>
        <v>1</v>
      </c>
      <c r="AK7" s="22">
        <f>+$AJ$7/$AA$7</f>
        <v>1.5625E-2</v>
      </c>
      <c r="AL7" s="7">
        <f>COUNTIF($X$9:$X$120,"Đạt")</f>
        <v>63</v>
      </c>
      <c r="AM7" s="21">
        <f>+$AL$7/$AA$7</f>
        <v>0.984375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68</v>
      </c>
      <c r="D9" s="33" t="s">
        <v>69</v>
      </c>
      <c r="E9" s="34" t="s">
        <v>70</v>
      </c>
      <c r="F9" s="35" t="s">
        <v>71</v>
      </c>
      <c r="G9" s="32" t="s">
        <v>72</v>
      </c>
      <c r="H9" s="88">
        <v>8</v>
      </c>
      <c r="I9" s="36">
        <v>8</v>
      </c>
      <c r="J9" s="36">
        <v>10</v>
      </c>
      <c r="K9" s="36" t="s">
        <v>36</v>
      </c>
      <c r="L9" s="37"/>
      <c r="M9" s="37"/>
      <c r="N9" s="37"/>
      <c r="O9" s="37"/>
      <c r="P9" s="38">
        <v>7.5</v>
      </c>
      <c r="Q9" s="39">
        <f t="shared" ref="Q9:Q72" si="0">ROUND(SUMPRODUCT(H9:P9,$H$8:$P$8)/100,1)</f>
        <v>8.1999999999999993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B+</v>
      </c>
      <c r="S9" s="40" t="str">
        <f t="shared" ref="S9:S72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73</v>
      </c>
      <c r="D10" s="46" t="s">
        <v>74</v>
      </c>
      <c r="E10" s="47" t="s">
        <v>75</v>
      </c>
      <c r="F10" s="48" t="s">
        <v>76</v>
      </c>
      <c r="G10" s="45" t="s">
        <v>77</v>
      </c>
      <c r="H10" s="89">
        <v>8</v>
      </c>
      <c r="I10" s="49">
        <v>7</v>
      </c>
      <c r="J10" s="49">
        <v>10</v>
      </c>
      <c r="K10" s="49" t="s">
        <v>36</v>
      </c>
      <c r="L10" s="50"/>
      <c r="M10" s="50"/>
      <c r="N10" s="50"/>
      <c r="O10" s="50"/>
      <c r="P10" s="86">
        <v>7.5</v>
      </c>
      <c r="Q10" s="51">
        <f t="shared" si="0"/>
        <v>8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B+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2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78</v>
      </c>
      <c r="D11" s="46" t="s">
        <v>79</v>
      </c>
      <c r="E11" s="47" t="s">
        <v>75</v>
      </c>
      <c r="F11" s="48" t="s">
        <v>80</v>
      </c>
      <c r="G11" s="45" t="s">
        <v>81</v>
      </c>
      <c r="H11" s="89">
        <v>9</v>
      </c>
      <c r="I11" s="49">
        <v>8</v>
      </c>
      <c r="J11" s="49">
        <v>10</v>
      </c>
      <c r="K11" s="49" t="s">
        <v>36</v>
      </c>
      <c r="L11" s="54"/>
      <c r="M11" s="54"/>
      <c r="N11" s="54"/>
      <c r="O11" s="54"/>
      <c r="P11" s="86">
        <v>8</v>
      </c>
      <c r="Q11" s="51">
        <f t="shared" si="0"/>
        <v>8.5</v>
      </c>
      <c r="R11" s="52" t="str">
        <f t="shared" ref="R11:R72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</v>
      </c>
      <c r="S11" s="53" t="str">
        <f t="shared" si="1"/>
        <v>Giỏi</v>
      </c>
      <c r="T11" s="41" t="str">
        <f t="shared" ref="T11:T72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56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82</v>
      </c>
      <c r="D12" s="46" t="s">
        <v>83</v>
      </c>
      <c r="E12" s="47" t="s">
        <v>84</v>
      </c>
      <c r="F12" s="48" t="s">
        <v>85</v>
      </c>
      <c r="G12" s="45" t="s">
        <v>86</v>
      </c>
      <c r="H12" s="89">
        <v>9</v>
      </c>
      <c r="I12" s="49">
        <v>8</v>
      </c>
      <c r="J12" s="49">
        <v>9</v>
      </c>
      <c r="K12" s="49" t="s">
        <v>36</v>
      </c>
      <c r="L12" s="54"/>
      <c r="M12" s="54"/>
      <c r="N12" s="54"/>
      <c r="O12" s="54"/>
      <c r="P12" s="86">
        <v>7</v>
      </c>
      <c r="Q12" s="51">
        <f t="shared" si="0"/>
        <v>7.8</v>
      </c>
      <c r="R12" s="52" t="str">
        <f t="shared" si="3"/>
        <v>B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87</v>
      </c>
      <c r="D13" s="46" t="s">
        <v>88</v>
      </c>
      <c r="E13" s="47" t="s">
        <v>84</v>
      </c>
      <c r="F13" s="48" t="s">
        <v>89</v>
      </c>
      <c r="G13" s="45" t="s">
        <v>90</v>
      </c>
      <c r="H13" s="89">
        <v>8</v>
      </c>
      <c r="I13" s="49">
        <v>8</v>
      </c>
      <c r="J13" s="49">
        <v>10</v>
      </c>
      <c r="K13" s="49" t="s">
        <v>36</v>
      </c>
      <c r="L13" s="54"/>
      <c r="M13" s="54"/>
      <c r="N13" s="54"/>
      <c r="O13" s="54"/>
      <c r="P13" s="86">
        <v>5</v>
      </c>
      <c r="Q13" s="51">
        <f t="shared" si="0"/>
        <v>6.9</v>
      </c>
      <c r="R13" s="52" t="str">
        <f t="shared" si="3"/>
        <v>C+</v>
      </c>
      <c r="S13" s="53" t="str">
        <f t="shared" si="1"/>
        <v>Trung bình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91</v>
      </c>
      <c r="D14" s="46" t="s">
        <v>92</v>
      </c>
      <c r="E14" s="47" t="s">
        <v>93</v>
      </c>
      <c r="F14" s="48" t="s">
        <v>94</v>
      </c>
      <c r="G14" s="45" t="s">
        <v>95</v>
      </c>
      <c r="H14" s="89">
        <v>8</v>
      </c>
      <c r="I14" s="49">
        <v>7</v>
      </c>
      <c r="J14" s="49">
        <v>9</v>
      </c>
      <c r="K14" s="49" t="s">
        <v>36</v>
      </c>
      <c r="L14" s="54"/>
      <c r="M14" s="54"/>
      <c r="N14" s="54"/>
      <c r="O14" s="54"/>
      <c r="P14" s="86">
        <v>7.5</v>
      </c>
      <c r="Q14" s="51">
        <f t="shared" si="0"/>
        <v>7.8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96</v>
      </c>
      <c r="D15" s="46" t="s">
        <v>97</v>
      </c>
      <c r="E15" s="47" t="s">
        <v>98</v>
      </c>
      <c r="F15" s="48" t="s">
        <v>99</v>
      </c>
      <c r="G15" s="45" t="s">
        <v>100</v>
      </c>
      <c r="H15" s="89">
        <v>8</v>
      </c>
      <c r="I15" s="49">
        <v>7</v>
      </c>
      <c r="J15" s="49">
        <v>10</v>
      </c>
      <c r="K15" s="49" t="s">
        <v>36</v>
      </c>
      <c r="L15" s="54"/>
      <c r="M15" s="54"/>
      <c r="N15" s="54"/>
      <c r="O15" s="54"/>
      <c r="P15" s="86">
        <v>7</v>
      </c>
      <c r="Q15" s="51">
        <f t="shared" si="0"/>
        <v>7.7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101</v>
      </c>
      <c r="D16" s="46" t="s">
        <v>102</v>
      </c>
      <c r="E16" s="47" t="s">
        <v>98</v>
      </c>
      <c r="F16" s="48" t="s">
        <v>103</v>
      </c>
      <c r="G16" s="45" t="s">
        <v>86</v>
      </c>
      <c r="H16" s="89">
        <v>9</v>
      </c>
      <c r="I16" s="49">
        <v>8</v>
      </c>
      <c r="J16" s="49">
        <v>10</v>
      </c>
      <c r="K16" s="49" t="s">
        <v>36</v>
      </c>
      <c r="L16" s="54"/>
      <c r="M16" s="54"/>
      <c r="N16" s="54"/>
      <c r="O16" s="54"/>
      <c r="P16" s="86">
        <v>7.5</v>
      </c>
      <c r="Q16" s="51">
        <f t="shared" si="0"/>
        <v>8.3000000000000007</v>
      </c>
      <c r="R16" s="52" t="str">
        <f t="shared" si="3"/>
        <v>B+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104</v>
      </c>
      <c r="D17" s="46" t="s">
        <v>105</v>
      </c>
      <c r="E17" s="47" t="s">
        <v>106</v>
      </c>
      <c r="F17" s="48" t="s">
        <v>107</v>
      </c>
      <c r="G17" s="45" t="s">
        <v>90</v>
      </c>
      <c r="H17" s="89">
        <v>8</v>
      </c>
      <c r="I17" s="49">
        <v>8</v>
      </c>
      <c r="J17" s="49">
        <v>10</v>
      </c>
      <c r="K17" s="49" t="s">
        <v>36</v>
      </c>
      <c r="L17" s="54"/>
      <c r="M17" s="54"/>
      <c r="N17" s="54"/>
      <c r="O17" s="54"/>
      <c r="P17" s="86">
        <v>6.5</v>
      </c>
      <c r="Q17" s="51">
        <f t="shared" si="0"/>
        <v>7.7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108</v>
      </c>
      <c r="D18" s="46" t="s">
        <v>109</v>
      </c>
      <c r="E18" s="47" t="s">
        <v>110</v>
      </c>
      <c r="F18" s="48" t="s">
        <v>111</v>
      </c>
      <c r="G18" s="45" t="s">
        <v>112</v>
      </c>
      <c r="H18" s="89">
        <v>9</v>
      </c>
      <c r="I18" s="49">
        <v>8</v>
      </c>
      <c r="J18" s="49">
        <v>10</v>
      </c>
      <c r="K18" s="49" t="s">
        <v>36</v>
      </c>
      <c r="L18" s="54"/>
      <c r="M18" s="54"/>
      <c r="N18" s="54"/>
      <c r="O18" s="54"/>
      <c r="P18" s="86">
        <v>7.5</v>
      </c>
      <c r="Q18" s="51">
        <f t="shared" si="0"/>
        <v>8.3000000000000007</v>
      </c>
      <c r="R18" s="52" t="str">
        <f t="shared" si="3"/>
        <v>B+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113</v>
      </c>
      <c r="D19" s="46" t="s">
        <v>114</v>
      </c>
      <c r="E19" s="47" t="s">
        <v>115</v>
      </c>
      <c r="F19" s="48" t="s">
        <v>116</v>
      </c>
      <c r="G19" s="45" t="s">
        <v>117</v>
      </c>
      <c r="H19" s="89">
        <v>8</v>
      </c>
      <c r="I19" s="49">
        <v>8</v>
      </c>
      <c r="J19" s="49">
        <v>10</v>
      </c>
      <c r="K19" s="49" t="s">
        <v>36</v>
      </c>
      <c r="L19" s="54"/>
      <c r="M19" s="54"/>
      <c r="N19" s="54"/>
      <c r="O19" s="54"/>
      <c r="P19" s="86">
        <v>6</v>
      </c>
      <c r="Q19" s="51">
        <f t="shared" si="0"/>
        <v>7.4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118</v>
      </c>
      <c r="D20" s="46" t="s">
        <v>119</v>
      </c>
      <c r="E20" s="47" t="s">
        <v>120</v>
      </c>
      <c r="F20" s="48" t="s">
        <v>111</v>
      </c>
      <c r="G20" s="45" t="s">
        <v>117</v>
      </c>
      <c r="H20" s="89">
        <v>9</v>
      </c>
      <c r="I20" s="49">
        <v>7</v>
      </c>
      <c r="J20" s="49">
        <v>9</v>
      </c>
      <c r="K20" s="49" t="s">
        <v>36</v>
      </c>
      <c r="L20" s="54"/>
      <c r="M20" s="54"/>
      <c r="N20" s="54"/>
      <c r="O20" s="54"/>
      <c r="P20" s="86">
        <v>8</v>
      </c>
      <c r="Q20" s="51">
        <f t="shared" si="0"/>
        <v>8.1</v>
      </c>
      <c r="R20" s="52" t="str">
        <f t="shared" si="3"/>
        <v>B+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121</v>
      </c>
      <c r="D21" s="46" t="s">
        <v>122</v>
      </c>
      <c r="E21" s="47" t="s">
        <v>123</v>
      </c>
      <c r="F21" s="48" t="s">
        <v>124</v>
      </c>
      <c r="G21" s="45" t="s">
        <v>95</v>
      </c>
      <c r="H21" s="89">
        <v>6</v>
      </c>
      <c r="I21" s="49">
        <v>6</v>
      </c>
      <c r="J21" s="49">
        <v>8</v>
      </c>
      <c r="K21" s="49" t="s">
        <v>36</v>
      </c>
      <c r="L21" s="54"/>
      <c r="M21" s="54"/>
      <c r="N21" s="54"/>
      <c r="O21" s="54"/>
      <c r="P21" s="86">
        <v>6</v>
      </c>
      <c r="Q21" s="51">
        <f t="shared" si="0"/>
        <v>6.4</v>
      </c>
      <c r="R21" s="52" t="str">
        <f t="shared" si="3"/>
        <v>C</v>
      </c>
      <c r="S21" s="53" t="str">
        <f t="shared" si="1"/>
        <v>Trung bình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125</v>
      </c>
      <c r="D22" s="46" t="s">
        <v>126</v>
      </c>
      <c r="E22" s="47" t="s">
        <v>123</v>
      </c>
      <c r="F22" s="48" t="s">
        <v>127</v>
      </c>
      <c r="G22" s="45" t="s">
        <v>86</v>
      </c>
      <c r="H22" s="89">
        <v>7</v>
      </c>
      <c r="I22" s="49">
        <v>7</v>
      </c>
      <c r="J22" s="49">
        <v>9</v>
      </c>
      <c r="K22" s="49" t="s">
        <v>36</v>
      </c>
      <c r="L22" s="54"/>
      <c r="M22" s="54"/>
      <c r="N22" s="54"/>
      <c r="O22" s="54"/>
      <c r="P22" s="86">
        <v>6.5</v>
      </c>
      <c r="Q22" s="51">
        <f t="shared" si="0"/>
        <v>7.2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128</v>
      </c>
      <c r="D23" s="46" t="s">
        <v>129</v>
      </c>
      <c r="E23" s="47" t="s">
        <v>123</v>
      </c>
      <c r="F23" s="48" t="s">
        <v>130</v>
      </c>
      <c r="G23" s="45" t="s">
        <v>90</v>
      </c>
      <c r="H23" s="89">
        <v>8</v>
      </c>
      <c r="I23" s="49">
        <v>7</v>
      </c>
      <c r="J23" s="49">
        <v>9</v>
      </c>
      <c r="K23" s="49" t="s">
        <v>36</v>
      </c>
      <c r="L23" s="54"/>
      <c r="M23" s="54"/>
      <c r="N23" s="54"/>
      <c r="O23" s="54"/>
      <c r="P23" s="86">
        <v>6</v>
      </c>
      <c r="Q23" s="51">
        <f t="shared" si="0"/>
        <v>7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131</v>
      </c>
      <c r="D24" s="46" t="s">
        <v>132</v>
      </c>
      <c r="E24" s="47" t="s">
        <v>133</v>
      </c>
      <c r="F24" s="48" t="s">
        <v>134</v>
      </c>
      <c r="G24" s="45" t="s">
        <v>135</v>
      </c>
      <c r="H24" s="89">
        <v>0</v>
      </c>
      <c r="I24" s="49">
        <v>0</v>
      </c>
      <c r="J24" s="49">
        <v>0</v>
      </c>
      <c r="K24" s="49" t="s">
        <v>36</v>
      </c>
      <c r="L24" s="54"/>
      <c r="M24" s="54"/>
      <c r="N24" s="54"/>
      <c r="O24" s="54"/>
      <c r="P24" s="134" t="s">
        <v>317</v>
      </c>
      <c r="Q24" s="51">
        <f t="shared" si="0"/>
        <v>0</v>
      </c>
      <c r="R24" s="52" t="str">
        <f t="shared" si="3"/>
        <v>F</v>
      </c>
      <c r="S24" s="53" t="str">
        <f t="shared" si="1"/>
        <v>Kém</v>
      </c>
      <c r="T24" s="41" t="str">
        <f t="shared" si="4"/>
        <v>Không đủ ĐKDT</v>
      </c>
      <c r="U24" s="41"/>
      <c r="V24" s="71"/>
      <c r="W24" s="4"/>
      <c r="X24" s="43" t="str">
        <f t="shared" si="2"/>
        <v>Học lại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136</v>
      </c>
      <c r="D25" s="46" t="s">
        <v>119</v>
      </c>
      <c r="E25" s="47" t="s">
        <v>137</v>
      </c>
      <c r="F25" s="48" t="s">
        <v>138</v>
      </c>
      <c r="G25" s="45" t="s">
        <v>81</v>
      </c>
      <c r="H25" s="89">
        <v>9</v>
      </c>
      <c r="I25" s="49">
        <v>8</v>
      </c>
      <c r="J25" s="49">
        <v>10</v>
      </c>
      <c r="K25" s="49" t="s">
        <v>36</v>
      </c>
      <c r="L25" s="54"/>
      <c r="M25" s="54"/>
      <c r="N25" s="54"/>
      <c r="O25" s="54"/>
      <c r="P25" s="86">
        <v>6.5</v>
      </c>
      <c r="Q25" s="51">
        <f t="shared" si="0"/>
        <v>7.8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139</v>
      </c>
      <c r="D26" s="46" t="s">
        <v>140</v>
      </c>
      <c r="E26" s="47" t="s">
        <v>141</v>
      </c>
      <c r="F26" s="48" t="s">
        <v>142</v>
      </c>
      <c r="G26" s="45" t="s">
        <v>77</v>
      </c>
      <c r="H26" s="89">
        <v>9</v>
      </c>
      <c r="I26" s="49">
        <v>8</v>
      </c>
      <c r="J26" s="49">
        <v>8</v>
      </c>
      <c r="K26" s="49" t="s">
        <v>36</v>
      </c>
      <c r="L26" s="54"/>
      <c r="M26" s="54"/>
      <c r="N26" s="54"/>
      <c r="O26" s="54"/>
      <c r="P26" s="86">
        <v>6.5</v>
      </c>
      <c r="Q26" s="51">
        <f t="shared" si="0"/>
        <v>7.4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143</v>
      </c>
      <c r="D27" s="46" t="s">
        <v>144</v>
      </c>
      <c r="E27" s="47" t="s">
        <v>145</v>
      </c>
      <c r="F27" s="48" t="s">
        <v>146</v>
      </c>
      <c r="G27" s="45" t="s">
        <v>77</v>
      </c>
      <c r="H27" s="89">
        <v>8</v>
      </c>
      <c r="I27" s="49">
        <v>8</v>
      </c>
      <c r="J27" s="49">
        <v>10</v>
      </c>
      <c r="K27" s="49" t="s">
        <v>36</v>
      </c>
      <c r="L27" s="54"/>
      <c r="M27" s="54"/>
      <c r="N27" s="54"/>
      <c r="O27" s="54"/>
      <c r="P27" s="86">
        <v>7.5</v>
      </c>
      <c r="Q27" s="51">
        <f t="shared" si="0"/>
        <v>8.1999999999999993</v>
      </c>
      <c r="R27" s="52" t="str">
        <f t="shared" si="3"/>
        <v>B+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147</v>
      </c>
      <c r="D28" s="46" t="s">
        <v>148</v>
      </c>
      <c r="E28" s="47" t="s">
        <v>149</v>
      </c>
      <c r="F28" s="48" t="s">
        <v>150</v>
      </c>
      <c r="G28" s="45" t="s">
        <v>90</v>
      </c>
      <c r="H28" s="89">
        <v>7</v>
      </c>
      <c r="I28" s="49">
        <v>7</v>
      </c>
      <c r="J28" s="49">
        <v>9</v>
      </c>
      <c r="K28" s="49" t="s">
        <v>36</v>
      </c>
      <c r="L28" s="54"/>
      <c r="M28" s="54"/>
      <c r="N28" s="54"/>
      <c r="O28" s="54"/>
      <c r="P28" s="86">
        <v>7.5</v>
      </c>
      <c r="Q28" s="51">
        <f t="shared" si="0"/>
        <v>7.7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151</v>
      </c>
      <c r="D29" s="46" t="s">
        <v>152</v>
      </c>
      <c r="E29" s="47" t="s">
        <v>153</v>
      </c>
      <c r="F29" s="48" t="s">
        <v>154</v>
      </c>
      <c r="G29" s="45" t="s">
        <v>155</v>
      </c>
      <c r="H29" s="89">
        <v>7</v>
      </c>
      <c r="I29" s="49">
        <v>6</v>
      </c>
      <c r="J29" s="49">
        <v>9</v>
      </c>
      <c r="K29" s="49" t="s">
        <v>36</v>
      </c>
      <c r="L29" s="54"/>
      <c r="M29" s="54"/>
      <c r="N29" s="54"/>
      <c r="O29" s="54"/>
      <c r="P29" s="86">
        <v>7</v>
      </c>
      <c r="Q29" s="51">
        <f t="shared" si="0"/>
        <v>7.2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156</v>
      </c>
      <c r="D30" s="46" t="s">
        <v>157</v>
      </c>
      <c r="E30" s="47" t="s">
        <v>153</v>
      </c>
      <c r="F30" s="48" t="s">
        <v>158</v>
      </c>
      <c r="G30" s="45" t="s">
        <v>159</v>
      </c>
      <c r="H30" s="89">
        <v>7</v>
      </c>
      <c r="I30" s="49">
        <v>8</v>
      </c>
      <c r="J30" s="49">
        <v>10</v>
      </c>
      <c r="K30" s="49" t="s">
        <v>36</v>
      </c>
      <c r="L30" s="54"/>
      <c r="M30" s="54"/>
      <c r="N30" s="54"/>
      <c r="O30" s="54"/>
      <c r="P30" s="86">
        <v>7.5</v>
      </c>
      <c r="Q30" s="51">
        <f t="shared" si="0"/>
        <v>8.1</v>
      </c>
      <c r="R30" s="52" t="str">
        <f t="shared" si="3"/>
        <v>B+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160</v>
      </c>
      <c r="D31" s="46" t="s">
        <v>161</v>
      </c>
      <c r="E31" s="47" t="s">
        <v>153</v>
      </c>
      <c r="F31" s="48" t="s">
        <v>162</v>
      </c>
      <c r="G31" s="45" t="s">
        <v>77</v>
      </c>
      <c r="H31" s="89">
        <v>7</v>
      </c>
      <c r="I31" s="49">
        <v>7</v>
      </c>
      <c r="J31" s="49">
        <v>8</v>
      </c>
      <c r="K31" s="49" t="s">
        <v>36</v>
      </c>
      <c r="L31" s="54"/>
      <c r="M31" s="54"/>
      <c r="N31" s="54"/>
      <c r="O31" s="54"/>
      <c r="P31" s="86">
        <v>5</v>
      </c>
      <c r="Q31" s="51">
        <f t="shared" si="0"/>
        <v>6.2</v>
      </c>
      <c r="R31" s="52" t="str">
        <f t="shared" si="3"/>
        <v>C</v>
      </c>
      <c r="S31" s="53" t="str">
        <f t="shared" si="1"/>
        <v>Trung bình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163</v>
      </c>
      <c r="D32" s="46" t="s">
        <v>164</v>
      </c>
      <c r="E32" s="47" t="s">
        <v>165</v>
      </c>
      <c r="F32" s="48" t="s">
        <v>166</v>
      </c>
      <c r="G32" s="45" t="s">
        <v>81</v>
      </c>
      <c r="H32" s="89">
        <v>8</v>
      </c>
      <c r="I32" s="49">
        <v>7</v>
      </c>
      <c r="J32" s="49">
        <v>10</v>
      </c>
      <c r="K32" s="49" t="s">
        <v>36</v>
      </c>
      <c r="L32" s="54"/>
      <c r="M32" s="54"/>
      <c r="N32" s="54"/>
      <c r="O32" s="54"/>
      <c r="P32" s="86">
        <v>7.5</v>
      </c>
      <c r="Q32" s="51">
        <f t="shared" si="0"/>
        <v>8</v>
      </c>
      <c r="R32" s="52" t="str">
        <f t="shared" si="3"/>
        <v>B+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167</v>
      </c>
      <c r="D33" s="46" t="s">
        <v>168</v>
      </c>
      <c r="E33" s="47" t="s">
        <v>169</v>
      </c>
      <c r="F33" s="48" t="s">
        <v>170</v>
      </c>
      <c r="G33" s="45" t="s">
        <v>77</v>
      </c>
      <c r="H33" s="89">
        <v>6</v>
      </c>
      <c r="I33" s="49">
        <v>7</v>
      </c>
      <c r="J33" s="49">
        <v>8</v>
      </c>
      <c r="K33" s="49" t="s">
        <v>36</v>
      </c>
      <c r="L33" s="54"/>
      <c r="M33" s="54"/>
      <c r="N33" s="54"/>
      <c r="O33" s="54"/>
      <c r="P33" s="86">
        <v>7</v>
      </c>
      <c r="Q33" s="51">
        <f t="shared" si="0"/>
        <v>7.1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171</v>
      </c>
      <c r="D34" s="46" t="s">
        <v>172</v>
      </c>
      <c r="E34" s="47" t="s">
        <v>169</v>
      </c>
      <c r="F34" s="48" t="s">
        <v>173</v>
      </c>
      <c r="G34" s="45" t="s">
        <v>159</v>
      </c>
      <c r="H34" s="89">
        <v>9</v>
      </c>
      <c r="I34" s="49">
        <v>8</v>
      </c>
      <c r="J34" s="49">
        <v>10</v>
      </c>
      <c r="K34" s="49" t="s">
        <v>36</v>
      </c>
      <c r="L34" s="54"/>
      <c r="M34" s="54"/>
      <c r="N34" s="54"/>
      <c r="O34" s="54"/>
      <c r="P34" s="86">
        <v>7.5</v>
      </c>
      <c r="Q34" s="51">
        <f t="shared" si="0"/>
        <v>8.3000000000000007</v>
      </c>
      <c r="R34" s="52" t="str">
        <f t="shared" si="3"/>
        <v>B+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174</v>
      </c>
      <c r="D35" s="46" t="s">
        <v>175</v>
      </c>
      <c r="E35" s="47" t="s">
        <v>169</v>
      </c>
      <c r="F35" s="48" t="s">
        <v>176</v>
      </c>
      <c r="G35" s="45" t="s">
        <v>81</v>
      </c>
      <c r="H35" s="89">
        <v>8</v>
      </c>
      <c r="I35" s="49">
        <v>8</v>
      </c>
      <c r="J35" s="49">
        <v>10</v>
      </c>
      <c r="K35" s="49" t="s">
        <v>36</v>
      </c>
      <c r="L35" s="54"/>
      <c r="M35" s="54"/>
      <c r="N35" s="54"/>
      <c r="O35" s="54"/>
      <c r="P35" s="86">
        <v>7</v>
      </c>
      <c r="Q35" s="51">
        <f t="shared" si="0"/>
        <v>7.9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177</v>
      </c>
      <c r="D36" s="46" t="s">
        <v>102</v>
      </c>
      <c r="E36" s="47" t="s">
        <v>169</v>
      </c>
      <c r="F36" s="48" t="s">
        <v>178</v>
      </c>
      <c r="G36" s="45" t="s">
        <v>72</v>
      </c>
      <c r="H36" s="89">
        <v>7</v>
      </c>
      <c r="I36" s="49">
        <v>6</v>
      </c>
      <c r="J36" s="49">
        <v>8</v>
      </c>
      <c r="K36" s="49" t="s">
        <v>36</v>
      </c>
      <c r="L36" s="54"/>
      <c r="M36" s="54"/>
      <c r="N36" s="54"/>
      <c r="O36" s="54"/>
      <c r="P36" s="86">
        <v>7</v>
      </c>
      <c r="Q36" s="51">
        <f t="shared" si="0"/>
        <v>7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179</v>
      </c>
      <c r="D37" s="46" t="s">
        <v>119</v>
      </c>
      <c r="E37" s="47" t="s">
        <v>180</v>
      </c>
      <c r="F37" s="48" t="s">
        <v>181</v>
      </c>
      <c r="G37" s="45" t="s">
        <v>100</v>
      </c>
      <c r="H37" s="89">
        <v>8</v>
      </c>
      <c r="I37" s="49">
        <v>8</v>
      </c>
      <c r="J37" s="49">
        <v>10</v>
      </c>
      <c r="K37" s="49" t="s">
        <v>36</v>
      </c>
      <c r="L37" s="54"/>
      <c r="M37" s="54"/>
      <c r="N37" s="54"/>
      <c r="O37" s="54"/>
      <c r="P37" s="86">
        <v>8</v>
      </c>
      <c r="Q37" s="51">
        <f t="shared" si="0"/>
        <v>8.4</v>
      </c>
      <c r="R37" s="52" t="str">
        <f t="shared" si="3"/>
        <v>B+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182</v>
      </c>
      <c r="D38" s="46" t="s">
        <v>183</v>
      </c>
      <c r="E38" s="47" t="s">
        <v>184</v>
      </c>
      <c r="F38" s="48" t="s">
        <v>130</v>
      </c>
      <c r="G38" s="45" t="s">
        <v>90</v>
      </c>
      <c r="H38" s="89">
        <v>9</v>
      </c>
      <c r="I38" s="49">
        <v>7</v>
      </c>
      <c r="J38" s="49">
        <v>8</v>
      </c>
      <c r="K38" s="49" t="s">
        <v>36</v>
      </c>
      <c r="L38" s="54"/>
      <c r="M38" s="54"/>
      <c r="N38" s="54"/>
      <c r="O38" s="54"/>
      <c r="P38" s="86">
        <v>7.5</v>
      </c>
      <c r="Q38" s="51">
        <f t="shared" si="0"/>
        <v>7.7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185</v>
      </c>
      <c r="D39" s="46" t="s">
        <v>186</v>
      </c>
      <c r="E39" s="47" t="s">
        <v>187</v>
      </c>
      <c r="F39" s="48" t="s">
        <v>188</v>
      </c>
      <c r="G39" s="45" t="s">
        <v>81</v>
      </c>
      <c r="H39" s="89">
        <v>8</v>
      </c>
      <c r="I39" s="49">
        <v>6</v>
      </c>
      <c r="J39" s="49">
        <v>10</v>
      </c>
      <c r="K39" s="49" t="s">
        <v>36</v>
      </c>
      <c r="L39" s="54"/>
      <c r="M39" s="54"/>
      <c r="N39" s="54"/>
      <c r="O39" s="54"/>
      <c r="P39" s="86">
        <v>7.5</v>
      </c>
      <c r="Q39" s="51">
        <f t="shared" si="0"/>
        <v>7.8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189</v>
      </c>
      <c r="D40" s="46" t="s">
        <v>190</v>
      </c>
      <c r="E40" s="47" t="s">
        <v>187</v>
      </c>
      <c r="F40" s="48" t="s">
        <v>191</v>
      </c>
      <c r="G40" s="45" t="s">
        <v>86</v>
      </c>
      <c r="H40" s="89">
        <v>9</v>
      </c>
      <c r="I40" s="49">
        <v>8</v>
      </c>
      <c r="J40" s="49">
        <v>10</v>
      </c>
      <c r="K40" s="49" t="s">
        <v>36</v>
      </c>
      <c r="L40" s="54"/>
      <c r="M40" s="54"/>
      <c r="N40" s="54"/>
      <c r="O40" s="54"/>
      <c r="P40" s="86">
        <v>6.5</v>
      </c>
      <c r="Q40" s="51">
        <f t="shared" si="0"/>
        <v>7.8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192</v>
      </c>
      <c r="D41" s="46" t="s">
        <v>193</v>
      </c>
      <c r="E41" s="47" t="s">
        <v>194</v>
      </c>
      <c r="F41" s="48" t="s">
        <v>195</v>
      </c>
      <c r="G41" s="45" t="s">
        <v>77</v>
      </c>
      <c r="H41" s="89">
        <v>8</v>
      </c>
      <c r="I41" s="49">
        <v>7</v>
      </c>
      <c r="J41" s="49">
        <v>10</v>
      </c>
      <c r="K41" s="49" t="s">
        <v>36</v>
      </c>
      <c r="L41" s="54"/>
      <c r="M41" s="54"/>
      <c r="N41" s="54"/>
      <c r="O41" s="54"/>
      <c r="P41" s="86">
        <v>6.5</v>
      </c>
      <c r="Q41" s="51">
        <f t="shared" si="0"/>
        <v>7.5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196</v>
      </c>
      <c r="D42" s="46" t="s">
        <v>197</v>
      </c>
      <c r="E42" s="47" t="s">
        <v>198</v>
      </c>
      <c r="F42" s="48" t="s">
        <v>199</v>
      </c>
      <c r="G42" s="45" t="s">
        <v>81</v>
      </c>
      <c r="H42" s="89">
        <v>8</v>
      </c>
      <c r="I42" s="49">
        <v>7</v>
      </c>
      <c r="J42" s="49">
        <v>10</v>
      </c>
      <c r="K42" s="49" t="s">
        <v>36</v>
      </c>
      <c r="L42" s="54"/>
      <c r="M42" s="54"/>
      <c r="N42" s="54"/>
      <c r="O42" s="54"/>
      <c r="P42" s="86">
        <v>7.5</v>
      </c>
      <c r="Q42" s="51">
        <f t="shared" si="0"/>
        <v>8</v>
      </c>
      <c r="R42" s="52" t="str">
        <f t="shared" si="3"/>
        <v>B+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200</v>
      </c>
      <c r="D43" s="46" t="s">
        <v>201</v>
      </c>
      <c r="E43" s="47" t="s">
        <v>202</v>
      </c>
      <c r="F43" s="48" t="s">
        <v>203</v>
      </c>
      <c r="G43" s="45" t="s">
        <v>90</v>
      </c>
      <c r="H43" s="89">
        <v>9</v>
      </c>
      <c r="I43" s="49">
        <v>8</v>
      </c>
      <c r="J43" s="49">
        <v>8</v>
      </c>
      <c r="K43" s="49" t="s">
        <v>36</v>
      </c>
      <c r="L43" s="54"/>
      <c r="M43" s="54"/>
      <c r="N43" s="54"/>
      <c r="O43" s="54"/>
      <c r="P43" s="86">
        <v>8</v>
      </c>
      <c r="Q43" s="51">
        <f t="shared" si="0"/>
        <v>8.1</v>
      </c>
      <c r="R43" s="52" t="str">
        <f t="shared" si="3"/>
        <v>B+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204</v>
      </c>
      <c r="D44" s="46" t="s">
        <v>119</v>
      </c>
      <c r="E44" s="47" t="s">
        <v>205</v>
      </c>
      <c r="F44" s="48" t="s">
        <v>206</v>
      </c>
      <c r="G44" s="45" t="s">
        <v>72</v>
      </c>
      <c r="H44" s="89">
        <v>7</v>
      </c>
      <c r="I44" s="49">
        <v>7</v>
      </c>
      <c r="J44" s="49">
        <v>9</v>
      </c>
      <c r="K44" s="49" t="s">
        <v>36</v>
      </c>
      <c r="L44" s="54"/>
      <c r="M44" s="54"/>
      <c r="N44" s="54"/>
      <c r="O44" s="54"/>
      <c r="P44" s="86">
        <v>7.5</v>
      </c>
      <c r="Q44" s="51">
        <f t="shared" si="0"/>
        <v>7.7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207</v>
      </c>
      <c r="D45" s="46" t="s">
        <v>208</v>
      </c>
      <c r="E45" s="47" t="s">
        <v>209</v>
      </c>
      <c r="F45" s="48" t="s">
        <v>210</v>
      </c>
      <c r="G45" s="45" t="s">
        <v>86</v>
      </c>
      <c r="H45" s="89">
        <v>9</v>
      </c>
      <c r="I45" s="49">
        <v>8</v>
      </c>
      <c r="J45" s="49">
        <v>10</v>
      </c>
      <c r="K45" s="49" t="s">
        <v>36</v>
      </c>
      <c r="L45" s="54"/>
      <c r="M45" s="54"/>
      <c r="N45" s="54"/>
      <c r="O45" s="54"/>
      <c r="P45" s="86">
        <v>7</v>
      </c>
      <c r="Q45" s="51">
        <f t="shared" si="0"/>
        <v>8</v>
      </c>
      <c r="R45" s="52" t="str">
        <f t="shared" si="3"/>
        <v>B+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211</v>
      </c>
      <c r="D46" s="46" t="s">
        <v>212</v>
      </c>
      <c r="E46" s="47" t="s">
        <v>213</v>
      </c>
      <c r="F46" s="48" t="s">
        <v>214</v>
      </c>
      <c r="G46" s="45" t="s">
        <v>90</v>
      </c>
      <c r="H46" s="89">
        <v>7</v>
      </c>
      <c r="I46" s="49">
        <v>6</v>
      </c>
      <c r="J46" s="49">
        <v>9</v>
      </c>
      <c r="K46" s="49" t="s">
        <v>36</v>
      </c>
      <c r="L46" s="54"/>
      <c r="M46" s="54"/>
      <c r="N46" s="54"/>
      <c r="O46" s="54"/>
      <c r="P46" s="86">
        <v>7.5</v>
      </c>
      <c r="Q46" s="51">
        <f t="shared" si="0"/>
        <v>7.5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215</v>
      </c>
      <c r="D47" s="46" t="s">
        <v>216</v>
      </c>
      <c r="E47" s="47" t="s">
        <v>217</v>
      </c>
      <c r="F47" s="48" t="s">
        <v>218</v>
      </c>
      <c r="G47" s="45" t="s">
        <v>72</v>
      </c>
      <c r="H47" s="89">
        <v>8</v>
      </c>
      <c r="I47" s="49">
        <v>7</v>
      </c>
      <c r="J47" s="49">
        <v>10</v>
      </c>
      <c r="K47" s="49" t="s">
        <v>36</v>
      </c>
      <c r="L47" s="54"/>
      <c r="M47" s="54"/>
      <c r="N47" s="54"/>
      <c r="O47" s="54"/>
      <c r="P47" s="86">
        <v>7</v>
      </c>
      <c r="Q47" s="51">
        <f t="shared" si="0"/>
        <v>7.7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219</v>
      </c>
      <c r="D48" s="46" t="s">
        <v>220</v>
      </c>
      <c r="E48" s="47" t="s">
        <v>221</v>
      </c>
      <c r="F48" s="48" t="s">
        <v>222</v>
      </c>
      <c r="G48" s="45" t="s">
        <v>86</v>
      </c>
      <c r="H48" s="89">
        <v>9</v>
      </c>
      <c r="I48" s="49">
        <v>8</v>
      </c>
      <c r="J48" s="49">
        <v>9</v>
      </c>
      <c r="K48" s="49" t="s">
        <v>36</v>
      </c>
      <c r="L48" s="54"/>
      <c r="M48" s="54"/>
      <c r="N48" s="54"/>
      <c r="O48" s="54"/>
      <c r="P48" s="86">
        <v>7</v>
      </c>
      <c r="Q48" s="51">
        <f t="shared" si="0"/>
        <v>7.8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223</v>
      </c>
      <c r="D49" s="46" t="s">
        <v>224</v>
      </c>
      <c r="E49" s="47" t="s">
        <v>225</v>
      </c>
      <c r="F49" s="48" t="s">
        <v>226</v>
      </c>
      <c r="G49" s="45" t="s">
        <v>81</v>
      </c>
      <c r="H49" s="89">
        <v>9</v>
      </c>
      <c r="I49" s="49">
        <v>8</v>
      </c>
      <c r="J49" s="49">
        <v>10</v>
      </c>
      <c r="K49" s="49" t="s">
        <v>36</v>
      </c>
      <c r="L49" s="54"/>
      <c r="M49" s="54"/>
      <c r="N49" s="54"/>
      <c r="O49" s="54"/>
      <c r="P49" s="86">
        <v>7</v>
      </c>
      <c r="Q49" s="51">
        <f t="shared" si="0"/>
        <v>8</v>
      </c>
      <c r="R49" s="52" t="str">
        <f t="shared" si="3"/>
        <v>B+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227</v>
      </c>
      <c r="D50" s="46" t="s">
        <v>228</v>
      </c>
      <c r="E50" s="47" t="s">
        <v>229</v>
      </c>
      <c r="F50" s="48" t="s">
        <v>230</v>
      </c>
      <c r="G50" s="45" t="s">
        <v>100</v>
      </c>
      <c r="H50" s="89">
        <v>9</v>
      </c>
      <c r="I50" s="49">
        <v>8</v>
      </c>
      <c r="J50" s="49">
        <v>10</v>
      </c>
      <c r="K50" s="49" t="s">
        <v>36</v>
      </c>
      <c r="L50" s="54"/>
      <c r="M50" s="54"/>
      <c r="N50" s="54"/>
      <c r="O50" s="54"/>
      <c r="P50" s="86">
        <v>7</v>
      </c>
      <c r="Q50" s="51">
        <f t="shared" si="0"/>
        <v>8</v>
      </c>
      <c r="R50" s="52" t="str">
        <f t="shared" si="3"/>
        <v>B+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231</v>
      </c>
      <c r="D51" s="46" t="s">
        <v>232</v>
      </c>
      <c r="E51" s="47" t="s">
        <v>233</v>
      </c>
      <c r="F51" s="48" t="s">
        <v>234</v>
      </c>
      <c r="G51" s="45" t="s">
        <v>155</v>
      </c>
      <c r="H51" s="89">
        <v>7</v>
      </c>
      <c r="I51" s="49">
        <v>7</v>
      </c>
      <c r="J51" s="49">
        <v>9</v>
      </c>
      <c r="K51" s="49" t="s">
        <v>36</v>
      </c>
      <c r="L51" s="54"/>
      <c r="M51" s="54"/>
      <c r="N51" s="54"/>
      <c r="O51" s="54"/>
      <c r="P51" s="86">
        <v>7.5</v>
      </c>
      <c r="Q51" s="51">
        <f t="shared" si="0"/>
        <v>7.7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235</v>
      </c>
      <c r="D52" s="46" t="s">
        <v>114</v>
      </c>
      <c r="E52" s="47" t="s">
        <v>236</v>
      </c>
      <c r="F52" s="48" t="s">
        <v>237</v>
      </c>
      <c r="G52" s="45" t="s">
        <v>90</v>
      </c>
      <c r="H52" s="89">
        <v>9</v>
      </c>
      <c r="I52" s="49">
        <v>8</v>
      </c>
      <c r="J52" s="49">
        <v>8</v>
      </c>
      <c r="K52" s="49" t="s">
        <v>36</v>
      </c>
      <c r="L52" s="54"/>
      <c r="M52" s="54"/>
      <c r="N52" s="54"/>
      <c r="O52" s="54"/>
      <c r="P52" s="86">
        <v>7</v>
      </c>
      <c r="Q52" s="51">
        <f t="shared" si="0"/>
        <v>7.6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238</v>
      </c>
      <c r="D53" s="46" t="s">
        <v>239</v>
      </c>
      <c r="E53" s="47" t="s">
        <v>240</v>
      </c>
      <c r="F53" s="48" t="s">
        <v>241</v>
      </c>
      <c r="G53" s="45" t="s">
        <v>90</v>
      </c>
      <c r="H53" s="89">
        <v>8</v>
      </c>
      <c r="I53" s="49">
        <v>7</v>
      </c>
      <c r="J53" s="49">
        <v>10</v>
      </c>
      <c r="K53" s="49" t="s">
        <v>36</v>
      </c>
      <c r="L53" s="54"/>
      <c r="M53" s="54"/>
      <c r="N53" s="54"/>
      <c r="O53" s="54"/>
      <c r="P53" s="86">
        <v>7</v>
      </c>
      <c r="Q53" s="51">
        <f t="shared" si="0"/>
        <v>7.7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242</v>
      </c>
      <c r="D54" s="46" t="s">
        <v>97</v>
      </c>
      <c r="E54" s="47" t="s">
        <v>243</v>
      </c>
      <c r="F54" s="48" t="s">
        <v>244</v>
      </c>
      <c r="G54" s="45" t="s">
        <v>112</v>
      </c>
      <c r="H54" s="89">
        <v>7</v>
      </c>
      <c r="I54" s="49">
        <v>7</v>
      </c>
      <c r="J54" s="49">
        <v>9</v>
      </c>
      <c r="K54" s="49" t="s">
        <v>36</v>
      </c>
      <c r="L54" s="54"/>
      <c r="M54" s="54"/>
      <c r="N54" s="54"/>
      <c r="O54" s="54"/>
      <c r="P54" s="86">
        <v>7.5</v>
      </c>
      <c r="Q54" s="51">
        <f t="shared" si="0"/>
        <v>7.7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245</v>
      </c>
      <c r="D55" s="46" t="s">
        <v>246</v>
      </c>
      <c r="E55" s="47" t="s">
        <v>247</v>
      </c>
      <c r="F55" s="48" t="s">
        <v>248</v>
      </c>
      <c r="G55" s="45" t="s">
        <v>100</v>
      </c>
      <c r="H55" s="89">
        <v>8</v>
      </c>
      <c r="I55" s="49">
        <v>7</v>
      </c>
      <c r="J55" s="49">
        <v>10</v>
      </c>
      <c r="K55" s="49" t="s">
        <v>36</v>
      </c>
      <c r="L55" s="54"/>
      <c r="M55" s="54"/>
      <c r="N55" s="54"/>
      <c r="O55" s="54"/>
      <c r="P55" s="86">
        <v>8</v>
      </c>
      <c r="Q55" s="51">
        <f t="shared" si="0"/>
        <v>8.1999999999999993</v>
      </c>
      <c r="R55" s="52" t="str">
        <f t="shared" si="3"/>
        <v>B+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249</v>
      </c>
      <c r="D56" s="46" t="s">
        <v>250</v>
      </c>
      <c r="E56" s="47" t="s">
        <v>251</v>
      </c>
      <c r="F56" s="48" t="s">
        <v>252</v>
      </c>
      <c r="G56" s="45" t="s">
        <v>90</v>
      </c>
      <c r="H56" s="89">
        <v>6</v>
      </c>
      <c r="I56" s="49">
        <v>6</v>
      </c>
      <c r="J56" s="49">
        <v>8</v>
      </c>
      <c r="K56" s="49" t="s">
        <v>36</v>
      </c>
      <c r="L56" s="54"/>
      <c r="M56" s="54"/>
      <c r="N56" s="54"/>
      <c r="O56" s="54"/>
      <c r="P56" s="86">
        <v>6</v>
      </c>
      <c r="Q56" s="51">
        <f t="shared" si="0"/>
        <v>6.4</v>
      </c>
      <c r="R56" s="52" t="str">
        <f t="shared" si="3"/>
        <v>C</v>
      </c>
      <c r="S56" s="53" t="str">
        <f t="shared" si="1"/>
        <v>Trung bình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253</v>
      </c>
      <c r="D57" s="46" t="s">
        <v>254</v>
      </c>
      <c r="E57" s="47" t="s">
        <v>255</v>
      </c>
      <c r="F57" s="48" t="s">
        <v>256</v>
      </c>
      <c r="G57" s="45" t="s">
        <v>100</v>
      </c>
      <c r="H57" s="89">
        <v>8</v>
      </c>
      <c r="I57" s="49">
        <v>7</v>
      </c>
      <c r="J57" s="49">
        <v>10</v>
      </c>
      <c r="K57" s="49" t="s">
        <v>36</v>
      </c>
      <c r="L57" s="54"/>
      <c r="M57" s="54"/>
      <c r="N57" s="54"/>
      <c r="O57" s="54"/>
      <c r="P57" s="86">
        <v>6.5</v>
      </c>
      <c r="Q57" s="51">
        <f t="shared" si="0"/>
        <v>7.5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257</v>
      </c>
      <c r="D58" s="46" t="s">
        <v>258</v>
      </c>
      <c r="E58" s="47" t="s">
        <v>259</v>
      </c>
      <c r="F58" s="48" t="s">
        <v>260</v>
      </c>
      <c r="G58" s="45" t="s">
        <v>112</v>
      </c>
      <c r="H58" s="89">
        <v>7</v>
      </c>
      <c r="I58" s="49">
        <v>7</v>
      </c>
      <c r="J58" s="49">
        <v>9</v>
      </c>
      <c r="K58" s="49" t="s">
        <v>36</v>
      </c>
      <c r="L58" s="54"/>
      <c r="M58" s="54"/>
      <c r="N58" s="54"/>
      <c r="O58" s="54"/>
      <c r="P58" s="86">
        <v>7.5</v>
      </c>
      <c r="Q58" s="51">
        <f t="shared" si="0"/>
        <v>7.7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261</v>
      </c>
      <c r="D59" s="46" t="s">
        <v>262</v>
      </c>
      <c r="E59" s="47" t="s">
        <v>263</v>
      </c>
      <c r="F59" s="48" t="s">
        <v>264</v>
      </c>
      <c r="G59" s="45" t="s">
        <v>159</v>
      </c>
      <c r="H59" s="89">
        <v>9</v>
      </c>
      <c r="I59" s="49">
        <v>8</v>
      </c>
      <c r="J59" s="49">
        <v>9</v>
      </c>
      <c r="K59" s="49" t="s">
        <v>36</v>
      </c>
      <c r="L59" s="54"/>
      <c r="M59" s="54"/>
      <c r="N59" s="54"/>
      <c r="O59" s="54"/>
      <c r="P59" s="86">
        <v>7</v>
      </c>
      <c r="Q59" s="51">
        <f t="shared" si="0"/>
        <v>7.8</v>
      </c>
      <c r="R59" s="52" t="str">
        <f t="shared" si="3"/>
        <v>B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265</v>
      </c>
      <c r="D60" s="46" t="s">
        <v>266</v>
      </c>
      <c r="E60" s="47" t="s">
        <v>267</v>
      </c>
      <c r="F60" s="48" t="s">
        <v>268</v>
      </c>
      <c r="G60" s="45" t="s">
        <v>81</v>
      </c>
      <c r="H60" s="89">
        <v>9</v>
      </c>
      <c r="I60" s="49">
        <v>8</v>
      </c>
      <c r="J60" s="49">
        <v>10</v>
      </c>
      <c r="K60" s="49" t="s">
        <v>36</v>
      </c>
      <c r="L60" s="54"/>
      <c r="M60" s="54"/>
      <c r="N60" s="54"/>
      <c r="O60" s="54"/>
      <c r="P60" s="86">
        <v>7.5</v>
      </c>
      <c r="Q60" s="51">
        <f t="shared" si="0"/>
        <v>8.3000000000000007</v>
      </c>
      <c r="R60" s="52" t="str">
        <f t="shared" si="3"/>
        <v>B+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269</v>
      </c>
      <c r="D61" s="46" t="s">
        <v>270</v>
      </c>
      <c r="E61" s="47" t="s">
        <v>271</v>
      </c>
      <c r="F61" s="48" t="s">
        <v>272</v>
      </c>
      <c r="G61" s="45" t="s">
        <v>95</v>
      </c>
      <c r="H61" s="89">
        <v>9</v>
      </c>
      <c r="I61" s="49">
        <v>8</v>
      </c>
      <c r="J61" s="49">
        <v>9</v>
      </c>
      <c r="K61" s="49" t="s">
        <v>36</v>
      </c>
      <c r="L61" s="54"/>
      <c r="M61" s="54"/>
      <c r="N61" s="54"/>
      <c r="O61" s="54"/>
      <c r="P61" s="86">
        <v>7</v>
      </c>
      <c r="Q61" s="51">
        <f t="shared" si="0"/>
        <v>7.8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273</v>
      </c>
      <c r="D62" s="46" t="s">
        <v>274</v>
      </c>
      <c r="E62" s="47" t="s">
        <v>271</v>
      </c>
      <c r="F62" s="48" t="s">
        <v>275</v>
      </c>
      <c r="G62" s="45" t="s">
        <v>159</v>
      </c>
      <c r="H62" s="89">
        <v>9</v>
      </c>
      <c r="I62" s="49">
        <v>9</v>
      </c>
      <c r="J62" s="49">
        <v>10</v>
      </c>
      <c r="K62" s="49" t="s">
        <v>36</v>
      </c>
      <c r="L62" s="54"/>
      <c r="M62" s="54"/>
      <c r="N62" s="54"/>
      <c r="O62" s="54"/>
      <c r="P62" s="86">
        <v>9</v>
      </c>
      <c r="Q62" s="51">
        <f t="shared" si="0"/>
        <v>9.1999999999999993</v>
      </c>
      <c r="R62" s="52" t="str">
        <f t="shared" si="3"/>
        <v>A+</v>
      </c>
      <c r="S62" s="53" t="str">
        <f t="shared" si="1"/>
        <v>Giỏi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276</v>
      </c>
      <c r="D63" s="46" t="s">
        <v>277</v>
      </c>
      <c r="E63" s="47" t="s">
        <v>278</v>
      </c>
      <c r="F63" s="48" t="s">
        <v>279</v>
      </c>
      <c r="G63" s="45" t="s">
        <v>90</v>
      </c>
      <c r="H63" s="89">
        <v>8</v>
      </c>
      <c r="I63" s="49">
        <v>7</v>
      </c>
      <c r="J63" s="49">
        <v>8</v>
      </c>
      <c r="K63" s="49" t="s">
        <v>36</v>
      </c>
      <c r="L63" s="54"/>
      <c r="M63" s="54"/>
      <c r="N63" s="54"/>
      <c r="O63" s="54"/>
      <c r="P63" s="86">
        <v>6.5</v>
      </c>
      <c r="Q63" s="51">
        <f t="shared" si="0"/>
        <v>7.1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280</v>
      </c>
      <c r="D64" s="46" t="s">
        <v>281</v>
      </c>
      <c r="E64" s="47" t="s">
        <v>282</v>
      </c>
      <c r="F64" s="48" t="s">
        <v>283</v>
      </c>
      <c r="G64" s="45" t="s">
        <v>81</v>
      </c>
      <c r="H64" s="89">
        <v>9</v>
      </c>
      <c r="I64" s="49">
        <v>8</v>
      </c>
      <c r="J64" s="49">
        <v>10</v>
      </c>
      <c r="K64" s="49" t="s">
        <v>36</v>
      </c>
      <c r="L64" s="54"/>
      <c r="M64" s="54"/>
      <c r="N64" s="54"/>
      <c r="O64" s="54"/>
      <c r="P64" s="86">
        <v>7</v>
      </c>
      <c r="Q64" s="51">
        <f t="shared" si="0"/>
        <v>8</v>
      </c>
      <c r="R64" s="52" t="str">
        <f t="shared" si="3"/>
        <v>B+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284</v>
      </c>
      <c r="D65" s="46" t="s">
        <v>285</v>
      </c>
      <c r="E65" s="47" t="s">
        <v>286</v>
      </c>
      <c r="F65" s="48" t="s">
        <v>287</v>
      </c>
      <c r="G65" s="45" t="s">
        <v>81</v>
      </c>
      <c r="H65" s="89">
        <v>9</v>
      </c>
      <c r="I65" s="49">
        <v>8</v>
      </c>
      <c r="J65" s="49">
        <v>9</v>
      </c>
      <c r="K65" s="49" t="s">
        <v>36</v>
      </c>
      <c r="L65" s="54"/>
      <c r="M65" s="54"/>
      <c r="N65" s="54"/>
      <c r="O65" s="54"/>
      <c r="P65" s="86">
        <v>7.5</v>
      </c>
      <c r="Q65" s="51">
        <f t="shared" si="0"/>
        <v>8.1</v>
      </c>
      <c r="R65" s="52" t="str">
        <f t="shared" si="3"/>
        <v>B+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288</v>
      </c>
      <c r="D66" s="46" t="s">
        <v>289</v>
      </c>
      <c r="E66" s="47" t="s">
        <v>290</v>
      </c>
      <c r="F66" s="48" t="s">
        <v>291</v>
      </c>
      <c r="G66" s="45" t="s">
        <v>95</v>
      </c>
      <c r="H66" s="89">
        <v>6</v>
      </c>
      <c r="I66" s="49">
        <v>7</v>
      </c>
      <c r="J66" s="49">
        <v>9</v>
      </c>
      <c r="K66" s="49" t="s">
        <v>36</v>
      </c>
      <c r="L66" s="54"/>
      <c r="M66" s="54"/>
      <c r="N66" s="54"/>
      <c r="O66" s="54"/>
      <c r="P66" s="86">
        <v>8</v>
      </c>
      <c r="Q66" s="51">
        <f t="shared" si="0"/>
        <v>7.8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292</v>
      </c>
      <c r="D67" s="46" t="s">
        <v>293</v>
      </c>
      <c r="E67" s="47" t="s">
        <v>294</v>
      </c>
      <c r="F67" s="48" t="s">
        <v>295</v>
      </c>
      <c r="G67" s="45" t="s">
        <v>296</v>
      </c>
      <c r="H67" s="89">
        <v>7</v>
      </c>
      <c r="I67" s="49">
        <v>7</v>
      </c>
      <c r="J67" s="49">
        <v>8</v>
      </c>
      <c r="K67" s="49" t="s">
        <v>36</v>
      </c>
      <c r="L67" s="54"/>
      <c r="M67" s="54"/>
      <c r="N67" s="54"/>
      <c r="O67" s="54"/>
      <c r="P67" s="86">
        <v>7</v>
      </c>
      <c r="Q67" s="51">
        <f t="shared" si="0"/>
        <v>7.2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297</v>
      </c>
      <c r="D68" s="46" t="s">
        <v>298</v>
      </c>
      <c r="E68" s="47" t="s">
        <v>299</v>
      </c>
      <c r="F68" s="48" t="s">
        <v>300</v>
      </c>
      <c r="G68" s="45" t="s">
        <v>95</v>
      </c>
      <c r="H68" s="89">
        <v>8</v>
      </c>
      <c r="I68" s="49">
        <v>7</v>
      </c>
      <c r="J68" s="49">
        <v>9</v>
      </c>
      <c r="K68" s="49" t="s">
        <v>36</v>
      </c>
      <c r="L68" s="54"/>
      <c r="M68" s="54"/>
      <c r="N68" s="54"/>
      <c r="O68" s="54"/>
      <c r="P68" s="86">
        <v>6.5</v>
      </c>
      <c r="Q68" s="51">
        <f t="shared" si="0"/>
        <v>7.3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301</v>
      </c>
      <c r="D69" s="46" t="s">
        <v>302</v>
      </c>
      <c r="E69" s="47" t="s">
        <v>303</v>
      </c>
      <c r="F69" s="48" t="s">
        <v>304</v>
      </c>
      <c r="G69" s="45" t="s">
        <v>77</v>
      </c>
      <c r="H69" s="89">
        <v>8</v>
      </c>
      <c r="I69" s="49">
        <v>7</v>
      </c>
      <c r="J69" s="49">
        <v>10</v>
      </c>
      <c r="K69" s="49" t="s">
        <v>36</v>
      </c>
      <c r="L69" s="54"/>
      <c r="M69" s="54"/>
      <c r="N69" s="54"/>
      <c r="O69" s="54"/>
      <c r="P69" s="86">
        <v>7.5</v>
      </c>
      <c r="Q69" s="51">
        <f t="shared" si="0"/>
        <v>8</v>
      </c>
      <c r="R69" s="52" t="str">
        <f t="shared" si="3"/>
        <v>B+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305</v>
      </c>
      <c r="D70" s="46" t="s">
        <v>306</v>
      </c>
      <c r="E70" s="47" t="s">
        <v>307</v>
      </c>
      <c r="F70" s="48" t="s">
        <v>308</v>
      </c>
      <c r="G70" s="45" t="s">
        <v>112</v>
      </c>
      <c r="H70" s="89">
        <v>8</v>
      </c>
      <c r="I70" s="49">
        <v>8</v>
      </c>
      <c r="J70" s="49">
        <v>10</v>
      </c>
      <c r="K70" s="49" t="s">
        <v>36</v>
      </c>
      <c r="L70" s="54"/>
      <c r="M70" s="54"/>
      <c r="N70" s="54"/>
      <c r="O70" s="54"/>
      <c r="P70" s="86">
        <v>8</v>
      </c>
      <c r="Q70" s="51">
        <f t="shared" si="0"/>
        <v>8.4</v>
      </c>
      <c r="R70" s="52" t="str">
        <f t="shared" si="3"/>
        <v>B+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" customHeight="1">
      <c r="B71" s="44">
        <v>63</v>
      </c>
      <c r="C71" s="45" t="s">
        <v>309</v>
      </c>
      <c r="D71" s="46" t="s">
        <v>310</v>
      </c>
      <c r="E71" s="47" t="s">
        <v>311</v>
      </c>
      <c r="F71" s="48" t="s">
        <v>312</v>
      </c>
      <c r="G71" s="45" t="s">
        <v>95</v>
      </c>
      <c r="H71" s="89">
        <v>8</v>
      </c>
      <c r="I71" s="49">
        <v>7</v>
      </c>
      <c r="J71" s="49">
        <v>9</v>
      </c>
      <c r="K71" s="49" t="s">
        <v>36</v>
      </c>
      <c r="L71" s="54"/>
      <c r="M71" s="54"/>
      <c r="N71" s="54"/>
      <c r="O71" s="54"/>
      <c r="P71" s="86">
        <v>7.5</v>
      </c>
      <c r="Q71" s="51">
        <f t="shared" si="0"/>
        <v>7.8</v>
      </c>
      <c r="R71" s="52" t="str">
        <f t="shared" si="3"/>
        <v>B</v>
      </c>
      <c r="S71" s="53" t="str">
        <f t="shared" si="1"/>
        <v>Khá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18" customHeight="1">
      <c r="B72" s="44">
        <v>64</v>
      </c>
      <c r="C72" s="45" t="s">
        <v>313</v>
      </c>
      <c r="D72" s="46" t="s">
        <v>314</v>
      </c>
      <c r="E72" s="47" t="s">
        <v>315</v>
      </c>
      <c r="F72" s="48" t="s">
        <v>316</v>
      </c>
      <c r="G72" s="45" t="s">
        <v>77</v>
      </c>
      <c r="H72" s="89">
        <v>8</v>
      </c>
      <c r="I72" s="49">
        <v>7</v>
      </c>
      <c r="J72" s="49">
        <v>10</v>
      </c>
      <c r="K72" s="49" t="s">
        <v>36</v>
      </c>
      <c r="L72" s="54"/>
      <c r="M72" s="54"/>
      <c r="N72" s="54"/>
      <c r="O72" s="54"/>
      <c r="P72" s="86">
        <v>6.5</v>
      </c>
      <c r="Q72" s="51">
        <f t="shared" si="0"/>
        <v>7.5</v>
      </c>
      <c r="R72" s="52" t="str">
        <f t="shared" si="3"/>
        <v>B</v>
      </c>
      <c r="S72" s="53" t="str">
        <f t="shared" si="1"/>
        <v>Khá</v>
      </c>
      <c r="T72" s="41" t="str">
        <f t="shared" si="4"/>
        <v/>
      </c>
      <c r="U72" s="41"/>
      <c r="V72" s="71"/>
      <c r="W72" s="4"/>
      <c r="X72" s="43" t="str">
        <f t="shared" si="2"/>
        <v>Đạt</v>
      </c>
      <c r="Y72" s="43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61"/>
    </row>
    <row r="73" spans="1:40" ht="7.5" hidden="1" customHeight="1">
      <c r="A73" s="61"/>
      <c r="B73" s="62"/>
      <c r="C73" s="63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8">
      <c r="A74" s="61"/>
      <c r="B74" s="161" t="s">
        <v>37</v>
      </c>
      <c r="C74" s="161"/>
      <c r="D74" s="63"/>
      <c r="E74" s="64"/>
      <c r="F74" s="64"/>
      <c r="G74" s="64"/>
      <c r="H74" s="65"/>
      <c r="I74" s="66"/>
      <c r="J74" s="66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4"/>
    </row>
    <row r="75" spans="1:40" ht="16.5" customHeight="1">
      <c r="A75" s="61"/>
      <c r="B75" s="68" t="s">
        <v>38</v>
      </c>
      <c r="C75" s="68"/>
      <c r="D75" s="69">
        <f>+$AA$7</f>
        <v>64</v>
      </c>
      <c r="E75" s="70" t="s">
        <v>39</v>
      </c>
      <c r="F75" s="70"/>
      <c r="G75" s="162" t="s">
        <v>40</v>
      </c>
      <c r="H75" s="162"/>
      <c r="I75" s="162"/>
      <c r="J75" s="162"/>
      <c r="K75" s="162"/>
      <c r="L75" s="162"/>
      <c r="M75" s="162"/>
      <c r="N75" s="162"/>
      <c r="O75" s="162"/>
      <c r="P75" s="71">
        <f>$AA$7 -COUNTIF($T$8:$T$251,"Vắng") -COUNTIF($T$8:$T$251,"Vắng có phép") - COUNTIF($T$8:$T$251,"Đình chỉ thi") - COUNTIF($T$8:$T$251,"Không đủ ĐKDT")</f>
        <v>63</v>
      </c>
      <c r="Q75" s="71"/>
      <c r="R75" s="72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41</v>
      </c>
      <c r="C76" s="68"/>
      <c r="D76" s="69">
        <f>+$AL$7</f>
        <v>63</v>
      </c>
      <c r="E76" s="70" t="s">
        <v>39</v>
      </c>
      <c r="F76" s="70"/>
      <c r="G76" s="162" t="s">
        <v>42</v>
      </c>
      <c r="H76" s="162"/>
      <c r="I76" s="162"/>
      <c r="J76" s="162"/>
      <c r="K76" s="162"/>
      <c r="L76" s="162"/>
      <c r="M76" s="162"/>
      <c r="N76" s="162"/>
      <c r="O76" s="162"/>
      <c r="P76" s="74">
        <f>COUNTIF($T$8:$T$127,"Vắng")</f>
        <v>0</v>
      </c>
      <c r="Q76" s="74"/>
      <c r="R76" s="75"/>
      <c r="S76" s="73"/>
      <c r="T76" s="73" t="s">
        <v>39</v>
      </c>
      <c r="U76" s="73"/>
      <c r="V76" s="73"/>
      <c r="W76" s="4"/>
    </row>
    <row r="77" spans="1:40" ht="16.5" customHeight="1">
      <c r="A77" s="61"/>
      <c r="B77" s="68" t="s">
        <v>43</v>
      </c>
      <c r="C77" s="68"/>
      <c r="D77" s="76">
        <f>COUNTIF(X9:X72,"Học lại")</f>
        <v>1</v>
      </c>
      <c r="E77" s="70" t="s">
        <v>39</v>
      </c>
      <c r="F77" s="70"/>
      <c r="G77" s="162" t="s">
        <v>44</v>
      </c>
      <c r="H77" s="162"/>
      <c r="I77" s="162"/>
      <c r="J77" s="162"/>
      <c r="K77" s="162"/>
      <c r="L77" s="162"/>
      <c r="M77" s="162"/>
      <c r="N77" s="162"/>
      <c r="O77" s="162"/>
      <c r="P77" s="71">
        <f>COUNTIF($T$8:$T$127,"Vắng có phép")</f>
        <v>0</v>
      </c>
      <c r="Q77" s="71"/>
      <c r="R77" s="72"/>
      <c r="S77" s="73"/>
      <c r="T77" s="73" t="s">
        <v>39</v>
      </c>
      <c r="U77" s="73"/>
      <c r="V77" s="73"/>
      <c r="W77" s="4"/>
    </row>
    <row r="78" spans="1:40" ht="3" customHeight="1">
      <c r="A78" s="61"/>
      <c r="B78" s="62"/>
      <c r="C78" s="63"/>
      <c r="D78" s="63"/>
      <c r="E78" s="64"/>
      <c r="F78" s="64"/>
      <c r="G78" s="64"/>
      <c r="H78" s="65"/>
      <c r="I78" s="66"/>
      <c r="J78" s="66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4"/>
    </row>
    <row r="79" spans="1:40">
      <c r="B79" s="77" t="s">
        <v>45</v>
      </c>
      <c r="C79" s="77"/>
      <c r="D79" s="78">
        <f>COUNTIF(X9:X72,"Thi lại")</f>
        <v>0</v>
      </c>
      <c r="E79" s="79" t="s">
        <v>39</v>
      </c>
      <c r="F79" s="4"/>
      <c r="G79" s="4"/>
      <c r="H79" s="4"/>
      <c r="I79" s="4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96"/>
      <c r="V79" s="96"/>
      <c r="W79" s="4"/>
    </row>
    <row r="80" spans="1:40">
      <c r="B80" s="77"/>
      <c r="C80" s="77"/>
      <c r="D80" s="78"/>
      <c r="E80" s="79"/>
      <c r="F80" s="4"/>
      <c r="G80" s="4"/>
      <c r="H80" s="4"/>
      <c r="I80" s="4"/>
      <c r="J80" s="152" t="s">
        <v>58</v>
      </c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96"/>
      <c r="W80" s="4"/>
    </row>
    <row r="81" spans="1:40" ht="28.95" customHeight="1">
      <c r="A81" s="80"/>
      <c r="B81" s="147" t="s">
        <v>46</v>
      </c>
      <c r="C81" s="147"/>
      <c r="D81" s="147"/>
      <c r="E81" s="147"/>
      <c r="F81" s="147"/>
      <c r="G81" s="147"/>
      <c r="H81" s="147"/>
      <c r="I81" s="81"/>
      <c r="J81" s="153" t="s">
        <v>59</v>
      </c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97"/>
      <c r="W81" s="4"/>
    </row>
    <row r="82" spans="1:40" ht="4.5" customHeight="1">
      <c r="A82" s="61"/>
      <c r="B82" s="62"/>
      <c r="C82" s="82"/>
      <c r="D82" s="82"/>
      <c r="E82" s="83"/>
      <c r="F82" s="83"/>
      <c r="G82" s="83"/>
      <c r="H82" s="84"/>
      <c r="I82" s="85"/>
      <c r="J82" s="85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40" s="61" customFormat="1">
      <c r="B83" s="147" t="s">
        <v>47</v>
      </c>
      <c r="C83" s="147"/>
      <c r="D83" s="149" t="s">
        <v>48</v>
      </c>
      <c r="E83" s="149"/>
      <c r="F83" s="149"/>
      <c r="G83" s="149"/>
      <c r="H83" s="149"/>
      <c r="I83" s="85"/>
      <c r="J83" s="85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10.199999999999999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7.8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6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9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3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18" customHeight="1">
      <c r="A89" s="1"/>
      <c r="B89" s="151" t="s">
        <v>60</v>
      </c>
      <c r="C89" s="151"/>
      <c r="D89" s="151" t="s">
        <v>61</v>
      </c>
      <c r="E89" s="151"/>
      <c r="F89" s="151"/>
      <c r="G89" s="151"/>
      <c r="H89" s="151"/>
      <c r="I89" s="151"/>
      <c r="J89" s="151" t="s">
        <v>62</v>
      </c>
      <c r="K89" s="151"/>
      <c r="L89" s="151"/>
      <c r="M89" s="151"/>
      <c r="N89" s="151"/>
      <c r="O89" s="151"/>
      <c r="P89" s="151"/>
      <c r="Q89" s="151"/>
      <c r="R89" s="151"/>
      <c r="S89" s="151"/>
      <c r="T89" s="151"/>
      <c r="U89" s="151"/>
      <c r="V89" s="98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4.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s="61" customFormat="1" ht="36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2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1:40" ht="38.25" customHeight="1">
      <c r="B92" s="146"/>
      <c r="C92" s="147"/>
      <c r="D92" s="147"/>
      <c r="E92" s="147"/>
      <c r="F92" s="147"/>
      <c r="G92" s="147"/>
      <c r="H92" s="146"/>
      <c r="I92" s="146"/>
      <c r="J92" s="146"/>
      <c r="K92" s="146"/>
      <c r="L92" s="146"/>
      <c r="M92" s="146"/>
      <c r="N92" s="148"/>
      <c r="O92" s="148"/>
      <c r="P92" s="148"/>
      <c r="Q92" s="148"/>
      <c r="R92" s="148"/>
      <c r="S92" s="148"/>
      <c r="T92" s="148"/>
      <c r="U92" s="148"/>
      <c r="V92" s="99"/>
    </row>
    <row r="93" spans="1:40">
      <c r="B93" s="62"/>
      <c r="C93" s="82"/>
      <c r="D93" s="82"/>
      <c r="E93" s="83"/>
      <c r="F93" s="83"/>
      <c r="G93" s="83"/>
      <c r="H93" s="84"/>
      <c r="I93" s="85"/>
      <c r="J93" s="85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40">
      <c r="B94" s="147"/>
      <c r="C94" s="147"/>
      <c r="D94" s="149"/>
      <c r="E94" s="149"/>
      <c r="F94" s="149"/>
      <c r="G94" s="149"/>
      <c r="H94" s="149"/>
      <c r="I94" s="85"/>
      <c r="J94" s="85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</row>
    <row r="95" spans="1:40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100" spans="2:2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00"/>
    </row>
    <row r="103" spans="2:22" ht="39" customHeight="1">
      <c r="B103" s="146"/>
      <c r="C103" s="147"/>
      <c r="D103" s="147"/>
      <c r="E103" s="147"/>
      <c r="F103" s="147"/>
      <c r="G103" s="147"/>
      <c r="H103" s="146"/>
      <c r="I103" s="146"/>
      <c r="J103" s="146"/>
      <c r="K103" s="146"/>
      <c r="L103" s="146"/>
      <c r="M103" s="146"/>
      <c r="N103" s="148"/>
      <c r="O103" s="148"/>
      <c r="P103" s="148"/>
      <c r="Q103" s="148"/>
      <c r="R103" s="148"/>
      <c r="S103" s="148"/>
      <c r="T103" s="148"/>
      <c r="U103" s="148"/>
      <c r="V103" s="99"/>
    </row>
    <row r="104" spans="2:22">
      <c r="B104" s="62"/>
      <c r="C104" s="82"/>
      <c r="D104" s="82"/>
      <c r="E104" s="83"/>
      <c r="F104" s="83"/>
      <c r="G104" s="83"/>
      <c r="H104" s="84"/>
      <c r="I104" s="85"/>
      <c r="J104" s="85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2:22">
      <c r="B105" s="147"/>
      <c r="C105" s="147"/>
      <c r="D105" s="149"/>
      <c r="E105" s="149"/>
      <c r="F105" s="149"/>
      <c r="G105" s="149"/>
      <c r="H105" s="149"/>
      <c r="I105" s="85"/>
      <c r="J105" s="85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</row>
    <row r="106" spans="2:22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11" spans="2:22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  <c r="O111" s="150"/>
      <c r="P111" s="150"/>
      <c r="Q111" s="150"/>
      <c r="R111" s="150"/>
      <c r="S111" s="150"/>
      <c r="T111" s="150"/>
      <c r="U111" s="150"/>
      <c r="V111" s="100"/>
    </row>
  </sheetData>
  <sheetProtection formatCells="0" formatColumns="0" formatRows="0" insertColumns="0" insertRows="0" insertHyperlinks="0" deleteColumns="0" deleteRows="0" sort="0" autoFilter="0" pivotTables="0"/>
  <autoFilter ref="A7:AN72">
    <filterColumn colId="3" showButton="0"/>
  </autoFilter>
  <mergeCells count="68">
    <mergeCell ref="N100:U100"/>
    <mergeCell ref="N103:U103"/>
    <mergeCell ref="N111:U111"/>
    <mergeCell ref="B103:G103"/>
    <mergeCell ref="H103:M103"/>
    <mergeCell ref="B105:C105"/>
    <mergeCell ref="D105:H105"/>
    <mergeCell ref="B111:D111"/>
    <mergeCell ref="E111:G111"/>
    <mergeCell ref="H111:M111"/>
    <mergeCell ref="B94:C94"/>
    <mergeCell ref="D94:H94"/>
    <mergeCell ref="B100:D100"/>
    <mergeCell ref="E100:G100"/>
    <mergeCell ref="H100:M100"/>
    <mergeCell ref="B89:C89"/>
    <mergeCell ref="D89:I89"/>
    <mergeCell ref="B92:G92"/>
    <mergeCell ref="H92:M92"/>
    <mergeCell ref="N92:U92"/>
    <mergeCell ref="J89:U89"/>
    <mergeCell ref="J79:T79"/>
    <mergeCell ref="B81:H81"/>
    <mergeCell ref="B83:C83"/>
    <mergeCell ref="D83:H83"/>
    <mergeCell ref="J80:U80"/>
    <mergeCell ref="J81:U81"/>
    <mergeCell ref="G77:O77"/>
    <mergeCell ref="M6:N6"/>
    <mergeCell ref="O6:O7"/>
    <mergeCell ref="P6:P7"/>
    <mergeCell ref="Q6:Q8"/>
    <mergeCell ref="G6:G7"/>
    <mergeCell ref="H6:H7"/>
    <mergeCell ref="I6:I7"/>
    <mergeCell ref="J6:J7"/>
    <mergeCell ref="K6:K7"/>
    <mergeCell ref="L6:L7"/>
    <mergeCell ref="B8:G8"/>
    <mergeCell ref="B74:C74"/>
    <mergeCell ref="G75:O75"/>
    <mergeCell ref="G76:O76"/>
    <mergeCell ref="AB3:AE5"/>
    <mergeCell ref="AF3:AG5"/>
    <mergeCell ref="AH3:AI5"/>
    <mergeCell ref="AJ3:AK5"/>
    <mergeCell ref="AL3:AM5"/>
    <mergeCell ref="Y3:Y6"/>
    <mergeCell ref="Z3:Z6"/>
    <mergeCell ref="AA3:AA6"/>
    <mergeCell ref="B6:B7"/>
    <mergeCell ref="C6:C7"/>
    <mergeCell ref="D6:E7"/>
    <mergeCell ref="F6:F7"/>
    <mergeCell ref="B4:C4"/>
    <mergeCell ref="G4:O4"/>
    <mergeCell ref="B3:C3"/>
    <mergeCell ref="D3:O3"/>
    <mergeCell ref="T6:T8"/>
    <mergeCell ref="R6:R7"/>
    <mergeCell ref="S6:S7"/>
    <mergeCell ref="U6:U8"/>
    <mergeCell ref="P3:U3"/>
    <mergeCell ref="P4:U4"/>
    <mergeCell ref="B1:G1"/>
    <mergeCell ref="B2:G2"/>
    <mergeCell ref="H1:U1"/>
    <mergeCell ref="H2:U2"/>
  </mergeCells>
  <conditionalFormatting sqref="H9:P72">
    <cfRule type="cellIs" dxfId="8" priority="11" operator="greaterThan">
      <formula>10</formula>
    </cfRule>
  </conditionalFormatting>
  <conditionalFormatting sqref="C1:C1048576">
    <cfRule type="duplicateValues" dxfId="7" priority="10"/>
  </conditionalFormatting>
  <conditionalFormatting sqref="P9:P72">
    <cfRule type="cellIs" dxfId="6" priority="7" operator="greaterThan">
      <formula>10</formula>
    </cfRule>
    <cfRule type="cellIs" dxfId="5" priority="8" operator="greaterThan">
      <formula>10</formula>
    </cfRule>
    <cfRule type="cellIs" dxfId="4" priority="9" operator="greaterThan">
      <formula>10</formula>
    </cfRule>
  </conditionalFormatting>
  <conditionalFormatting sqref="H9:K72">
    <cfRule type="cellIs" dxfId="3" priority="6" operator="greaterThan">
      <formula>10</formula>
    </cfRule>
  </conditionalFormatting>
  <conditionalFormatting sqref="C80:C89">
    <cfRule type="duplicateValues" dxfId="2" priority="3"/>
  </conditionalFormatting>
  <conditionalFormatting sqref="O80:O89">
    <cfRule type="duplicateValues" dxfId="1" priority="2"/>
  </conditionalFormatting>
  <conditionalFormatting sqref="C80:C89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77 AN2:AN7 X9:Y72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N112"/>
  <sheetViews>
    <sheetView topLeftCell="B1" workbookViewId="0">
      <pane ySplit="2" topLeftCell="A3" activePane="bottomLeft" state="frozen"/>
      <selection activeCell="G1" sqref="G1:G1048576"/>
      <selection pane="bottomLeft" activeCell="B104" sqref="B104:U112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1.59765625" style="1" customWidth="1"/>
    <col min="8" max="10" width="4.398437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.0976562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44"/>
      <c r="W2" s="5"/>
      <c r="X2" s="6"/>
      <c r="AF2" s="2"/>
      <c r="AG2" s="7"/>
      <c r="AH2" s="2"/>
      <c r="AI2" s="2"/>
      <c r="AJ2" s="2"/>
      <c r="AK2" s="7"/>
      <c r="AL2" s="2"/>
    </row>
    <row r="3" spans="2:40" ht="33.75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1371</v>
      </c>
      <c r="Q3" s="180"/>
      <c r="R3" s="180"/>
      <c r="S3" s="180"/>
      <c r="T3" s="180"/>
      <c r="U3" s="180"/>
      <c r="V3" s="145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43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39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41" t="s">
        <v>33</v>
      </c>
      <c r="N7" s="141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 SKD1108-04</v>
      </c>
      <c r="AA7" s="20">
        <f>+$AJ$7+$AL$7+$AH$7</f>
        <v>65</v>
      </c>
      <c r="AB7" s="7">
        <f>COUNTIF($S$8:$S$122,"Khiển trách")</f>
        <v>0</v>
      </c>
      <c r="AC7" s="7">
        <f>COUNTIF($S$8:$S$122,"Cảnh cáo")</f>
        <v>0</v>
      </c>
      <c r="AD7" s="7">
        <f>COUNTIF($S$8:$S$122,"Đình chỉ thi")</f>
        <v>0</v>
      </c>
      <c r="AE7" s="21">
        <f>+($AB$7+$AC$7+$AD$7)/$AA$7*100%</f>
        <v>0</v>
      </c>
      <c r="AF7" s="7">
        <f>SUM(COUNTIF($S$8:$S$120,"Vắng"),COUNTIF($S$8:$S$120,"Vắng có phép"))</f>
        <v>0</v>
      </c>
      <c r="AG7" s="22">
        <f>+$AF$7/$AA$7</f>
        <v>0</v>
      </c>
      <c r="AH7" s="23">
        <f>COUNTIF($X$8:$X$120,"Thi lại")</f>
        <v>0</v>
      </c>
      <c r="AI7" s="22">
        <f>+$AH$7/$AA$7</f>
        <v>0</v>
      </c>
      <c r="AJ7" s="23">
        <f>COUNTIF($X$8:$X$121,"Học lại")</f>
        <v>2</v>
      </c>
      <c r="AK7" s="22">
        <f>+$AJ$7/$AA$7</f>
        <v>3.0769230769230771E-2</v>
      </c>
      <c r="AL7" s="7">
        <f>COUNTIF($X$9:$X$121,"Đạt")</f>
        <v>63</v>
      </c>
      <c r="AM7" s="21">
        <f>+$AL$7/$AA$7</f>
        <v>0.96923076923076923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21" customHeight="1">
      <c r="B9" s="31">
        <v>1</v>
      </c>
      <c r="C9" s="32" t="s">
        <v>1661</v>
      </c>
      <c r="D9" s="33" t="s">
        <v>97</v>
      </c>
      <c r="E9" s="34" t="s">
        <v>75</v>
      </c>
      <c r="F9" s="35" t="s">
        <v>1375</v>
      </c>
      <c r="G9" s="32" t="s">
        <v>100</v>
      </c>
      <c r="H9" s="88">
        <v>7</v>
      </c>
      <c r="I9" s="36">
        <v>7</v>
      </c>
      <c r="J9" s="36">
        <v>8</v>
      </c>
      <c r="K9" s="36" t="s">
        <v>36</v>
      </c>
      <c r="L9" s="37"/>
      <c r="M9" s="37"/>
      <c r="N9" s="37"/>
      <c r="O9" s="37"/>
      <c r="P9" s="38">
        <v>7</v>
      </c>
      <c r="Q9" s="39">
        <f t="shared" ref="Q9:Q72" si="0">ROUND(SUMPRODUCT(H9:P9,$H$8:$P$8)/100,1)</f>
        <v>7.2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73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21" customHeight="1">
      <c r="B10" s="44">
        <v>2</v>
      </c>
      <c r="C10" s="45" t="s">
        <v>1662</v>
      </c>
      <c r="D10" s="46" t="s">
        <v>914</v>
      </c>
      <c r="E10" s="47" t="s">
        <v>75</v>
      </c>
      <c r="F10" s="48" t="s">
        <v>1504</v>
      </c>
      <c r="G10" s="45" t="s">
        <v>783</v>
      </c>
      <c r="H10" s="89">
        <v>8</v>
      </c>
      <c r="I10" s="49">
        <v>7</v>
      </c>
      <c r="J10" s="49">
        <v>10</v>
      </c>
      <c r="K10" s="49" t="s">
        <v>36</v>
      </c>
      <c r="L10" s="50"/>
      <c r="M10" s="50"/>
      <c r="N10" s="50"/>
      <c r="O10" s="50"/>
      <c r="P10" s="86">
        <v>6</v>
      </c>
      <c r="Q10" s="51">
        <f t="shared" si="0"/>
        <v>7.2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3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21" customHeight="1">
      <c r="B11" s="44">
        <v>3</v>
      </c>
      <c r="C11" s="45" t="s">
        <v>1663</v>
      </c>
      <c r="D11" s="46" t="s">
        <v>1332</v>
      </c>
      <c r="E11" s="47" t="s">
        <v>75</v>
      </c>
      <c r="F11" s="48" t="s">
        <v>1664</v>
      </c>
      <c r="G11" s="45" t="s">
        <v>100</v>
      </c>
      <c r="H11" s="89">
        <v>7</v>
      </c>
      <c r="I11" s="49">
        <v>7</v>
      </c>
      <c r="J11" s="49">
        <v>7</v>
      </c>
      <c r="K11" s="49" t="s">
        <v>36</v>
      </c>
      <c r="L11" s="54"/>
      <c r="M11" s="54"/>
      <c r="N11" s="54"/>
      <c r="O11" s="54"/>
      <c r="P11" s="86">
        <v>6.5</v>
      </c>
      <c r="Q11" s="51">
        <f t="shared" si="0"/>
        <v>6.8</v>
      </c>
      <c r="R11" s="52" t="str">
        <f t="shared" ref="R11:R73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53" t="str">
        <f t="shared" si="1"/>
        <v>Trung bình</v>
      </c>
      <c r="T11" s="41" t="str">
        <f t="shared" ref="T11:T73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42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21" customHeight="1">
      <c r="B12" s="44">
        <v>4</v>
      </c>
      <c r="C12" s="45" t="s">
        <v>1665</v>
      </c>
      <c r="D12" s="46" t="s">
        <v>1666</v>
      </c>
      <c r="E12" s="47" t="s">
        <v>1382</v>
      </c>
      <c r="F12" s="48" t="s">
        <v>1667</v>
      </c>
      <c r="G12" s="45" t="s">
        <v>100</v>
      </c>
      <c r="H12" s="89">
        <v>9</v>
      </c>
      <c r="I12" s="49">
        <v>9</v>
      </c>
      <c r="J12" s="49">
        <v>8</v>
      </c>
      <c r="K12" s="49" t="s">
        <v>36</v>
      </c>
      <c r="L12" s="54"/>
      <c r="M12" s="54"/>
      <c r="N12" s="54"/>
      <c r="O12" s="54"/>
      <c r="P12" s="86">
        <v>7</v>
      </c>
      <c r="Q12" s="51">
        <f t="shared" si="0"/>
        <v>7.8</v>
      </c>
      <c r="R12" s="52" t="str">
        <f t="shared" si="3"/>
        <v>B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21" customHeight="1">
      <c r="B13" s="44">
        <v>5</v>
      </c>
      <c r="C13" s="45" t="s">
        <v>1668</v>
      </c>
      <c r="D13" s="46" t="s">
        <v>1669</v>
      </c>
      <c r="E13" s="47" t="s">
        <v>1386</v>
      </c>
      <c r="F13" s="48" t="s">
        <v>1670</v>
      </c>
      <c r="G13" s="45" t="s">
        <v>135</v>
      </c>
      <c r="H13" s="89">
        <v>8</v>
      </c>
      <c r="I13" s="49">
        <v>7</v>
      </c>
      <c r="J13" s="49">
        <v>9</v>
      </c>
      <c r="K13" s="49" t="s">
        <v>36</v>
      </c>
      <c r="L13" s="54"/>
      <c r="M13" s="54"/>
      <c r="N13" s="54"/>
      <c r="O13" s="54"/>
      <c r="P13" s="86">
        <v>6</v>
      </c>
      <c r="Q13" s="51">
        <f t="shared" si="0"/>
        <v>7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21" customHeight="1">
      <c r="B14" s="44">
        <v>6</v>
      </c>
      <c r="C14" s="45" t="s">
        <v>1671</v>
      </c>
      <c r="D14" s="46" t="s">
        <v>1237</v>
      </c>
      <c r="E14" s="47" t="s">
        <v>356</v>
      </c>
      <c r="F14" s="48" t="s">
        <v>1672</v>
      </c>
      <c r="G14" s="45" t="s">
        <v>117</v>
      </c>
      <c r="H14" s="89">
        <v>9</v>
      </c>
      <c r="I14" s="49">
        <v>8</v>
      </c>
      <c r="J14" s="49">
        <v>9</v>
      </c>
      <c r="K14" s="49" t="s">
        <v>36</v>
      </c>
      <c r="L14" s="54"/>
      <c r="M14" s="54"/>
      <c r="N14" s="54"/>
      <c r="O14" s="54"/>
      <c r="P14" s="86">
        <v>7</v>
      </c>
      <c r="Q14" s="51">
        <f t="shared" si="0"/>
        <v>7.8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21" customHeight="1">
      <c r="B15" s="44">
        <v>7</v>
      </c>
      <c r="C15" s="45" t="s">
        <v>1673</v>
      </c>
      <c r="D15" s="46" t="s">
        <v>1674</v>
      </c>
      <c r="E15" s="47" t="s">
        <v>1675</v>
      </c>
      <c r="F15" s="48" t="s">
        <v>1676</v>
      </c>
      <c r="G15" s="45" t="s">
        <v>159</v>
      </c>
      <c r="H15" s="89">
        <v>9</v>
      </c>
      <c r="I15" s="49">
        <v>9</v>
      </c>
      <c r="J15" s="49">
        <v>9</v>
      </c>
      <c r="K15" s="49" t="s">
        <v>36</v>
      </c>
      <c r="L15" s="54"/>
      <c r="M15" s="54"/>
      <c r="N15" s="54"/>
      <c r="O15" s="54"/>
      <c r="P15" s="86">
        <v>7.5</v>
      </c>
      <c r="Q15" s="51">
        <f t="shared" si="0"/>
        <v>8.3000000000000007</v>
      </c>
      <c r="R15" s="52" t="str">
        <f t="shared" si="3"/>
        <v>B+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21" customHeight="1">
      <c r="B16" s="44">
        <v>8</v>
      </c>
      <c r="C16" s="45" t="s">
        <v>1677</v>
      </c>
      <c r="D16" s="46" t="s">
        <v>88</v>
      </c>
      <c r="E16" s="47" t="s">
        <v>357</v>
      </c>
      <c r="F16" s="48" t="s">
        <v>222</v>
      </c>
      <c r="G16" s="45" t="s">
        <v>155</v>
      </c>
      <c r="H16" s="89">
        <v>8</v>
      </c>
      <c r="I16" s="49">
        <v>8</v>
      </c>
      <c r="J16" s="49">
        <v>9</v>
      </c>
      <c r="K16" s="49" t="s">
        <v>36</v>
      </c>
      <c r="L16" s="54"/>
      <c r="M16" s="54"/>
      <c r="N16" s="54"/>
      <c r="O16" s="54"/>
      <c r="P16" s="86">
        <v>7</v>
      </c>
      <c r="Q16" s="51">
        <f t="shared" si="0"/>
        <v>7.7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21" customHeight="1">
      <c r="B17" s="44">
        <v>9</v>
      </c>
      <c r="C17" s="45" t="s">
        <v>1678</v>
      </c>
      <c r="D17" s="46" t="s">
        <v>1159</v>
      </c>
      <c r="E17" s="47" t="s">
        <v>98</v>
      </c>
      <c r="F17" s="48" t="s">
        <v>358</v>
      </c>
      <c r="G17" s="45" t="s">
        <v>112</v>
      </c>
      <c r="H17" s="89">
        <v>8</v>
      </c>
      <c r="I17" s="49">
        <v>8</v>
      </c>
      <c r="J17" s="49">
        <v>9</v>
      </c>
      <c r="K17" s="49" t="s">
        <v>36</v>
      </c>
      <c r="L17" s="54"/>
      <c r="M17" s="54"/>
      <c r="N17" s="54"/>
      <c r="O17" s="54"/>
      <c r="P17" s="86">
        <v>8</v>
      </c>
      <c r="Q17" s="51">
        <f t="shared" si="0"/>
        <v>8.1999999999999993</v>
      </c>
      <c r="R17" s="52" t="str">
        <f t="shared" si="3"/>
        <v>B+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21" customHeight="1">
      <c r="B18" s="44">
        <v>10</v>
      </c>
      <c r="C18" s="45" t="s">
        <v>1679</v>
      </c>
      <c r="D18" s="46" t="s">
        <v>274</v>
      </c>
      <c r="E18" s="47" t="s">
        <v>322</v>
      </c>
      <c r="F18" s="48" t="s">
        <v>991</v>
      </c>
      <c r="G18" s="45" t="s">
        <v>86</v>
      </c>
      <c r="H18" s="89">
        <v>9</v>
      </c>
      <c r="I18" s="49">
        <v>9</v>
      </c>
      <c r="J18" s="49">
        <v>9</v>
      </c>
      <c r="K18" s="49" t="s">
        <v>36</v>
      </c>
      <c r="L18" s="54"/>
      <c r="M18" s="54"/>
      <c r="N18" s="54"/>
      <c r="O18" s="54"/>
      <c r="P18" s="86">
        <v>7</v>
      </c>
      <c r="Q18" s="51">
        <f t="shared" si="0"/>
        <v>8</v>
      </c>
      <c r="R18" s="52" t="str">
        <f t="shared" si="3"/>
        <v>B+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21" customHeight="1">
      <c r="B19" s="44">
        <v>11</v>
      </c>
      <c r="C19" s="45" t="s">
        <v>1680</v>
      </c>
      <c r="D19" s="46" t="s">
        <v>343</v>
      </c>
      <c r="E19" s="47" t="s">
        <v>322</v>
      </c>
      <c r="F19" s="48" t="s">
        <v>1681</v>
      </c>
      <c r="G19" s="45" t="s">
        <v>112</v>
      </c>
      <c r="H19" s="89">
        <v>9</v>
      </c>
      <c r="I19" s="49">
        <v>8</v>
      </c>
      <c r="J19" s="49">
        <v>9</v>
      </c>
      <c r="K19" s="49" t="s">
        <v>36</v>
      </c>
      <c r="L19" s="54"/>
      <c r="M19" s="54"/>
      <c r="N19" s="54"/>
      <c r="O19" s="54"/>
      <c r="P19" s="86">
        <v>7</v>
      </c>
      <c r="Q19" s="51">
        <f t="shared" si="0"/>
        <v>7.8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21" customHeight="1">
      <c r="B20" s="44">
        <v>12</v>
      </c>
      <c r="C20" s="45" t="s">
        <v>1682</v>
      </c>
      <c r="D20" s="46" t="s">
        <v>1683</v>
      </c>
      <c r="E20" s="47" t="s">
        <v>322</v>
      </c>
      <c r="F20" s="48" t="s">
        <v>1684</v>
      </c>
      <c r="G20" s="45" t="s">
        <v>86</v>
      </c>
      <c r="H20" s="89">
        <v>9</v>
      </c>
      <c r="I20" s="49">
        <v>8</v>
      </c>
      <c r="J20" s="49">
        <v>9</v>
      </c>
      <c r="K20" s="49" t="s">
        <v>36</v>
      </c>
      <c r="L20" s="54"/>
      <c r="M20" s="54"/>
      <c r="N20" s="54"/>
      <c r="O20" s="54"/>
      <c r="P20" s="86">
        <v>7</v>
      </c>
      <c r="Q20" s="51">
        <f t="shared" si="0"/>
        <v>7.8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21" customHeight="1">
      <c r="B21" s="44">
        <v>13</v>
      </c>
      <c r="C21" s="45" t="s">
        <v>1685</v>
      </c>
      <c r="D21" s="46" t="s">
        <v>359</v>
      </c>
      <c r="E21" s="47" t="s">
        <v>1165</v>
      </c>
      <c r="F21" s="48" t="s">
        <v>1686</v>
      </c>
      <c r="G21" s="45" t="s">
        <v>117</v>
      </c>
      <c r="H21" s="89">
        <v>8</v>
      </c>
      <c r="I21" s="49">
        <v>8</v>
      </c>
      <c r="J21" s="49">
        <v>9</v>
      </c>
      <c r="K21" s="49" t="s">
        <v>36</v>
      </c>
      <c r="L21" s="54"/>
      <c r="M21" s="54"/>
      <c r="N21" s="54"/>
      <c r="O21" s="54"/>
      <c r="P21" s="86">
        <v>7.5</v>
      </c>
      <c r="Q21" s="51">
        <f t="shared" si="0"/>
        <v>8</v>
      </c>
      <c r="R21" s="52" t="str">
        <f t="shared" si="3"/>
        <v>B+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21" customHeight="1">
      <c r="B22" s="44">
        <v>14</v>
      </c>
      <c r="C22" s="45" t="s">
        <v>1687</v>
      </c>
      <c r="D22" s="46" t="s">
        <v>1688</v>
      </c>
      <c r="E22" s="47" t="s">
        <v>851</v>
      </c>
      <c r="F22" s="48" t="s">
        <v>1689</v>
      </c>
      <c r="G22" s="45" t="s">
        <v>100</v>
      </c>
      <c r="H22" s="89">
        <v>7</v>
      </c>
      <c r="I22" s="49">
        <v>7</v>
      </c>
      <c r="J22" s="49">
        <v>9</v>
      </c>
      <c r="K22" s="49" t="s">
        <v>36</v>
      </c>
      <c r="L22" s="54"/>
      <c r="M22" s="54"/>
      <c r="N22" s="54"/>
      <c r="O22" s="54"/>
      <c r="P22" s="86">
        <v>7</v>
      </c>
      <c r="Q22" s="51">
        <f t="shared" si="0"/>
        <v>7.4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21" customHeight="1">
      <c r="B23" s="44">
        <v>15</v>
      </c>
      <c r="C23" s="45" t="s">
        <v>1690</v>
      </c>
      <c r="D23" s="46" t="s">
        <v>274</v>
      </c>
      <c r="E23" s="47" t="s">
        <v>123</v>
      </c>
      <c r="F23" s="48" t="s">
        <v>1691</v>
      </c>
      <c r="G23" s="45" t="s">
        <v>159</v>
      </c>
      <c r="H23" s="89">
        <v>9</v>
      </c>
      <c r="I23" s="49">
        <v>8</v>
      </c>
      <c r="J23" s="49">
        <v>10</v>
      </c>
      <c r="K23" s="49" t="s">
        <v>36</v>
      </c>
      <c r="L23" s="54"/>
      <c r="M23" s="54"/>
      <c r="N23" s="54"/>
      <c r="O23" s="54"/>
      <c r="P23" s="86">
        <v>7.5</v>
      </c>
      <c r="Q23" s="51">
        <f t="shared" si="0"/>
        <v>8.3000000000000007</v>
      </c>
      <c r="R23" s="52" t="str">
        <f t="shared" si="3"/>
        <v>B+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21" customHeight="1">
      <c r="B24" s="44">
        <v>16</v>
      </c>
      <c r="C24" s="45" t="s">
        <v>1692</v>
      </c>
      <c r="D24" s="46" t="s">
        <v>1693</v>
      </c>
      <c r="E24" s="47" t="s">
        <v>123</v>
      </c>
      <c r="F24" s="48" t="s">
        <v>1596</v>
      </c>
      <c r="G24" s="45" t="s">
        <v>100</v>
      </c>
      <c r="H24" s="89">
        <v>9</v>
      </c>
      <c r="I24" s="49">
        <v>7</v>
      </c>
      <c r="J24" s="49">
        <v>9</v>
      </c>
      <c r="K24" s="49" t="s">
        <v>36</v>
      </c>
      <c r="L24" s="54"/>
      <c r="M24" s="54"/>
      <c r="N24" s="54"/>
      <c r="O24" s="54"/>
      <c r="P24" s="86">
        <v>6</v>
      </c>
      <c r="Q24" s="51">
        <f t="shared" si="0"/>
        <v>7.1</v>
      </c>
      <c r="R24" s="52" t="str">
        <f t="shared" si="3"/>
        <v>B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21" customHeight="1">
      <c r="B25" s="44">
        <v>17</v>
      </c>
      <c r="C25" s="45" t="s">
        <v>1694</v>
      </c>
      <c r="D25" s="46" t="s">
        <v>1307</v>
      </c>
      <c r="E25" s="47" t="s">
        <v>123</v>
      </c>
      <c r="F25" s="48" t="s">
        <v>725</v>
      </c>
      <c r="G25" s="45" t="s">
        <v>117</v>
      </c>
      <c r="H25" s="89">
        <v>8</v>
      </c>
      <c r="I25" s="49">
        <v>7</v>
      </c>
      <c r="J25" s="49">
        <v>9</v>
      </c>
      <c r="K25" s="49" t="s">
        <v>36</v>
      </c>
      <c r="L25" s="54"/>
      <c r="M25" s="54"/>
      <c r="N25" s="54"/>
      <c r="O25" s="54"/>
      <c r="P25" s="86">
        <v>6.5</v>
      </c>
      <c r="Q25" s="51">
        <f t="shared" si="0"/>
        <v>7.3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21" customHeight="1">
      <c r="B26" s="44">
        <v>18</v>
      </c>
      <c r="C26" s="45" t="s">
        <v>1695</v>
      </c>
      <c r="D26" s="46" t="s">
        <v>1696</v>
      </c>
      <c r="E26" s="47" t="s">
        <v>328</v>
      </c>
      <c r="F26" s="48" t="s">
        <v>1697</v>
      </c>
      <c r="G26" s="45" t="s">
        <v>95</v>
      </c>
      <c r="H26" s="89">
        <v>8</v>
      </c>
      <c r="I26" s="49">
        <v>7</v>
      </c>
      <c r="J26" s="49">
        <v>9</v>
      </c>
      <c r="K26" s="49" t="s">
        <v>36</v>
      </c>
      <c r="L26" s="54"/>
      <c r="M26" s="54"/>
      <c r="N26" s="54"/>
      <c r="O26" s="54"/>
      <c r="P26" s="86">
        <v>6</v>
      </c>
      <c r="Q26" s="51">
        <f t="shared" si="0"/>
        <v>7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21" customHeight="1">
      <c r="B27" s="44">
        <v>19</v>
      </c>
      <c r="C27" s="45" t="s">
        <v>1698</v>
      </c>
      <c r="D27" s="46" t="s">
        <v>1699</v>
      </c>
      <c r="E27" s="47" t="s">
        <v>153</v>
      </c>
      <c r="F27" s="48" t="s">
        <v>1700</v>
      </c>
      <c r="G27" s="45" t="s">
        <v>100</v>
      </c>
      <c r="H27" s="89">
        <v>9</v>
      </c>
      <c r="I27" s="49">
        <v>8</v>
      </c>
      <c r="J27" s="49">
        <v>10</v>
      </c>
      <c r="K27" s="49" t="s">
        <v>36</v>
      </c>
      <c r="L27" s="54"/>
      <c r="M27" s="54"/>
      <c r="N27" s="54"/>
      <c r="O27" s="54"/>
      <c r="P27" s="86">
        <v>6.5</v>
      </c>
      <c r="Q27" s="51">
        <f t="shared" si="0"/>
        <v>7.8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21" customHeight="1">
      <c r="B28" s="44">
        <v>20</v>
      </c>
      <c r="C28" s="45" t="s">
        <v>1701</v>
      </c>
      <c r="D28" s="46" t="s">
        <v>119</v>
      </c>
      <c r="E28" s="47" t="s">
        <v>892</v>
      </c>
      <c r="F28" s="48" t="s">
        <v>1702</v>
      </c>
      <c r="G28" s="45" t="s">
        <v>112</v>
      </c>
      <c r="H28" s="89">
        <v>9</v>
      </c>
      <c r="I28" s="49">
        <v>8</v>
      </c>
      <c r="J28" s="49">
        <v>10</v>
      </c>
      <c r="K28" s="49" t="s">
        <v>36</v>
      </c>
      <c r="L28" s="54"/>
      <c r="M28" s="54"/>
      <c r="N28" s="54"/>
      <c r="O28" s="54"/>
      <c r="P28" s="86">
        <v>6</v>
      </c>
      <c r="Q28" s="51">
        <f t="shared" si="0"/>
        <v>7.5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21" customHeight="1">
      <c r="B29" s="44">
        <v>21</v>
      </c>
      <c r="C29" s="45" t="s">
        <v>1703</v>
      </c>
      <c r="D29" s="46" t="s">
        <v>1704</v>
      </c>
      <c r="E29" s="47" t="s">
        <v>360</v>
      </c>
      <c r="F29" s="48" t="s">
        <v>127</v>
      </c>
      <c r="G29" s="45" t="s">
        <v>86</v>
      </c>
      <c r="H29" s="89">
        <v>8</v>
      </c>
      <c r="I29" s="49">
        <v>7</v>
      </c>
      <c r="J29" s="49">
        <v>9</v>
      </c>
      <c r="K29" s="49" t="s">
        <v>36</v>
      </c>
      <c r="L29" s="54"/>
      <c r="M29" s="54"/>
      <c r="N29" s="54"/>
      <c r="O29" s="54"/>
      <c r="P29" s="86">
        <v>6.5</v>
      </c>
      <c r="Q29" s="51">
        <f t="shared" si="0"/>
        <v>7.3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21" customHeight="1">
      <c r="B30" s="44">
        <v>22</v>
      </c>
      <c r="C30" s="45" t="s">
        <v>1705</v>
      </c>
      <c r="D30" s="46" t="s">
        <v>1706</v>
      </c>
      <c r="E30" s="47" t="s">
        <v>361</v>
      </c>
      <c r="F30" s="48" t="s">
        <v>991</v>
      </c>
      <c r="G30" s="45" t="s">
        <v>135</v>
      </c>
      <c r="H30" s="89">
        <v>8</v>
      </c>
      <c r="I30" s="49">
        <v>7</v>
      </c>
      <c r="J30" s="49">
        <v>9</v>
      </c>
      <c r="K30" s="49" t="s">
        <v>36</v>
      </c>
      <c r="L30" s="54"/>
      <c r="M30" s="54"/>
      <c r="N30" s="54"/>
      <c r="O30" s="54"/>
      <c r="P30" s="86">
        <v>6.5</v>
      </c>
      <c r="Q30" s="51">
        <f t="shared" si="0"/>
        <v>7.3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21" customHeight="1">
      <c r="B31" s="44">
        <v>23</v>
      </c>
      <c r="C31" s="45" t="s">
        <v>1707</v>
      </c>
      <c r="D31" s="46" t="s">
        <v>1708</v>
      </c>
      <c r="E31" s="47" t="s">
        <v>330</v>
      </c>
      <c r="F31" s="48" t="s">
        <v>362</v>
      </c>
      <c r="G31" s="45" t="s">
        <v>155</v>
      </c>
      <c r="H31" s="89">
        <v>8</v>
      </c>
      <c r="I31" s="49">
        <v>7</v>
      </c>
      <c r="J31" s="49">
        <v>10</v>
      </c>
      <c r="K31" s="49" t="s">
        <v>36</v>
      </c>
      <c r="L31" s="54"/>
      <c r="M31" s="54"/>
      <c r="N31" s="54"/>
      <c r="O31" s="54"/>
      <c r="P31" s="86">
        <v>6.5</v>
      </c>
      <c r="Q31" s="51">
        <f t="shared" si="0"/>
        <v>7.5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21" customHeight="1">
      <c r="B32" s="44">
        <v>24</v>
      </c>
      <c r="C32" s="45" t="s">
        <v>1709</v>
      </c>
      <c r="D32" s="46" t="s">
        <v>97</v>
      </c>
      <c r="E32" s="47" t="s">
        <v>330</v>
      </c>
      <c r="F32" s="48" t="s">
        <v>912</v>
      </c>
      <c r="G32" s="45" t="s">
        <v>100</v>
      </c>
      <c r="H32" s="89">
        <v>7</v>
      </c>
      <c r="I32" s="49">
        <v>7</v>
      </c>
      <c r="J32" s="49">
        <v>9</v>
      </c>
      <c r="K32" s="49" t="s">
        <v>36</v>
      </c>
      <c r="L32" s="54"/>
      <c r="M32" s="54"/>
      <c r="N32" s="54"/>
      <c r="O32" s="54"/>
      <c r="P32" s="86">
        <v>6.5</v>
      </c>
      <c r="Q32" s="51">
        <f t="shared" si="0"/>
        <v>7.2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21" customHeight="1">
      <c r="B33" s="44">
        <v>25</v>
      </c>
      <c r="C33" s="45" t="s">
        <v>1710</v>
      </c>
      <c r="D33" s="46" t="s">
        <v>119</v>
      </c>
      <c r="E33" s="47" t="s">
        <v>363</v>
      </c>
      <c r="F33" s="48" t="s">
        <v>1711</v>
      </c>
      <c r="G33" s="45" t="s">
        <v>117</v>
      </c>
      <c r="H33" s="89">
        <v>9</v>
      </c>
      <c r="I33" s="49">
        <v>8</v>
      </c>
      <c r="J33" s="49">
        <v>9</v>
      </c>
      <c r="K33" s="49" t="s">
        <v>36</v>
      </c>
      <c r="L33" s="54"/>
      <c r="M33" s="54"/>
      <c r="N33" s="54"/>
      <c r="O33" s="54"/>
      <c r="P33" s="86">
        <v>6</v>
      </c>
      <c r="Q33" s="51">
        <f t="shared" si="0"/>
        <v>7.3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21" customHeight="1">
      <c r="B34" s="44">
        <v>26</v>
      </c>
      <c r="C34" s="45" t="s">
        <v>1712</v>
      </c>
      <c r="D34" s="46" t="s">
        <v>364</v>
      </c>
      <c r="E34" s="47" t="s">
        <v>906</v>
      </c>
      <c r="F34" s="48" t="s">
        <v>1713</v>
      </c>
      <c r="G34" s="45" t="s">
        <v>159</v>
      </c>
      <c r="H34" s="89">
        <v>9</v>
      </c>
      <c r="I34" s="49">
        <v>8</v>
      </c>
      <c r="J34" s="49">
        <v>9</v>
      </c>
      <c r="K34" s="49" t="s">
        <v>36</v>
      </c>
      <c r="L34" s="54"/>
      <c r="M34" s="54"/>
      <c r="N34" s="54"/>
      <c r="O34" s="54"/>
      <c r="P34" s="86">
        <v>7.5</v>
      </c>
      <c r="Q34" s="51">
        <f t="shared" si="0"/>
        <v>8.1</v>
      </c>
      <c r="R34" s="52" t="str">
        <f t="shared" si="3"/>
        <v>B+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21" customHeight="1">
      <c r="B35" s="44">
        <v>27</v>
      </c>
      <c r="C35" s="45" t="s">
        <v>1714</v>
      </c>
      <c r="D35" s="46" t="s">
        <v>152</v>
      </c>
      <c r="E35" s="47" t="s">
        <v>906</v>
      </c>
      <c r="F35" s="48" t="s">
        <v>1592</v>
      </c>
      <c r="G35" s="45" t="s">
        <v>95</v>
      </c>
      <c r="H35" s="89">
        <v>7</v>
      </c>
      <c r="I35" s="49">
        <v>7</v>
      </c>
      <c r="J35" s="49">
        <v>9</v>
      </c>
      <c r="K35" s="49" t="s">
        <v>36</v>
      </c>
      <c r="L35" s="54"/>
      <c r="M35" s="54"/>
      <c r="N35" s="54"/>
      <c r="O35" s="54"/>
      <c r="P35" s="86">
        <v>7.5</v>
      </c>
      <c r="Q35" s="51">
        <f t="shared" si="0"/>
        <v>7.7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21" customHeight="1">
      <c r="B36" s="44">
        <v>28</v>
      </c>
      <c r="C36" s="45" t="s">
        <v>1715</v>
      </c>
      <c r="D36" s="46" t="s">
        <v>1716</v>
      </c>
      <c r="E36" s="47" t="s">
        <v>906</v>
      </c>
      <c r="F36" s="48" t="s">
        <v>1263</v>
      </c>
      <c r="G36" s="45" t="s">
        <v>100</v>
      </c>
      <c r="H36" s="89">
        <v>9</v>
      </c>
      <c r="I36" s="49">
        <v>8</v>
      </c>
      <c r="J36" s="49">
        <v>9</v>
      </c>
      <c r="K36" s="49" t="s">
        <v>36</v>
      </c>
      <c r="L36" s="54"/>
      <c r="M36" s="54"/>
      <c r="N36" s="54"/>
      <c r="O36" s="54"/>
      <c r="P36" s="86">
        <v>5.5</v>
      </c>
      <c r="Q36" s="51">
        <f t="shared" si="0"/>
        <v>7.1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21" customHeight="1">
      <c r="B37" s="44">
        <v>29</v>
      </c>
      <c r="C37" s="45" t="s">
        <v>1717</v>
      </c>
      <c r="D37" s="46" t="s">
        <v>1237</v>
      </c>
      <c r="E37" s="47" t="s">
        <v>180</v>
      </c>
      <c r="F37" s="48" t="s">
        <v>1718</v>
      </c>
      <c r="G37" s="45" t="s">
        <v>1719</v>
      </c>
      <c r="H37" s="89">
        <v>8</v>
      </c>
      <c r="I37" s="49">
        <v>7</v>
      </c>
      <c r="J37" s="49">
        <v>10</v>
      </c>
      <c r="K37" s="49" t="s">
        <v>36</v>
      </c>
      <c r="L37" s="54"/>
      <c r="M37" s="54"/>
      <c r="N37" s="54"/>
      <c r="O37" s="54"/>
      <c r="P37" s="86">
        <v>8</v>
      </c>
      <c r="Q37" s="51">
        <f t="shared" si="0"/>
        <v>8.1999999999999993</v>
      </c>
      <c r="R37" s="52" t="str">
        <f t="shared" si="3"/>
        <v>B+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21" customHeight="1">
      <c r="B38" s="44">
        <v>30</v>
      </c>
      <c r="C38" s="45" t="s">
        <v>1720</v>
      </c>
      <c r="D38" s="46" t="s">
        <v>365</v>
      </c>
      <c r="E38" s="47" t="s">
        <v>198</v>
      </c>
      <c r="F38" s="48" t="s">
        <v>1718</v>
      </c>
      <c r="G38" s="45" t="s">
        <v>86</v>
      </c>
      <c r="H38" s="89">
        <v>9</v>
      </c>
      <c r="I38" s="49">
        <v>8</v>
      </c>
      <c r="J38" s="49">
        <v>10</v>
      </c>
      <c r="K38" s="49" t="s">
        <v>36</v>
      </c>
      <c r="L38" s="54"/>
      <c r="M38" s="54"/>
      <c r="N38" s="54"/>
      <c r="O38" s="54"/>
      <c r="P38" s="86">
        <v>6.5</v>
      </c>
      <c r="Q38" s="51">
        <f t="shared" si="0"/>
        <v>7.8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21" customHeight="1">
      <c r="B39" s="44">
        <v>31</v>
      </c>
      <c r="C39" s="45" t="s">
        <v>1721</v>
      </c>
      <c r="D39" s="46" t="s">
        <v>1722</v>
      </c>
      <c r="E39" s="47" t="s">
        <v>198</v>
      </c>
      <c r="F39" s="48" t="s">
        <v>1723</v>
      </c>
      <c r="G39" s="45" t="s">
        <v>155</v>
      </c>
      <c r="H39" s="89">
        <v>8</v>
      </c>
      <c r="I39" s="49">
        <v>7</v>
      </c>
      <c r="J39" s="49">
        <v>10</v>
      </c>
      <c r="K39" s="49" t="s">
        <v>36</v>
      </c>
      <c r="L39" s="54"/>
      <c r="M39" s="54"/>
      <c r="N39" s="54"/>
      <c r="O39" s="54"/>
      <c r="P39" s="86">
        <v>6</v>
      </c>
      <c r="Q39" s="51">
        <f t="shared" si="0"/>
        <v>7.2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21" customHeight="1">
      <c r="B40" s="44">
        <v>32</v>
      </c>
      <c r="C40" s="45" t="s">
        <v>1724</v>
      </c>
      <c r="D40" s="46" t="s">
        <v>1725</v>
      </c>
      <c r="E40" s="47" t="s">
        <v>198</v>
      </c>
      <c r="F40" s="48" t="s">
        <v>991</v>
      </c>
      <c r="G40" s="45" t="s">
        <v>117</v>
      </c>
      <c r="H40" s="89">
        <v>9</v>
      </c>
      <c r="I40" s="49">
        <v>8</v>
      </c>
      <c r="J40" s="49">
        <v>9</v>
      </c>
      <c r="K40" s="49" t="s">
        <v>36</v>
      </c>
      <c r="L40" s="54"/>
      <c r="M40" s="54"/>
      <c r="N40" s="54"/>
      <c r="O40" s="54"/>
      <c r="P40" s="86">
        <v>7</v>
      </c>
      <c r="Q40" s="51">
        <f t="shared" si="0"/>
        <v>7.8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21" customHeight="1">
      <c r="B41" s="44">
        <v>33</v>
      </c>
      <c r="C41" s="45" t="s">
        <v>1726</v>
      </c>
      <c r="D41" s="46" t="s">
        <v>306</v>
      </c>
      <c r="E41" s="47" t="s">
        <v>344</v>
      </c>
      <c r="F41" s="48" t="s">
        <v>366</v>
      </c>
      <c r="G41" s="45" t="s">
        <v>117</v>
      </c>
      <c r="H41" s="89">
        <v>9</v>
      </c>
      <c r="I41" s="49">
        <v>8</v>
      </c>
      <c r="J41" s="49">
        <v>9</v>
      </c>
      <c r="K41" s="49" t="s">
        <v>36</v>
      </c>
      <c r="L41" s="54"/>
      <c r="M41" s="54"/>
      <c r="N41" s="54"/>
      <c r="O41" s="54"/>
      <c r="P41" s="86">
        <v>6.5</v>
      </c>
      <c r="Q41" s="51">
        <f t="shared" si="0"/>
        <v>7.6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21" customHeight="1">
      <c r="B42" s="44">
        <v>34</v>
      </c>
      <c r="C42" s="45" t="s">
        <v>1727</v>
      </c>
      <c r="D42" s="46" t="s">
        <v>119</v>
      </c>
      <c r="E42" s="47" t="s">
        <v>205</v>
      </c>
      <c r="F42" s="48" t="s">
        <v>1627</v>
      </c>
      <c r="G42" s="45" t="s">
        <v>117</v>
      </c>
      <c r="H42" s="89">
        <v>9</v>
      </c>
      <c r="I42" s="49">
        <v>8</v>
      </c>
      <c r="J42" s="49">
        <v>9</v>
      </c>
      <c r="K42" s="49" t="s">
        <v>36</v>
      </c>
      <c r="L42" s="54"/>
      <c r="M42" s="54"/>
      <c r="N42" s="54"/>
      <c r="O42" s="54"/>
      <c r="P42" s="86">
        <v>7.5</v>
      </c>
      <c r="Q42" s="51">
        <f t="shared" si="0"/>
        <v>8.1</v>
      </c>
      <c r="R42" s="52" t="str">
        <f t="shared" si="3"/>
        <v>B+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21" customHeight="1">
      <c r="B43" s="44">
        <v>35</v>
      </c>
      <c r="C43" s="45" t="s">
        <v>1728</v>
      </c>
      <c r="D43" s="46" t="s">
        <v>1729</v>
      </c>
      <c r="E43" s="47" t="s">
        <v>209</v>
      </c>
      <c r="F43" s="48" t="s">
        <v>1730</v>
      </c>
      <c r="G43" s="45" t="s">
        <v>100</v>
      </c>
      <c r="H43" s="89">
        <v>8</v>
      </c>
      <c r="I43" s="49">
        <v>7</v>
      </c>
      <c r="J43" s="49">
        <v>10</v>
      </c>
      <c r="K43" s="49" t="s">
        <v>36</v>
      </c>
      <c r="L43" s="54"/>
      <c r="M43" s="54"/>
      <c r="N43" s="54"/>
      <c r="O43" s="54"/>
      <c r="P43" s="86">
        <v>6.5</v>
      </c>
      <c r="Q43" s="51">
        <f t="shared" si="0"/>
        <v>7.5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21" customHeight="1">
      <c r="B44" s="44">
        <v>36</v>
      </c>
      <c r="C44" s="45" t="s">
        <v>1731</v>
      </c>
      <c r="D44" s="46" t="s">
        <v>1732</v>
      </c>
      <c r="E44" s="47" t="s">
        <v>213</v>
      </c>
      <c r="F44" s="48" t="s">
        <v>1733</v>
      </c>
      <c r="G44" s="45" t="s">
        <v>117</v>
      </c>
      <c r="H44" s="89">
        <v>9</v>
      </c>
      <c r="I44" s="49">
        <v>8</v>
      </c>
      <c r="J44" s="49">
        <v>9</v>
      </c>
      <c r="K44" s="49" t="s">
        <v>36</v>
      </c>
      <c r="L44" s="54"/>
      <c r="M44" s="54"/>
      <c r="N44" s="54"/>
      <c r="O44" s="54"/>
      <c r="P44" s="86">
        <v>6</v>
      </c>
      <c r="Q44" s="51">
        <f t="shared" si="0"/>
        <v>7.3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21" customHeight="1">
      <c r="B45" s="44">
        <v>37</v>
      </c>
      <c r="C45" s="45" t="s">
        <v>1734</v>
      </c>
      <c r="D45" s="46" t="s">
        <v>1735</v>
      </c>
      <c r="E45" s="47" t="s">
        <v>213</v>
      </c>
      <c r="F45" s="48" t="s">
        <v>1736</v>
      </c>
      <c r="G45" s="45" t="s">
        <v>159</v>
      </c>
      <c r="H45" s="89">
        <v>7</v>
      </c>
      <c r="I45" s="49">
        <v>7</v>
      </c>
      <c r="J45" s="49">
        <v>9</v>
      </c>
      <c r="K45" s="49" t="s">
        <v>36</v>
      </c>
      <c r="L45" s="54"/>
      <c r="M45" s="54"/>
      <c r="N45" s="54"/>
      <c r="O45" s="54"/>
      <c r="P45" s="86">
        <v>6.5</v>
      </c>
      <c r="Q45" s="51">
        <f t="shared" si="0"/>
        <v>7.2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21" customHeight="1">
      <c r="B46" s="44">
        <v>38</v>
      </c>
      <c r="C46" s="45" t="s">
        <v>1737</v>
      </c>
      <c r="D46" s="46" t="s">
        <v>310</v>
      </c>
      <c r="E46" s="47" t="s">
        <v>1738</v>
      </c>
      <c r="F46" s="48" t="s">
        <v>1739</v>
      </c>
      <c r="G46" s="45" t="s">
        <v>95</v>
      </c>
      <c r="H46" s="89">
        <v>9</v>
      </c>
      <c r="I46" s="49">
        <v>8</v>
      </c>
      <c r="J46" s="49">
        <v>9</v>
      </c>
      <c r="K46" s="49" t="s">
        <v>36</v>
      </c>
      <c r="L46" s="54"/>
      <c r="M46" s="54"/>
      <c r="N46" s="54"/>
      <c r="O46" s="54"/>
      <c r="P46" s="86">
        <v>7</v>
      </c>
      <c r="Q46" s="51">
        <f t="shared" si="0"/>
        <v>7.8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21" customHeight="1">
      <c r="B47" s="44">
        <v>39</v>
      </c>
      <c r="C47" s="45" t="s">
        <v>1740</v>
      </c>
      <c r="D47" s="46" t="s">
        <v>1741</v>
      </c>
      <c r="E47" s="47" t="s">
        <v>1244</v>
      </c>
      <c r="F47" s="48" t="s">
        <v>203</v>
      </c>
      <c r="G47" s="45" t="s">
        <v>159</v>
      </c>
      <c r="H47" s="89">
        <v>9</v>
      </c>
      <c r="I47" s="49">
        <v>8</v>
      </c>
      <c r="J47" s="49">
        <v>9</v>
      </c>
      <c r="K47" s="49" t="s">
        <v>36</v>
      </c>
      <c r="L47" s="54"/>
      <c r="M47" s="54"/>
      <c r="N47" s="54"/>
      <c r="O47" s="54"/>
      <c r="P47" s="86">
        <v>7</v>
      </c>
      <c r="Q47" s="51">
        <f t="shared" si="0"/>
        <v>7.8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21" customHeight="1">
      <c r="B48" s="44">
        <v>40</v>
      </c>
      <c r="C48" s="45" t="s">
        <v>1742</v>
      </c>
      <c r="D48" s="46" t="s">
        <v>1743</v>
      </c>
      <c r="E48" s="47" t="s">
        <v>1744</v>
      </c>
      <c r="F48" s="48" t="s">
        <v>1310</v>
      </c>
      <c r="G48" s="45" t="s">
        <v>72</v>
      </c>
      <c r="H48" s="89">
        <v>0</v>
      </c>
      <c r="I48" s="49">
        <v>0</v>
      </c>
      <c r="J48" s="49">
        <v>0</v>
      </c>
      <c r="K48" s="49" t="s">
        <v>36</v>
      </c>
      <c r="L48" s="54"/>
      <c r="M48" s="54"/>
      <c r="N48" s="54"/>
      <c r="O48" s="54"/>
      <c r="P48" s="86" t="s">
        <v>317</v>
      </c>
      <c r="Q48" s="51">
        <f t="shared" si="0"/>
        <v>0</v>
      </c>
      <c r="R48" s="52" t="str">
        <f t="shared" si="3"/>
        <v>F</v>
      </c>
      <c r="S48" s="53" t="str">
        <f t="shared" si="1"/>
        <v>Kém</v>
      </c>
      <c r="T48" s="41" t="str">
        <f t="shared" si="4"/>
        <v>Không đủ ĐKDT</v>
      </c>
      <c r="U48" s="41"/>
      <c r="V48" s="71"/>
      <c r="W48" s="4"/>
      <c r="X48" s="43" t="str">
        <f t="shared" si="2"/>
        <v>Học lại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21" customHeight="1">
      <c r="B49" s="44">
        <v>41</v>
      </c>
      <c r="C49" s="45" t="s">
        <v>1745</v>
      </c>
      <c r="D49" s="46" t="s">
        <v>1746</v>
      </c>
      <c r="E49" s="47" t="s">
        <v>774</v>
      </c>
      <c r="F49" s="48" t="s">
        <v>1702</v>
      </c>
      <c r="G49" s="45" t="s">
        <v>100</v>
      </c>
      <c r="H49" s="89">
        <v>8</v>
      </c>
      <c r="I49" s="49">
        <v>7</v>
      </c>
      <c r="J49" s="49">
        <v>8</v>
      </c>
      <c r="K49" s="49" t="s">
        <v>36</v>
      </c>
      <c r="L49" s="54"/>
      <c r="M49" s="54"/>
      <c r="N49" s="54"/>
      <c r="O49" s="54"/>
      <c r="P49" s="86">
        <v>7</v>
      </c>
      <c r="Q49" s="51">
        <f t="shared" si="0"/>
        <v>7.3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21" customHeight="1">
      <c r="B50" s="44">
        <v>42</v>
      </c>
      <c r="C50" s="45" t="s">
        <v>1747</v>
      </c>
      <c r="D50" s="46" t="s">
        <v>1748</v>
      </c>
      <c r="E50" s="47" t="s">
        <v>236</v>
      </c>
      <c r="F50" s="48" t="s">
        <v>1749</v>
      </c>
      <c r="G50" s="45" t="s">
        <v>117</v>
      </c>
      <c r="H50" s="89">
        <v>9</v>
      </c>
      <c r="I50" s="49">
        <v>8</v>
      </c>
      <c r="J50" s="49">
        <v>10</v>
      </c>
      <c r="K50" s="49" t="s">
        <v>36</v>
      </c>
      <c r="L50" s="54"/>
      <c r="M50" s="54"/>
      <c r="N50" s="54"/>
      <c r="O50" s="54"/>
      <c r="P50" s="86">
        <v>7</v>
      </c>
      <c r="Q50" s="51">
        <f t="shared" si="0"/>
        <v>8</v>
      </c>
      <c r="R50" s="52" t="str">
        <f t="shared" si="3"/>
        <v>B+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21" customHeight="1">
      <c r="B51" s="44">
        <v>43</v>
      </c>
      <c r="C51" s="45" t="s">
        <v>1750</v>
      </c>
      <c r="D51" s="46" t="s">
        <v>114</v>
      </c>
      <c r="E51" s="47" t="s">
        <v>236</v>
      </c>
      <c r="F51" s="48" t="s">
        <v>1751</v>
      </c>
      <c r="G51" s="45" t="s">
        <v>135</v>
      </c>
      <c r="H51" s="89">
        <v>9</v>
      </c>
      <c r="I51" s="49">
        <v>9</v>
      </c>
      <c r="J51" s="49">
        <v>10</v>
      </c>
      <c r="K51" s="49" t="s">
        <v>36</v>
      </c>
      <c r="L51" s="54"/>
      <c r="M51" s="54"/>
      <c r="N51" s="54"/>
      <c r="O51" s="54"/>
      <c r="P51" s="86">
        <v>9</v>
      </c>
      <c r="Q51" s="51">
        <f t="shared" si="0"/>
        <v>9.1999999999999993</v>
      </c>
      <c r="R51" s="52" t="str">
        <f t="shared" si="3"/>
        <v>A+</v>
      </c>
      <c r="S51" s="53" t="str">
        <f t="shared" si="1"/>
        <v>Giỏi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21" customHeight="1">
      <c r="B52" s="44">
        <v>44</v>
      </c>
      <c r="C52" s="45" t="s">
        <v>1752</v>
      </c>
      <c r="D52" s="46" t="s">
        <v>367</v>
      </c>
      <c r="E52" s="47" t="s">
        <v>789</v>
      </c>
      <c r="F52" s="48" t="s">
        <v>206</v>
      </c>
      <c r="G52" s="45" t="s">
        <v>95</v>
      </c>
      <c r="H52" s="89">
        <v>8</v>
      </c>
      <c r="I52" s="49">
        <v>8</v>
      </c>
      <c r="J52" s="49">
        <v>9</v>
      </c>
      <c r="K52" s="49" t="s">
        <v>36</v>
      </c>
      <c r="L52" s="54"/>
      <c r="M52" s="54"/>
      <c r="N52" s="54"/>
      <c r="O52" s="54"/>
      <c r="P52" s="86">
        <v>6.5</v>
      </c>
      <c r="Q52" s="51">
        <f t="shared" si="0"/>
        <v>7.5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21" customHeight="1">
      <c r="B53" s="44">
        <v>45</v>
      </c>
      <c r="C53" s="45" t="s">
        <v>1753</v>
      </c>
      <c r="D53" s="46" t="s">
        <v>1754</v>
      </c>
      <c r="E53" s="47" t="s">
        <v>335</v>
      </c>
      <c r="F53" s="48" t="s">
        <v>1561</v>
      </c>
      <c r="G53" s="45" t="s">
        <v>117</v>
      </c>
      <c r="H53" s="89">
        <v>9</v>
      </c>
      <c r="I53" s="49">
        <v>8</v>
      </c>
      <c r="J53" s="49">
        <v>9</v>
      </c>
      <c r="K53" s="49" t="s">
        <v>36</v>
      </c>
      <c r="L53" s="54"/>
      <c r="M53" s="54"/>
      <c r="N53" s="54"/>
      <c r="O53" s="54"/>
      <c r="P53" s="86">
        <v>7</v>
      </c>
      <c r="Q53" s="51">
        <f t="shared" si="0"/>
        <v>7.8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21" customHeight="1">
      <c r="B54" s="44">
        <v>46</v>
      </c>
      <c r="C54" s="45" t="s">
        <v>1755</v>
      </c>
      <c r="D54" s="46" t="s">
        <v>228</v>
      </c>
      <c r="E54" s="47" t="s">
        <v>337</v>
      </c>
      <c r="F54" s="48" t="s">
        <v>1756</v>
      </c>
      <c r="G54" s="45" t="s">
        <v>100</v>
      </c>
      <c r="H54" s="89">
        <v>8</v>
      </c>
      <c r="I54" s="49">
        <v>8</v>
      </c>
      <c r="J54" s="49">
        <v>8</v>
      </c>
      <c r="K54" s="49" t="s">
        <v>36</v>
      </c>
      <c r="L54" s="54"/>
      <c r="M54" s="54"/>
      <c r="N54" s="54"/>
      <c r="O54" s="54"/>
      <c r="P54" s="86">
        <v>7</v>
      </c>
      <c r="Q54" s="51">
        <f t="shared" si="0"/>
        <v>7.5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21" customHeight="1">
      <c r="B55" s="44">
        <v>47</v>
      </c>
      <c r="C55" s="45" t="s">
        <v>1757</v>
      </c>
      <c r="D55" s="46" t="s">
        <v>152</v>
      </c>
      <c r="E55" s="47" t="s">
        <v>1081</v>
      </c>
      <c r="F55" s="48" t="s">
        <v>1758</v>
      </c>
      <c r="G55" s="45" t="s">
        <v>135</v>
      </c>
      <c r="H55" s="89">
        <v>9</v>
      </c>
      <c r="I55" s="49">
        <v>9</v>
      </c>
      <c r="J55" s="49">
        <v>10</v>
      </c>
      <c r="K55" s="49" t="s">
        <v>36</v>
      </c>
      <c r="L55" s="54"/>
      <c r="M55" s="54"/>
      <c r="N55" s="54"/>
      <c r="O55" s="54"/>
      <c r="P55" s="86">
        <v>9</v>
      </c>
      <c r="Q55" s="51">
        <f t="shared" si="0"/>
        <v>9.1999999999999993</v>
      </c>
      <c r="R55" s="52" t="str">
        <f t="shared" si="3"/>
        <v>A+</v>
      </c>
      <c r="S55" s="53" t="str">
        <f t="shared" si="1"/>
        <v>Giỏi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21" customHeight="1">
      <c r="B56" s="44">
        <v>48</v>
      </c>
      <c r="C56" s="45" t="s">
        <v>1759</v>
      </c>
      <c r="D56" s="46" t="s">
        <v>1760</v>
      </c>
      <c r="E56" s="47" t="s">
        <v>1761</v>
      </c>
      <c r="F56" s="48" t="s">
        <v>1762</v>
      </c>
      <c r="G56" s="45" t="s">
        <v>159</v>
      </c>
      <c r="H56" s="89">
        <v>9</v>
      </c>
      <c r="I56" s="49">
        <v>8</v>
      </c>
      <c r="J56" s="49">
        <v>9</v>
      </c>
      <c r="K56" s="49" t="s">
        <v>36</v>
      </c>
      <c r="L56" s="54"/>
      <c r="M56" s="54"/>
      <c r="N56" s="54"/>
      <c r="O56" s="54"/>
      <c r="P56" s="86">
        <v>7.5</v>
      </c>
      <c r="Q56" s="51">
        <f t="shared" si="0"/>
        <v>8.1</v>
      </c>
      <c r="R56" s="52" t="str">
        <f t="shared" si="3"/>
        <v>B+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21" customHeight="1">
      <c r="B57" s="44">
        <v>49</v>
      </c>
      <c r="C57" s="45" t="s">
        <v>1763</v>
      </c>
      <c r="D57" s="46" t="s">
        <v>97</v>
      </c>
      <c r="E57" s="47" t="s">
        <v>271</v>
      </c>
      <c r="F57" s="48" t="s">
        <v>1764</v>
      </c>
      <c r="G57" s="45" t="s">
        <v>100</v>
      </c>
      <c r="H57" s="89">
        <v>9</v>
      </c>
      <c r="I57" s="49">
        <v>8</v>
      </c>
      <c r="J57" s="49">
        <v>9</v>
      </c>
      <c r="K57" s="49" t="s">
        <v>36</v>
      </c>
      <c r="L57" s="54"/>
      <c r="M57" s="54"/>
      <c r="N57" s="54"/>
      <c r="O57" s="54"/>
      <c r="P57" s="86">
        <v>7</v>
      </c>
      <c r="Q57" s="51">
        <f t="shared" si="0"/>
        <v>7.8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21" customHeight="1">
      <c r="B58" s="44">
        <v>50</v>
      </c>
      <c r="C58" s="45" t="s">
        <v>1765</v>
      </c>
      <c r="D58" s="46" t="s">
        <v>1669</v>
      </c>
      <c r="E58" s="47" t="s">
        <v>271</v>
      </c>
      <c r="F58" s="48" t="s">
        <v>1766</v>
      </c>
      <c r="G58" s="45" t="s">
        <v>117</v>
      </c>
      <c r="H58" s="89">
        <v>9</v>
      </c>
      <c r="I58" s="49">
        <v>8</v>
      </c>
      <c r="J58" s="49">
        <v>10</v>
      </c>
      <c r="K58" s="49" t="s">
        <v>36</v>
      </c>
      <c r="L58" s="54"/>
      <c r="M58" s="54"/>
      <c r="N58" s="54"/>
      <c r="O58" s="54"/>
      <c r="P58" s="86">
        <v>7.5</v>
      </c>
      <c r="Q58" s="51">
        <f t="shared" si="0"/>
        <v>8.3000000000000007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21" customHeight="1">
      <c r="B59" s="44">
        <v>51</v>
      </c>
      <c r="C59" s="45" t="s">
        <v>1767</v>
      </c>
      <c r="D59" s="46" t="s">
        <v>1768</v>
      </c>
      <c r="E59" s="47" t="s">
        <v>368</v>
      </c>
      <c r="F59" s="48" t="s">
        <v>1588</v>
      </c>
      <c r="G59" s="45" t="s">
        <v>159</v>
      </c>
      <c r="H59" s="89">
        <v>8</v>
      </c>
      <c r="I59" s="49">
        <v>7</v>
      </c>
      <c r="J59" s="49">
        <v>9</v>
      </c>
      <c r="K59" s="49" t="s">
        <v>36</v>
      </c>
      <c r="L59" s="54"/>
      <c r="M59" s="54"/>
      <c r="N59" s="54"/>
      <c r="O59" s="54"/>
      <c r="P59" s="86">
        <v>6.5</v>
      </c>
      <c r="Q59" s="51">
        <f t="shared" si="0"/>
        <v>7.3</v>
      </c>
      <c r="R59" s="52" t="str">
        <f t="shared" si="3"/>
        <v>B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21" customHeight="1">
      <c r="B60" s="44">
        <v>52</v>
      </c>
      <c r="C60" s="45" t="s">
        <v>1769</v>
      </c>
      <c r="D60" s="46" t="s">
        <v>1770</v>
      </c>
      <c r="E60" s="47" t="s">
        <v>1771</v>
      </c>
      <c r="F60" s="48" t="s">
        <v>1633</v>
      </c>
      <c r="G60" s="45" t="s">
        <v>100</v>
      </c>
      <c r="H60" s="89">
        <v>9</v>
      </c>
      <c r="I60" s="49">
        <v>8</v>
      </c>
      <c r="J60" s="49">
        <v>8</v>
      </c>
      <c r="K60" s="49" t="s">
        <v>36</v>
      </c>
      <c r="L60" s="54"/>
      <c r="M60" s="54"/>
      <c r="N60" s="54"/>
      <c r="O60" s="54"/>
      <c r="P60" s="86" t="s">
        <v>1367</v>
      </c>
      <c r="Q60" s="51">
        <f t="shared" si="0"/>
        <v>4.0999999999999996</v>
      </c>
      <c r="R60" s="52" t="str">
        <f t="shared" si="3"/>
        <v>D</v>
      </c>
      <c r="S60" s="53" t="str">
        <f t="shared" si="1"/>
        <v>Trung bình yếu</v>
      </c>
      <c r="T60" s="41" t="s">
        <v>1368</v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21" customHeight="1">
      <c r="B61" s="44">
        <v>53</v>
      </c>
      <c r="C61" s="45" t="s">
        <v>1772</v>
      </c>
      <c r="D61" s="46" t="s">
        <v>954</v>
      </c>
      <c r="E61" s="47" t="s">
        <v>1773</v>
      </c>
      <c r="F61" s="48" t="s">
        <v>1774</v>
      </c>
      <c r="G61" s="45" t="s">
        <v>117</v>
      </c>
      <c r="H61" s="89">
        <v>9</v>
      </c>
      <c r="I61" s="49">
        <v>8</v>
      </c>
      <c r="J61" s="49">
        <v>10</v>
      </c>
      <c r="K61" s="49" t="s">
        <v>36</v>
      </c>
      <c r="L61" s="54"/>
      <c r="M61" s="54"/>
      <c r="N61" s="54"/>
      <c r="O61" s="54"/>
      <c r="P61" s="86">
        <v>9</v>
      </c>
      <c r="Q61" s="51">
        <f t="shared" si="0"/>
        <v>9</v>
      </c>
      <c r="R61" s="52" t="str">
        <f t="shared" si="3"/>
        <v>A+</v>
      </c>
      <c r="S61" s="53" t="str">
        <f t="shared" si="1"/>
        <v>Giỏi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21" customHeight="1">
      <c r="B62" s="44">
        <v>54</v>
      </c>
      <c r="C62" s="45" t="s">
        <v>1775</v>
      </c>
      <c r="D62" s="46" t="s">
        <v>314</v>
      </c>
      <c r="E62" s="47" t="s">
        <v>1776</v>
      </c>
      <c r="F62" s="48" t="s">
        <v>1777</v>
      </c>
      <c r="G62" s="45" t="s">
        <v>112</v>
      </c>
      <c r="H62" s="89">
        <v>0</v>
      </c>
      <c r="I62" s="49">
        <v>0</v>
      </c>
      <c r="J62" s="49">
        <v>0</v>
      </c>
      <c r="K62" s="49" t="s">
        <v>36</v>
      </c>
      <c r="L62" s="54"/>
      <c r="M62" s="54"/>
      <c r="N62" s="54"/>
      <c r="O62" s="54"/>
      <c r="P62" s="86" t="s">
        <v>317</v>
      </c>
      <c r="Q62" s="51">
        <f t="shared" si="0"/>
        <v>0</v>
      </c>
      <c r="R62" s="52" t="str">
        <f t="shared" si="3"/>
        <v>F</v>
      </c>
      <c r="S62" s="53" t="str">
        <f t="shared" si="1"/>
        <v>Kém</v>
      </c>
      <c r="T62" s="41" t="str">
        <f t="shared" si="4"/>
        <v>Không đủ ĐKDT</v>
      </c>
      <c r="U62" s="41"/>
      <c r="V62" s="71"/>
      <c r="W62" s="4"/>
      <c r="X62" s="43" t="str">
        <f t="shared" si="2"/>
        <v>Học lại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21" customHeight="1">
      <c r="B63" s="44">
        <v>55</v>
      </c>
      <c r="C63" s="45" t="s">
        <v>1778</v>
      </c>
      <c r="D63" s="46" t="s">
        <v>865</v>
      </c>
      <c r="E63" s="47" t="s">
        <v>1779</v>
      </c>
      <c r="F63" s="48" t="s">
        <v>1780</v>
      </c>
      <c r="G63" s="45" t="s">
        <v>159</v>
      </c>
      <c r="H63" s="89">
        <v>9</v>
      </c>
      <c r="I63" s="49">
        <v>8</v>
      </c>
      <c r="J63" s="49">
        <v>10</v>
      </c>
      <c r="K63" s="49" t="s">
        <v>36</v>
      </c>
      <c r="L63" s="54"/>
      <c r="M63" s="54"/>
      <c r="N63" s="54"/>
      <c r="O63" s="54"/>
      <c r="P63" s="86">
        <v>7</v>
      </c>
      <c r="Q63" s="51">
        <f t="shared" si="0"/>
        <v>8</v>
      </c>
      <c r="R63" s="52" t="str">
        <f t="shared" si="3"/>
        <v>B+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21" customHeight="1">
      <c r="B64" s="44">
        <v>56</v>
      </c>
      <c r="C64" s="45" t="s">
        <v>1781</v>
      </c>
      <c r="D64" s="46" t="s">
        <v>157</v>
      </c>
      <c r="E64" s="47" t="s">
        <v>1782</v>
      </c>
      <c r="F64" s="48" t="s">
        <v>1783</v>
      </c>
      <c r="G64" s="45" t="s">
        <v>159</v>
      </c>
      <c r="H64" s="89">
        <v>9</v>
      </c>
      <c r="I64" s="49">
        <v>8</v>
      </c>
      <c r="J64" s="49">
        <v>10</v>
      </c>
      <c r="K64" s="49" t="s">
        <v>36</v>
      </c>
      <c r="L64" s="54"/>
      <c r="M64" s="54"/>
      <c r="N64" s="54"/>
      <c r="O64" s="54"/>
      <c r="P64" s="86">
        <v>7</v>
      </c>
      <c r="Q64" s="51">
        <f t="shared" si="0"/>
        <v>8</v>
      </c>
      <c r="R64" s="52" t="str">
        <f t="shared" si="3"/>
        <v>B+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21" customHeight="1">
      <c r="B65" s="44">
        <v>57</v>
      </c>
      <c r="C65" s="45" t="s">
        <v>1784</v>
      </c>
      <c r="D65" s="46" t="s">
        <v>1785</v>
      </c>
      <c r="E65" s="47" t="s">
        <v>1786</v>
      </c>
      <c r="F65" s="48" t="s">
        <v>1787</v>
      </c>
      <c r="G65" s="45" t="s">
        <v>112</v>
      </c>
      <c r="H65" s="89">
        <v>9</v>
      </c>
      <c r="I65" s="49">
        <v>8</v>
      </c>
      <c r="J65" s="49">
        <v>10</v>
      </c>
      <c r="K65" s="49" t="s">
        <v>36</v>
      </c>
      <c r="L65" s="54"/>
      <c r="M65" s="54"/>
      <c r="N65" s="54"/>
      <c r="O65" s="54"/>
      <c r="P65" s="86">
        <v>7.5</v>
      </c>
      <c r="Q65" s="51">
        <f t="shared" si="0"/>
        <v>8.3000000000000007</v>
      </c>
      <c r="R65" s="52" t="str">
        <f t="shared" si="3"/>
        <v>B+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21" customHeight="1">
      <c r="B66" s="44">
        <v>58</v>
      </c>
      <c r="C66" s="45" t="s">
        <v>1788</v>
      </c>
      <c r="D66" s="46" t="s">
        <v>1789</v>
      </c>
      <c r="E66" s="47" t="s">
        <v>303</v>
      </c>
      <c r="F66" s="48" t="s">
        <v>1445</v>
      </c>
      <c r="G66" s="45" t="s">
        <v>155</v>
      </c>
      <c r="H66" s="89">
        <v>9</v>
      </c>
      <c r="I66" s="49">
        <v>8</v>
      </c>
      <c r="J66" s="49">
        <v>9</v>
      </c>
      <c r="K66" s="49" t="s">
        <v>36</v>
      </c>
      <c r="L66" s="54"/>
      <c r="M66" s="54"/>
      <c r="N66" s="54"/>
      <c r="O66" s="54"/>
      <c r="P66" s="86">
        <v>7</v>
      </c>
      <c r="Q66" s="51">
        <f t="shared" si="0"/>
        <v>7.8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21" customHeight="1">
      <c r="B67" s="44">
        <v>59</v>
      </c>
      <c r="C67" s="45" t="s">
        <v>1790</v>
      </c>
      <c r="D67" s="46" t="s">
        <v>1791</v>
      </c>
      <c r="E67" s="47" t="s">
        <v>342</v>
      </c>
      <c r="F67" s="48" t="s">
        <v>1792</v>
      </c>
      <c r="G67" s="45" t="s">
        <v>112</v>
      </c>
      <c r="H67" s="89">
        <v>9</v>
      </c>
      <c r="I67" s="49">
        <v>8</v>
      </c>
      <c r="J67" s="49">
        <v>9</v>
      </c>
      <c r="K67" s="49" t="s">
        <v>36</v>
      </c>
      <c r="L67" s="54"/>
      <c r="M67" s="54"/>
      <c r="N67" s="54"/>
      <c r="O67" s="54"/>
      <c r="P67" s="86">
        <v>7</v>
      </c>
      <c r="Q67" s="51">
        <f t="shared" si="0"/>
        <v>7.8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21" customHeight="1">
      <c r="B68" s="44">
        <v>60</v>
      </c>
      <c r="C68" s="45" t="s">
        <v>1793</v>
      </c>
      <c r="D68" s="46" t="s">
        <v>1794</v>
      </c>
      <c r="E68" s="47" t="s">
        <v>354</v>
      </c>
      <c r="F68" s="48" t="s">
        <v>1250</v>
      </c>
      <c r="G68" s="45" t="s">
        <v>100</v>
      </c>
      <c r="H68" s="89">
        <v>9</v>
      </c>
      <c r="I68" s="49">
        <v>8</v>
      </c>
      <c r="J68" s="49">
        <v>10</v>
      </c>
      <c r="K68" s="49" t="s">
        <v>36</v>
      </c>
      <c r="L68" s="54"/>
      <c r="M68" s="54"/>
      <c r="N68" s="54"/>
      <c r="O68" s="54"/>
      <c r="P68" s="86">
        <v>7.5</v>
      </c>
      <c r="Q68" s="51">
        <f t="shared" si="0"/>
        <v>8.3000000000000007</v>
      </c>
      <c r="R68" s="52" t="str">
        <f t="shared" si="3"/>
        <v>B+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21" customHeight="1">
      <c r="B69" s="44">
        <v>61</v>
      </c>
      <c r="C69" s="45" t="s">
        <v>1795</v>
      </c>
      <c r="D69" s="46" t="s">
        <v>1796</v>
      </c>
      <c r="E69" s="47" t="s">
        <v>980</v>
      </c>
      <c r="F69" s="48" t="s">
        <v>1192</v>
      </c>
      <c r="G69" s="45" t="s">
        <v>86</v>
      </c>
      <c r="H69" s="89">
        <v>9</v>
      </c>
      <c r="I69" s="49">
        <v>8</v>
      </c>
      <c r="J69" s="49">
        <v>10</v>
      </c>
      <c r="K69" s="49" t="s">
        <v>36</v>
      </c>
      <c r="L69" s="54"/>
      <c r="M69" s="54"/>
      <c r="N69" s="54"/>
      <c r="O69" s="54"/>
      <c r="P69" s="86">
        <v>7.5</v>
      </c>
      <c r="Q69" s="51">
        <f t="shared" si="0"/>
        <v>8.3000000000000007</v>
      </c>
      <c r="R69" s="52" t="str">
        <f t="shared" si="3"/>
        <v>B+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21" customHeight="1">
      <c r="B70" s="44">
        <v>62</v>
      </c>
      <c r="C70" s="45" t="s">
        <v>1797</v>
      </c>
      <c r="D70" s="46" t="s">
        <v>699</v>
      </c>
      <c r="E70" s="47" t="s">
        <v>836</v>
      </c>
      <c r="F70" s="48" t="s">
        <v>1645</v>
      </c>
      <c r="G70" s="45" t="s">
        <v>159</v>
      </c>
      <c r="H70" s="89">
        <v>9</v>
      </c>
      <c r="I70" s="49">
        <v>8</v>
      </c>
      <c r="J70" s="49">
        <v>9</v>
      </c>
      <c r="K70" s="49" t="s">
        <v>36</v>
      </c>
      <c r="L70" s="54"/>
      <c r="M70" s="54"/>
      <c r="N70" s="54"/>
      <c r="O70" s="54"/>
      <c r="P70" s="86">
        <v>6.5</v>
      </c>
      <c r="Q70" s="51">
        <f t="shared" si="0"/>
        <v>7.6</v>
      </c>
      <c r="R70" s="52" t="str">
        <f t="shared" si="3"/>
        <v>B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21" customHeight="1">
      <c r="B71" s="44">
        <v>63</v>
      </c>
      <c r="C71" s="45" t="s">
        <v>1798</v>
      </c>
      <c r="D71" s="46" t="s">
        <v>157</v>
      </c>
      <c r="E71" s="47" t="s">
        <v>836</v>
      </c>
      <c r="F71" s="48" t="s">
        <v>1799</v>
      </c>
      <c r="G71" s="45" t="s">
        <v>155</v>
      </c>
      <c r="H71" s="89">
        <v>9</v>
      </c>
      <c r="I71" s="49">
        <v>8</v>
      </c>
      <c r="J71" s="49">
        <v>9</v>
      </c>
      <c r="K71" s="49" t="s">
        <v>36</v>
      </c>
      <c r="L71" s="54"/>
      <c r="M71" s="54"/>
      <c r="N71" s="54"/>
      <c r="O71" s="54"/>
      <c r="P71" s="86">
        <v>6.5</v>
      </c>
      <c r="Q71" s="51">
        <f t="shared" si="0"/>
        <v>7.6</v>
      </c>
      <c r="R71" s="52" t="str">
        <f t="shared" si="3"/>
        <v>B</v>
      </c>
      <c r="S71" s="53" t="str">
        <f t="shared" si="1"/>
        <v>Khá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21" customHeight="1">
      <c r="B72" s="44">
        <v>64</v>
      </c>
      <c r="C72" s="45" t="s">
        <v>1800</v>
      </c>
      <c r="D72" s="46" t="s">
        <v>122</v>
      </c>
      <c r="E72" s="47" t="s">
        <v>311</v>
      </c>
      <c r="F72" s="48" t="s">
        <v>1801</v>
      </c>
      <c r="G72" s="45" t="s">
        <v>159</v>
      </c>
      <c r="H72" s="89">
        <v>9</v>
      </c>
      <c r="I72" s="49">
        <v>8</v>
      </c>
      <c r="J72" s="49">
        <v>9</v>
      </c>
      <c r="K72" s="49" t="s">
        <v>36</v>
      </c>
      <c r="L72" s="54"/>
      <c r="M72" s="54"/>
      <c r="N72" s="54"/>
      <c r="O72" s="54"/>
      <c r="P72" s="86">
        <v>7</v>
      </c>
      <c r="Q72" s="51">
        <f t="shared" si="0"/>
        <v>7.8</v>
      </c>
      <c r="R72" s="52" t="str">
        <f t="shared" si="3"/>
        <v>B</v>
      </c>
      <c r="S72" s="53" t="str">
        <f t="shared" si="1"/>
        <v>Khá</v>
      </c>
      <c r="T72" s="41" t="str">
        <f t="shared" si="4"/>
        <v/>
      </c>
      <c r="U72" s="41"/>
      <c r="V72" s="71"/>
      <c r="W72" s="4"/>
      <c r="X72" s="43" t="str">
        <f t="shared" si="2"/>
        <v>Đạt</v>
      </c>
      <c r="Y72" s="43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61"/>
    </row>
    <row r="73" spans="1:40" ht="21" customHeight="1">
      <c r="B73" s="44">
        <v>65</v>
      </c>
      <c r="C73" s="45" t="s">
        <v>1802</v>
      </c>
      <c r="D73" s="46" t="s">
        <v>1746</v>
      </c>
      <c r="E73" s="47" t="s">
        <v>315</v>
      </c>
      <c r="F73" s="48" t="s">
        <v>1803</v>
      </c>
      <c r="G73" s="45" t="s">
        <v>117</v>
      </c>
      <c r="H73" s="89">
        <v>9</v>
      </c>
      <c r="I73" s="49">
        <v>8</v>
      </c>
      <c r="J73" s="49">
        <v>9</v>
      </c>
      <c r="K73" s="49" t="s">
        <v>36</v>
      </c>
      <c r="L73" s="54"/>
      <c r="M73" s="54"/>
      <c r="N73" s="54"/>
      <c r="O73" s="54"/>
      <c r="P73" s="86">
        <v>7</v>
      </c>
      <c r="Q73" s="51">
        <f t="shared" ref="Q73" si="5">ROUND(SUMPRODUCT(H73:P73,$H$8:$P$8)/100,1)</f>
        <v>7.8</v>
      </c>
      <c r="R73" s="52" t="str">
        <f t="shared" si="3"/>
        <v>B</v>
      </c>
      <c r="S73" s="53" t="str">
        <f t="shared" si="1"/>
        <v>Khá</v>
      </c>
      <c r="T73" s="41" t="str">
        <f t="shared" si="4"/>
        <v/>
      </c>
      <c r="U73" s="41"/>
      <c r="V73" s="71"/>
      <c r="W73" s="4"/>
      <c r="X73" s="43" t="str">
        <f t="shared" si="2"/>
        <v>Đạt</v>
      </c>
      <c r="Y73" s="43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61"/>
    </row>
    <row r="74" spans="1:40" ht="7.5" customHeight="1">
      <c r="A74" s="61"/>
      <c r="B74" s="62"/>
      <c r="C74" s="63"/>
      <c r="D74" s="63"/>
      <c r="E74" s="64"/>
      <c r="F74" s="64"/>
      <c r="G74" s="64"/>
      <c r="H74" s="65"/>
      <c r="I74" s="66"/>
      <c r="J74" s="66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4"/>
    </row>
    <row r="75" spans="1:40" ht="16.8">
      <c r="A75" s="61"/>
      <c r="B75" s="161" t="s">
        <v>37</v>
      </c>
      <c r="C75" s="161"/>
      <c r="D75" s="63"/>
      <c r="E75" s="64"/>
      <c r="F75" s="64"/>
      <c r="G75" s="64"/>
      <c r="H75" s="65"/>
      <c r="I75" s="66"/>
      <c r="J75" s="66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4"/>
    </row>
    <row r="76" spans="1:40" ht="16.5" customHeight="1">
      <c r="A76" s="61"/>
      <c r="B76" s="68" t="s">
        <v>38</v>
      </c>
      <c r="C76" s="68"/>
      <c r="D76" s="69">
        <f>+$AA$7</f>
        <v>65</v>
      </c>
      <c r="E76" s="70" t="s">
        <v>39</v>
      </c>
      <c r="F76" s="70"/>
      <c r="G76" s="162" t="s">
        <v>40</v>
      </c>
      <c r="H76" s="162"/>
      <c r="I76" s="162"/>
      <c r="J76" s="162"/>
      <c r="K76" s="162"/>
      <c r="L76" s="162"/>
      <c r="M76" s="162"/>
      <c r="N76" s="162"/>
      <c r="O76" s="162"/>
      <c r="P76" s="71">
        <f>$AA$7 -COUNTIF($T$8:$T$252,"Vắng") -COUNTIF($T$8:$T$252,"Vắng có phép") - COUNTIF($T$8:$T$252,"Đình chỉ thi") - COUNTIF($T$8:$T$252,"Không đủ ĐKDT")</f>
        <v>62</v>
      </c>
      <c r="Q76" s="71"/>
      <c r="R76" s="72"/>
      <c r="S76" s="73"/>
      <c r="T76" s="73" t="s">
        <v>39</v>
      </c>
      <c r="U76" s="73"/>
      <c r="V76" s="73"/>
      <c r="W76" s="4"/>
    </row>
    <row r="77" spans="1:40" ht="16.5" customHeight="1">
      <c r="A77" s="61"/>
      <c r="B77" s="68" t="s">
        <v>41</v>
      </c>
      <c r="C77" s="68"/>
      <c r="D77" s="69">
        <f>+$AL$7</f>
        <v>63</v>
      </c>
      <c r="E77" s="70" t="s">
        <v>39</v>
      </c>
      <c r="F77" s="70"/>
      <c r="G77" s="162" t="s">
        <v>42</v>
      </c>
      <c r="H77" s="162"/>
      <c r="I77" s="162"/>
      <c r="J77" s="162"/>
      <c r="K77" s="162"/>
      <c r="L77" s="162"/>
      <c r="M77" s="162"/>
      <c r="N77" s="162"/>
      <c r="O77" s="162"/>
      <c r="P77" s="74">
        <f>COUNTIF($T$8:$T$128,"Vắng")</f>
        <v>1</v>
      </c>
      <c r="Q77" s="74"/>
      <c r="R77" s="75"/>
      <c r="S77" s="73"/>
      <c r="T77" s="73" t="s">
        <v>39</v>
      </c>
      <c r="U77" s="73"/>
      <c r="V77" s="73"/>
      <c r="W77" s="4"/>
    </row>
    <row r="78" spans="1:40" ht="16.5" customHeight="1">
      <c r="A78" s="61"/>
      <c r="B78" s="68" t="s">
        <v>43</v>
      </c>
      <c r="C78" s="68"/>
      <c r="D78" s="76">
        <f>COUNTIF(X9:X73,"Học lại")</f>
        <v>2</v>
      </c>
      <c r="E78" s="70" t="s">
        <v>39</v>
      </c>
      <c r="F78" s="70"/>
      <c r="G78" s="162" t="s">
        <v>44</v>
      </c>
      <c r="H78" s="162"/>
      <c r="I78" s="162"/>
      <c r="J78" s="162"/>
      <c r="K78" s="162"/>
      <c r="L78" s="162"/>
      <c r="M78" s="162"/>
      <c r="N78" s="162"/>
      <c r="O78" s="162"/>
      <c r="P78" s="71">
        <f>COUNTIF($T$8:$T$128,"Vắng có phép")</f>
        <v>0</v>
      </c>
      <c r="Q78" s="71"/>
      <c r="R78" s="72"/>
      <c r="S78" s="73"/>
      <c r="T78" s="73" t="s">
        <v>39</v>
      </c>
      <c r="U78" s="73"/>
      <c r="V78" s="73"/>
      <c r="W78" s="4"/>
    </row>
    <row r="79" spans="1:40" ht="3" customHeight="1">
      <c r="A79" s="61"/>
      <c r="B79" s="62"/>
      <c r="C79" s="63"/>
      <c r="D79" s="63"/>
      <c r="E79" s="64"/>
      <c r="F79" s="64"/>
      <c r="G79" s="64"/>
      <c r="H79" s="65"/>
      <c r="I79" s="66"/>
      <c r="J79" s="66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4"/>
    </row>
    <row r="80" spans="1:40">
      <c r="B80" s="77" t="s">
        <v>45</v>
      </c>
      <c r="C80" s="77"/>
      <c r="D80" s="78">
        <f>COUNTIF(X9:X73,"Thi lại")</f>
        <v>0</v>
      </c>
      <c r="E80" s="79" t="s">
        <v>39</v>
      </c>
      <c r="F80" s="4"/>
      <c r="G80" s="4"/>
      <c r="H80" s="4"/>
      <c r="I80" s="4"/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39"/>
      <c r="V80" s="139"/>
      <c r="W80" s="4"/>
    </row>
    <row r="81" spans="1:40">
      <c r="B81" s="77"/>
      <c r="C81" s="77"/>
      <c r="D81" s="78"/>
      <c r="E81" s="79"/>
      <c r="F81" s="4"/>
      <c r="G81" s="4"/>
      <c r="H81" s="4"/>
      <c r="I81" s="4"/>
      <c r="J81" s="152" t="s">
        <v>58</v>
      </c>
      <c r="K81" s="152"/>
      <c r="L81" s="152"/>
      <c r="M81" s="152"/>
      <c r="N81" s="152"/>
      <c r="O81" s="152"/>
      <c r="P81" s="152"/>
      <c r="Q81" s="152"/>
      <c r="R81" s="152"/>
      <c r="S81" s="152"/>
      <c r="T81" s="152"/>
      <c r="U81" s="152"/>
      <c r="V81" s="139"/>
      <c r="W81" s="4"/>
    </row>
    <row r="82" spans="1:40" ht="31.95" customHeight="1">
      <c r="A82" s="80"/>
      <c r="B82" s="147" t="s">
        <v>46</v>
      </c>
      <c r="C82" s="147"/>
      <c r="D82" s="147"/>
      <c r="E82" s="147"/>
      <c r="F82" s="147"/>
      <c r="G82" s="147"/>
      <c r="H82" s="147"/>
      <c r="I82" s="81"/>
      <c r="J82" s="153" t="s">
        <v>59</v>
      </c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4"/>
      <c r="V82" s="140"/>
      <c r="W82" s="4"/>
    </row>
    <row r="83" spans="1:40" ht="4.5" customHeight="1">
      <c r="A83" s="61"/>
      <c r="B83" s="62"/>
      <c r="C83" s="82"/>
      <c r="D83" s="82"/>
      <c r="E83" s="83"/>
      <c r="F83" s="83"/>
      <c r="G83" s="83"/>
      <c r="H83" s="84"/>
      <c r="I83" s="85"/>
      <c r="J83" s="85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40" s="61" customFormat="1">
      <c r="B84" s="147" t="s">
        <v>47</v>
      </c>
      <c r="C84" s="147"/>
      <c r="D84" s="149" t="s">
        <v>48</v>
      </c>
      <c r="E84" s="149"/>
      <c r="F84" s="149"/>
      <c r="G84" s="149"/>
      <c r="H84" s="149"/>
      <c r="I84" s="85"/>
      <c r="J84" s="85"/>
      <c r="K84" s="67"/>
      <c r="L84" s="67"/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9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3.7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18" customHeight="1">
      <c r="A90" s="1"/>
      <c r="B90" s="151" t="s">
        <v>60</v>
      </c>
      <c r="C90" s="151"/>
      <c r="D90" s="151" t="s">
        <v>61</v>
      </c>
      <c r="E90" s="151"/>
      <c r="F90" s="151"/>
      <c r="G90" s="151"/>
      <c r="H90" s="151"/>
      <c r="I90" s="151"/>
      <c r="J90" s="151" t="s">
        <v>62</v>
      </c>
      <c r="K90" s="151"/>
      <c r="L90" s="151"/>
      <c r="M90" s="151"/>
      <c r="N90" s="151"/>
      <c r="O90" s="151"/>
      <c r="P90" s="151"/>
      <c r="Q90" s="151"/>
      <c r="R90" s="151"/>
      <c r="S90" s="151"/>
      <c r="T90" s="151"/>
      <c r="U90" s="151"/>
      <c r="V90" s="138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s="61" customFormat="1" ht="4.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2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1:40" s="61" customFormat="1" ht="36.75" customHeight="1">
      <c r="A92" s="1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2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</row>
    <row r="93" spans="1:40" ht="38.25" customHeight="1">
      <c r="B93" s="146"/>
      <c r="C93" s="147"/>
      <c r="D93" s="147"/>
      <c r="E93" s="147"/>
      <c r="F93" s="147"/>
      <c r="G93" s="147"/>
      <c r="H93" s="146"/>
      <c r="I93" s="146"/>
      <c r="J93" s="146"/>
      <c r="K93" s="146"/>
      <c r="L93" s="146"/>
      <c r="M93" s="146"/>
      <c r="N93" s="148"/>
      <c r="O93" s="148"/>
      <c r="P93" s="148"/>
      <c r="Q93" s="148"/>
      <c r="R93" s="148"/>
      <c r="S93" s="148"/>
      <c r="T93" s="148"/>
      <c r="U93" s="148"/>
      <c r="V93" s="136"/>
    </row>
    <row r="94" spans="1:40">
      <c r="B94" s="62"/>
      <c r="C94" s="82"/>
      <c r="D94" s="82"/>
      <c r="E94" s="83"/>
      <c r="F94" s="83"/>
      <c r="G94" s="83"/>
      <c r="H94" s="84"/>
      <c r="I94" s="85"/>
      <c r="J94" s="85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5" spans="1:40">
      <c r="B95" s="147"/>
      <c r="C95" s="147"/>
      <c r="D95" s="149"/>
      <c r="E95" s="149"/>
      <c r="F95" s="149"/>
      <c r="G95" s="149"/>
      <c r="H95" s="149"/>
      <c r="I95" s="85"/>
      <c r="J95" s="85"/>
      <c r="K95" s="67"/>
      <c r="L95" s="67"/>
      <c r="M95" s="67"/>
      <c r="N95" s="67"/>
      <c r="O95" s="67"/>
      <c r="P95" s="67"/>
      <c r="Q95" s="67"/>
      <c r="R95" s="67"/>
      <c r="S95" s="67"/>
      <c r="T95" s="67"/>
      <c r="U95" s="67"/>
      <c r="V95" s="67"/>
    </row>
    <row r="96" spans="1:40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</row>
    <row r="101" spans="2:22">
      <c r="B101" s="150"/>
      <c r="C101" s="150"/>
      <c r="D101" s="150"/>
      <c r="E101" s="150"/>
      <c r="F101" s="150"/>
      <c r="G101" s="150"/>
      <c r="H101" s="150"/>
      <c r="I101" s="150"/>
      <c r="J101" s="150"/>
      <c r="K101" s="150"/>
      <c r="L101" s="150"/>
      <c r="M101" s="150"/>
      <c r="N101" s="150"/>
      <c r="O101" s="150"/>
      <c r="P101" s="150"/>
      <c r="Q101" s="150"/>
      <c r="R101" s="150"/>
      <c r="S101" s="150"/>
      <c r="T101" s="150"/>
      <c r="U101" s="150"/>
      <c r="V101" s="137"/>
    </row>
    <row r="104" spans="2:22" ht="39" customHeight="1">
      <c r="B104" s="146"/>
      <c r="C104" s="147"/>
      <c r="D104" s="147"/>
      <c r="E104" s="147"/>
      <c r="F104" s="147"/>
      <c r="G104" s="147"/>
      <c r="H104" s="146"/>
      <c r="I104" s="146"/>
      <c r="J104" s="146"/>
      <c r="K104" s="146"/>
      <c r="L104" s="146"/>
      <c r="M104" s="146"/>
      <c r="N104" s="148"/>
      <c r="O104" s="148"/>
      <c r="P104" s="148"/>
      <c r="Q104" s="148"/>
      <c r="R104" s="148"/>
      <c r="S104" s="148"/>
      <c r="T104" s="148"/>
      <c r="U104" s="148"/>
      <c r="V104" s="136"/>
    </row>
    <row r="105" spans="2:22">
      <c r="B105" s="62"/>
      <c r="C105" s="82"/>
      <c r="D105" s="82"/>
      <c r="E105" s="83"/>
      <c r="F105" s="83"/>
      <c r="G105" s="83"/>
      <c r="H105" s="84"/>
      <c r="I105" s="85"/>
      <c r="J105" s="85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06" spans="2:22">
      <c r="B106" s="147"/>
      <c r="C106" s="147"/>
      <c r="D106" s="149"/>
      <c r="E106" s="149"/>
      <c r="F106" s="149"/>
      <c r="G106" s="149"/>
      <c r="H106" s="149"/>
      <c r="I106" s="85"/>
      <c r="J106" s="85"/>
      <c r="K106" s="67"/>
      <c r="L106" s="67"/>
      <c r="M106" s="67"/>
      <c r="N106" s="67"/>
      <c r="O106" s="67"/>
      <c r="P106" s="67"/>
      <c r="Q106" s="67"/>
      <c r="R106" s="67"/>
      <c r="S106" s="67"/>
      <c r="T106" s="67"/>
      <c r="U106" s="67"/>
      <c r="V106" s="67"/>
    </row>
    <row r="107" spans="2:22"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</row>
    <row r="112" spans="2:22">
      <c r="B112" s="150"/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  <c r="O112" s="150"/>
      <c r="P112" s="150"/>
      <c r="Q112" s="150"/>
      <c r="R112" s="150"/>
      <c r="S112" s="150"/>
      <c r="T112" s="150"/>
      <c r="U112" s="150"/>
      <c r="V112" s="137"/>
    </row>
  </sheetData>
  <sheetProtection formatCells="0" formatColumns="0" formatRows="0" insertColumns="0" insertRows="0" insertHyperlinks="0" deleteColumns="0" deleteRows="0" sort="0" autoFilter="0" pivotTables="0"/>
  <autoFilter ref="A7:AN73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G78:O78"/>
    <mergeCell ref="O6:O7"/>
    <mergeCell ref="P6:P7"/>
    <mergeCell ref="Q6:Q8"/>
    <mergeCell ref="R6:R7"/>
    <mergeCell ref="H6:H7"/>
    <mergeCell ref="I6:I7"/>
    <mergeCell ref="J6:J7"/>
    <mergeCell ref="K6:K7"/>
    <mergeCell ref="L6:L7"/>
    <mergeCell ref="M6:N6"/>
    <mergeCell ref="G6:G7"/>
    <mergeCell ref="U6:U8"/>
    <mergeCell ref="B8:G8"/>
    <mergeCell ref="B75:C75"/>
    <mergeCell ref="G76:O76"/>
    <mergeCell ref="G77:O77"/>
    <mergeCell ref="S6:S7"/>
    <mergeCell ref="T6:T8"/>
    <mergeCell ref="B6:B7"/>
    <mergeCell ref="C6:C7"/>
    <mergeCell ref="D6:E7"/>
    <mergeCell ref="F6:F7"/>
    <mergeCell ref="J80:T80"/>
    <mergeCell ref="J81:U81"/>
    <mergeCell ref="B82:H82"/>
    <mergeCell ref="J82:U82"/>
    <mergeCell ref="B84:C84"/>
    <mergeCell ref="D84:H84"/>
    <mergeCell ref="B90:C90"/>
    <mergeCell ref="D90:I90"/>
    <mergeCell ref="J90:U90"/>
    <mergeCell ref="B93:G93"/>
    <mergeCell ref="H93:M93"/>
    <mergeCell ref="N93:U93"/>
    <mergeCell ref="B112:D112"/>
    <mergeCell ref="E112:G112"/>
    <mergeCell ref="H112:M112"/>
    <mergeCell ref="N112:U112"/>
    <mergeCell ref="B95:C95"/>
    <mergeCell ref="D95:H95"/>
    <mergeCell ref="B101:D101"/>
    <mergeCell ref="E101:G101"/>
    <mergeCell ref="H101:M101"/>
    <mergeCell ref="N101:U101"/>
    <mergeCell ref="B104:G104"/>
    <mergeCell ref="H104:M104"/>
    <mergeCell ref="N104:U104"/>
    <mergeCell ref="B106:C106"/>
    <mergeCell ref="D106:H106"/>
  </mergeCells>
  <conditionalFormatting sqref="H9:P73">
    <cfRule type="cellIs" dxfId="98" priority="9" operator="greaterThan">
      <formula>10</formula>
    </cfRule>
  </conditionalFormatting>
  <conditionalFormatting sqref="C1:C1048576">
    <cfRule type="duplicateValues" dxfId="97" priority="8"/>
  </conditionalFormatting>
  <conditionalFormatting sqref="P9:P73">
    <cfRule type="cellIs" dxfId="96" priority="5" operator="greaterThan">
      <formula>10</formula>
    </cfRule>
    <cfRule type="cellIs" dxfId="95" priority="6" operator="greaterThan">
      <formula>10</formula>
    </cfRule>
    <cfRule type="cellIs" dxfId="94" priority="7" operator="greaterThan">
      <formula>10</formula>
    </cfRule>
  </conditionalFormatting>
  <conditionalFormatting sqref="H9:K73">
    <cfRule type="cellIs" dxfId="93" priority="4" operator="greaterThan">
      <formula>10</formula>
    </cfRule>
  </conditionalFormatting>
  <conditionalFormatting sqref="C81:C90">
    <cfRule type="duplicateValues" dxfId="92" priority="3"/>
  </conditionalFormatting>
  <conditionalFormatting sqref="O81:O90">
    <cfRule type="duplicateValues" dxfId="91" priority="2"/>
  </conditionalFormatting>
  <conditionalFormatting sqref="C81:C90">
    <cfRule type="duplicateValues" dxfId="90" priority="1"/>
  </conditionalFormatting>
  <dataValidations count="1">
    <dataValidation allowBlank="1" showInputMessage="1" showErrorMessage="1" errorTitle="Không xóa dữ liệu" error="Không xóa dữ liệu" prompt="Không xóa dữ liệu" sqref="D78 AN2:AN7 X9:Y73 Z9 Z2:AM2 Y3:AM7"/>
  </dataValidations>
  <pageMargins left="0.55118110236220474" right="3.937007874015748E-2" top="0.82677165354330717" bottom="0.9448818897637796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AN110"/>
  <sheetViews>
    <sheetView topLeftCell="B1" workbookViewId="0">
      <pane ySplit="2" topLeftCell="A3" activePane="bottomLeft" state="frozen"/>
      <selection activeCell="G1" sqref="G1:G1048576"/>
      <selection pane="bottomLeft" activeCell="D14" sqref="D14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0.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1.796875" style="1" customWidth="1"/>
    <col min="8" max="10" width="5.29687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6.6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.296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44"/>
      <c r="W2" s="5"/>
      <c r="X2" s="6"/>
      <c r="AF2" s="2"/>
      <c r="AG2" s="7"/>
      <c r="AH2" s="2"/>
      <c r="AI2" s="2"/>
      <c r="AJ2" s="2"/>
      <c r="AK2" s="7"/>
      <c r="AL2" s="2"/>
    </row>
    <row r="3" spans="2:40" ht="25.2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1370</v>
      </c>
      <c r="Q3" s="180"/>
      <c r="R3" s="180"/>
      <c r="S3" s="180"/>
      <c r="T3" s="180"/>
      <c r="U3" s="180"/>
      <c r="V3" s="145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43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25.05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41" t="s">
        <v>33</v>
      </c>
      <c r="N7" s="141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 SKD1108-03</v>
      </c>
      <c r="AA7" s="20">
        <f>+$AJ$7+$AL$7+$AH$7</f>
        <v>63</v>
      </c>
      <c r="AB7" s="7">
        <f>COUNTIF($S$8:$S$120,"Khiển trách")</f>
        <v>0</v>
      </c>
      <c r="AC7" s="7">
        <f>COUNTIF($S$8:$S$120,"Cảnh cáo")</f>
        <v>0</v>
      </c>
      <c r="AD7" s="7">
        <f>COUNTIF($S$8:$S$120,"Đình chỉ thi")</f>
        <v>0</v>
      </c>
      <c r="AE7" s="21">
        <f>+($AB$7+$AC$7+$AD$7)/$AA$7*100%</f>
        <v>0</v>
      </c>
      <c r="AF7" s="7">
        <f>SUM(COUNTIF($S$8:$S$118,"Vắng"),COUNTIF($S$8:$S$118,"Vắng có phép"))</f>
        <v>0</v>
      </c>
      <c r="AG7" s="22">
        <f>+$AF$7/$AA$7</f>
        <v>0</v>
      </c>
      <c r="AH7" s="23">
        <f>COUNTIF($X$8:$X$118,"Thi lại")</f>
        <v>0</v>
      </c>
      <c r="AI7" s="22">
        <f>+$AH$7/$AA$7</f>
        <v>0</v>
      </c>
      <c r="AJ7" s="23">
        <f>COUNTIF($X$8:$X$119,"Học lại")</f>
        <v>0</v>
      </c>
      <c r="AK7" s="22">
        <f>+$AJ$7/$AA$7</f>
        <v>0</v>
      </c>
      <c r="AL7" s="7">
        <f>COUNTIF($X$9:$X$119,"Đạt")</f>
        <v>63</v>
      </c>
      <c r="AM7" s="21">
        <f>+$AL$7/$AA$7</f>
        <v>1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1514</v>
      </c>
      <c r="D9" s="33" t="s">
        <v>1515</v>
      </c>
      <c r="E9" s="34" t="s">
        <v>75</v>
      </c>
      <c r="F9" s="35" t="s">
        <v>1516</v>
      </c>
      <c r="G9" s="32" t="s">
        <v>95</v>
      </c>
      <c r="H9" s="88">
        <v>8</v>
      </c>
      <c r="I9" s="36">
        <v>7</v>
      </c>
      <c r="J9" s="36">
        <v>10</v>
      </c>
      <c r="K9" s="36" t="s">
        <v>36</v>
      </c>
      <c r="L9" s="37"/>
      <c r="M9" s="37"/>
      <c r="N9" s="37"/>
      <c r="O9" s="37"/>
      <c r="P9" s="38">
        <v>7</v>
      </c>
      <c r="Q9" s="39">
        <f t="shared" ref="Q9:Q71" si="0">ROUND(SUMPRODUCT(H9:P9,$H$8:$P$8)/100,1)</f>
        <v>7.7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71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1517</v>
      </c>
      <c r="D10" s="46" t="s">
        <v>97</v>
      </c>
      <c r="E10" s="47" t="s">
        <v>75</v>
      </c>
      <c r="F10" s="48" t="s">
        <v>1518</v>
      </c>
      <c r="G10" s="45" t="s">
        <v>155</v>
      </c>
      <c r="H10" s="89">
        <v>9</v>
      </c>
      <c r="I10" s="49">
        <v>8</v>
      </c>
      <c r="J10" s="49">
        <v>9</v>
      </c>
      <c r="K10" s="49" t="s">
        <v>36</v>
      </c>
      <c r="L10" s="50"/>
      <c r="M10" s="50"/>
      <c r="N10" s="50"/>
      <c r="O10" s="50"/>
      <c r="P10" s="86">
        <v>6</v>
      </c>
      <c r="Q10" s="51">
        <f t="shared" si="0"/>
        <v>7.3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1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1519</v>
      </c>
      <c r="D11" s="46" t="s">
        <v>1520</v>
      </c>
      <c r="E11" s="47" t="s">
        <v>75</v>
      </c>
      <c r="F11" s="48" t="s">
        <v>230</v>
      </c>
      <c r="G11" s="45" t="s">
        <v>95</v>
      </c>
      <c r="H11" s="89">
        <v>8</v>
      </c>
      <c r="I11" s="49">
        <v>7</v>
      </c>
      <c r="J11" s="49">
        <v>9</v>
      </c>
      <c r="K11" s="49" t="s">
        <v>36</v>
      </c>
      <c r="L11" s="54"/>
      <c r="M11" s="54"/>
      <c r="N11" s="54"/>
      <c r="O11" s="54"/>
      <c r="P11" s="86">
        <v>7</v>
      </c>
      <c r="Q11" s="51">
        <f t="shared" si="0"/>
        <v>7.5</v>
      </c>
      <c r="R11" s="52" t="str">
        <f t="shared" ref="R11:R71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71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42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1521</v>
      </c>
      <c r="D12" s="46" t="s">
        <v>1522</v>
      </c>
      <c r="E12" s="47" t="s">
        <v>1523</v>
      </c>
      <c r="F12" s="48" t="s">
        <v>1524</v>
      </c>
      <c r="G12" s="45" t="s">
        <v>86</v>
      </c>
      <c r="H12" s="89">
        <v>8</v>
      </c>
      <c r="I12" s="49">
        <v>7</v>
      </c>
      <c r="J12" s="49">
        <v>10</v>
      </c>
      <c r="K12" s="49" t="s">
        <v>36</v>
      </c>
      <c r="L12" s="54"/>
      <c r="M12" s="54"/>
      <c r="N12" s="54"/>
      <c r="O12" s="54"/>
      <c r="P12" s="86">
        <v>6.5</v>
      </c>
      <c r="Q12" s="51">
        <f t="shared" si="0"/>
        <v>7.5</v>
      </c>
      <c r="R12" s="52" t="str">
        <f t="shared" si="3"/>
        <v>B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1525</v>
      </c>
      <c r="D13" s="46" t="s">
        <v>1526</v>
      </c>
      <c r="E13" s="47" t="s">
        <v>1523</v>
      </c>
      <c r="F13" s="48" t="s">
        <v>1527</v>
      </c>
      <c r="G13" s="45" t="s">
        <v>112</v>
      </c>
      <c r="H13" s="89">
        <v>9</v>
      </c>
      <c r="I13" s="49">
        <v>8</v>
      </c>
      <c r="J13" s="49">
        <v>10</v>
      </c>
      <c r="K13" s="49" t="s">
        <v>36</v>
      </c>
      <c r="L13" s="54"/>
      <c r="M13" s="54"/>
      <c r="N13" s="54"/>
      <c r="O13" s="54"/>
      <c r="P13" s="86">
        <v>7</v>
      </c>
      <c r="Q13" s="51">
        <f t="shared" si="0"/>
        <v>8</v>
      </c>
      <c r="R13" s="52" t="str">
        <f t="shared" si="3"/>
        <v>B+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1528</v>
      </c>
      <c r="D14" s="46" t="s">
        <v>343</v>
      </c>
      <c r="E14" s="47" t="s">
        <v>1529</v>
      </c>
      <c r="F14" s="48" t="s">
        <v>1530</v>
      </c>
      <c r="G14" s="45" t="s">
        <v>86</v>
      </c>
      <c r="H14" s="89">
        <v>9</v>
      </c>
      <c r="I14" s="49">
        <v>8</v>
      </c>
      <c r="J14" s="49">
        <v>10</v>
      </c>
      <c r="K14" s="49" t="s">
        <v>36</v>
      </c>
      <c r="L14" s="54"/>
      <c r="M14" s="54"/>
      <c r="N14" s="54"/>
      <c r="O14" s="54"/>
      <c r="P14" s="86">
        <v>6.5</v>
      </c>
      <c r="Q14" s="51">
        <f t="shared" si="0"/>
        <v>7.8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1531</v>
      </c>
      <c r="D15" s="46" t="s">
        <v>1532</v>
      </c>
      <c r="E15" s="47" t="s">
        <v>98</v>
      </c>
      <c r="F15" s="48" t="s">
        <v>1533</v>
      </c>
      <c r="G15" s="45" t="s">
        <v>159</v>
      </c>
      <c r="H15" s="89">
        <v>8</v>
      </c>
      <c r="I15" s="49">
        <v>7</v>
      </c>
      <c r="J15" s="49">
        <v>9</v>
      </c>
      <c r="K15" s="49" t="s">
        <v>36</v>
      </c>
      <c r="L15" s="54"/>
      <c r="M15" s="54"/>
      <c r="N15" s="54"/>
      <c r="O15" s="54"/>
      <c r="P15" s="86">
        <v>6.5</v>
      </c>
      <c r="Q15" s="51">
        <f t="shared" si="0"/>
        <v>7.3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1534</v>
      </c>
      <c r="D16" s="46" t="s">
        <v>228</v>
      </c>
      <c r="E16" s="47" t="s">
        <v>322</v>
      </c>
      <c r="F16" s="48" t="s">
        <v>1171</v>
      </c>
      <c r="G16" s="45" t="s">
        <v>159</v>
      </c>
      <c r="H16" s="89">
        <v>8</v>
      </c>
      <c r="I16" s="49">
        <v>7</v>
      </c>
      <c r="J16" s="49">
        <v>10</v>
      </c>
      <c r="K16" s="49" t="s">
        <v>36</v>
      </c>
      <c r="L16" s="54"/>
      <c r="M16" s="54"/>
      <c r="N16" s="54"/>
      <c r="O16" s="54"/>
      <c r="P16" s="86">
        <v>7</v>
      </c>
      <c r="Q16" s="51">
        <f t="shared" si="0"/>
        <v>7.7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1535</v>
      </c>
      <c r="D17" s="46" t="s">
        <v>1536</v>
      </c>
      <c r="E17" s="47" t="s">
        <v>106</v>
      </c>
      <c r="F17" s="48" t="s">
        <v>1502</v>
      </c>
      <c r="G17" s="45" t="s">
        <v>155</v>
      </c>
      <c r="H17" s="89">
        <v>9</v>
      </c>
      <c r="I17" s="49">
        <v>8</v>
      </c>
      <c r="J17" s="49">
        <v>10</v>
      </c>
      <c r="K17" s="49" t="s">
        <v>36</v>
      </c>
      <c r="L17" s="54"/>
      <c r="M17" s="54"/>
      <c r="N17" s="54"/>
      <c r="O17" s="54"/>
      <c r="P17" s="86">
        <v>9</v>
      </c>
      <c r="Q17" s="51">
        <f t="shared" si="0"/>
        <v>9</v>
      </c>
      <c r="R17" s="52" t="str">
        <f t="shared" si="3"/>
        <v>A+</v>
      </c>
      <c r="S17" s="53" t="str">
        <f t="shared" si="1"/>
        <v>Giỏi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1537</v>
      </c>
      <c r="D18" s="46" t="s">
        <v>1538</v>
      </c>
      <c r="E18" s="47" t="s">
        <v>323</v>
      </c>
      <c r="F18" s="48" t="s">
        <v>1539</v>
      </c>
      <c r="G18" s="45" t="s">
        <v>95</v>
      </c>
      <c r="H18" s="89">
        <v>9</v>
      </c>
      <c r="I18" s="49">
        <v>9</v>
      </c>
      <c r="J18" s="49">
        <v>10</v>
      </c>
      <c r="K18" s="49" t="s">
        <v>36</v>
      </c>
      <c r="L18" s="54"/>
      <c r="M18" s="54"/>
      <c r="N18" s="54"/>
      <c r="O18" s="54"/>
      <c r="P18" s="86">
        <v>7</v>
      </c>
      <c r="Q18" s="51">
        <f t="shared" si="0"/>
        <v>8.1999999999999993</v>
      </c>
      <c r="R18" s="52" t="str">
        <f t="shared" si="3"/>
        <v>B+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1540</v>
      </c>
      <c r="D19" s="46" t="s">
        <v>157</v>
      </c>
      <c r="E19" s="47" t="s">
        <v>1541</v>
      </c>
      <c r="F19" s="48" t="s">
        <v>1495</v>
      </c>
      <c r="G19" s="45" t="s">
        <v>112</v>
      </c>
      <c r="H19" s="89">
        <v>8</v>
      </c>
      <c r="I19" s="49">
        <v>7</v>
      </c>
      <c r="J19" s="49">
        <v>10</v>
      </c>
      <c r="K19" s="49" t="s">
        <v>36</v>
      </c>
      <c r="L19" s="54"/>
      <c r="M19" s="54"/>
      <c r="N19" s="54"/>
      <c r="O19" s="54"/>
      <c r="P19" s="86">
        <v>7</v>
      </c>
      <c r="Q19" s="51">
        <f t="shared" si="0"/>
        <v>7.7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1542</v>
      </c>
      <c r="D20" s="46" t="s">
        <v>1543</v>
      </c>
      <c r="E20" s="47" t="s">
        <v>324</v>
      </c>
      <c r="F20" s="48" t="s">
        <v>1544</v>
      </c>
      <c r="G20" s="45" t="s">
        <v>86</v>
      </c>
      <c r="H20" s="89">
        <v>9</v>
      </c>
      <c r="I20" s="49">
        <v>8</v>
      </c>
      <c r="J20" s="49">
        <v>9</v>
      </c>
      <c r="K20" s="49" t="s">
        <v>36</v>
      </c>
      <c r="L20" s="54"/>
      <c r="M20" s="54"/>
      <c r="N20" s="54"/>
      <c r="O20" s="54"/>
      <c r="P20" s="86">
        <v>6</v>
      </c>
      <c r="Q20" s="51">
        <f t="shared" si="0"/>
        <v>7.3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1545</v>
      </c>
      <c r="D21" s="46" t="s">
        <v>948</v>
      </c>
      <c r="E21" s="47" t="s">
        <v>1546</v>
      </c>
      <c r="F21" s="48" t="s">
        <v>1547</v>
      </c>
      <c r="G21" s="45" t="s">
        <v>155</v>
      </c>
      <c r="H21" s="89">
        <v>9</v>
      </c>
      <c r="I21" s="49">
        <v>8</v>
      </c>
      <c r="J21" s="49">
        <v>9</v>
      </c>
      <c r="K21" s="49" t="s">
        <v>36</v>
      </c>
      <c r="L21" s="54"/>
      <c r="M21" s="54"/>
      <c r="N21" s="54"/>
      <c r="O21" s="54"/>
      <c r="P21" s="86">
        <v>5.5</v>
      </c>
      <c r="Q21" s="51">
        <f t="shared" si="0"/>
        <v>7.1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1548</v>
      </c>
      <c r="D22" s="46" t="s">
        <v>1549</v>
      </c>
      <c r="E22" s="47" t="s">
        <v>328</v>
      </c>
      <c r="F22" s="48" t="s">
        <v>1053</v>
      </c>
      <c r="G22" s="45" t="s">
        <v>100</v>
      </c>
      <c r="H22" s="89">
        <v>8</v>
      </c>
      <c r="I22" s="49">
        <v>7</v>
      </c>
      <c r="J22" s="49">
        <v>9</v>
      </c>
      <c r="K22" s="49" t="s">
        <v>36</v>
      </c>
      <c r="L22" s="54"/>
      <c r="M22" s="54"/>
      <c r="N22" s="54"/>
      <c r="O22" s="54"/>
      <c r="P22" s="86">
        <v>6</v>
      </c>
      <c r="Q22" s="51">
        <f t="shared" si="0"/>
        <v>7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1550</v>
      </c>
      <c r="D23" s="46" t="s">
        <v>1551</v>
      </c>
      <c r="E23" s="47" t="s">
        <v>133</v>
      </c>
      <c r="F23" s="48" t="s">
        <v>1552</v>
      </c>
      <c r="G23" s="45" t="s">
        <v>86</v>
      </c>
      <c r="H23" s="89">
        <v>9</v>
      </c>
      <c r="I23" s="49">
        <v>8</v>
      </c>
      <c r="J23" s="49">
        <v>9</v>
      </c>
      <c r="K23" s="49" t="s">
        <v>36</v>
      </c>
      <c r="L23" s="54"/>
      <c r="M23" s="54"/>
      <c r="N23" s="54"/>
      <c r="O23" s="54"/>
      <c r="P23" s="86">
        <v>6.5</v>
      </c>
      <c r="Q23" s="51">
        <f t="shared" si="0"/>
        <v>7.6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1553</v>
      </c>
      <c r="D24" s="46" t="s">
        <v>1554</v>
      </c>
      <c r="E24" s="47" t="s">
        <v>133</v>
      </c>
      <c r="F24" s="48" t="s">
        <v>1555</v>
      </c>
      <c r="G24" s="45" t="s">
        <v>95</v>
      </c>
      <c r="H24" s="89">
        <v>9</v>
      </c>
      <c r="I24" s="49">
        <v>8</v>
      </c>
      <c r="J24" s="49">
        <v>10</v>
      </c>
      <c r="K24" s="49" t="s">
        <v>36</v>
      </c>
      <c r="L24" s="54"/>
      <c r="M24" s="54"/>
      <c r="N24" s="54"/>
      <c r="O24" s="54"/>
      <c r="P24" s="86">
        <v>8</v>
      </c>
      <c r="Q24" s="51">
        <f t="shared" si="0"/>
        <v>8.5</v>
      </c>
      <c r="R24" s="52" t="str">
        <f t="shared" si="3"/>
        <v>A</v>
      </c>
      <c r="S24" s="53" t="str">
        <f t="shared" si="1"/>
        <v>Giỏi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1556</v>
      </c>
      <c r="D25" s="46" t="s">
        <v>1557</v>
      </c>
      <c r="E25" s="47" t="s">
        <v>1178</v>
      </c>
      <c r="F25" s="48" t="s">
        <v>1558</v>
      </c>
      <c r="G25" s="45" t="s">
        <v>100</v>
      </c>
      <c r="H25" s="89">
        <v>8</v>
      </c>
      <c r="I25" s="49">
        <v>7</v>
      </c>
      <c r="J25" s="49">
        <v>10</v>
      </c>
      <c r="K25" s="49" t="s">
        <v>36</v>
      </c>
      <c r="L25" s="54"/>
      <c r="M25" s="54"/>
      <c r="N25" s="54"/>
      <c r="O25" s="54"/>
      <c r="P25" s="86">
        <v>8</v>
      </c>
      <c r="Q25" s="51">
        <f t="shared" si="0"/>
        <v>8.1999999999999993</v>
      </c>
      <c r="R25" s="52" t="str">
        <f t="shared" si="3"/>
        <v>B+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1559</v>
      </c>
      <c r="D26" s="46" t="s">
        <v>1532</v>
      </c>
      <c r="E26" s="47" t="s">
        <v>153</v>
      </c>
      <c r="F26" s="48" t="s">
        <v>1064</v>
      </c>
      <c r="G26" s="45" t="s">
        <v>112</v>
      </c>
      <c r="H26" s="89">
        <v>8</v>
      </c>
      <c r="I26" s="49">
        <v>7</v>
      </c>
      <c r="J26" s="49">
        <v>10</v>
      </c>
      <c r="K26" s="49" t="s">
        <v>36</v>
      </c>
      <c r="L26" s="54"/>
      <c r="M26" s="54"/>
      <c r="N26" s="54"/>
      <c r="O26" s="54"/>
      <c r="P26" s="86">
        <v>6</v>
      </c>
      <c r="Q26" s="51">
        <f t="shared" si="0"/>
        <v>7.2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1560</v>
      </c>
      <c r="D27" s="46" t="s">
        <v>152</v>
      </c>
      <c r="E27" s="47" t="s">
        <v>330</v>
      </c>
      <c r="F27" s="48" t="s">
        <v>1561</v>
      </c>
      <c r="G27" s="45" t="s">
        <v>135</v>
      </c>
      <c r="H27" s="89">
        <v>8</v>
      </c>
      <c r="I27" s="49">
        <v>7</v>
      </c>
      <c r="J27" s="49">
        <v>10</v>
      </c>
      <c r="K27" s="49" t="s">
        <v>36</v>
      </c>
      <c r="L27" s="54"/>
      <c r="M27" s="54"/>
      <c r="N27" s="54"/>
      <c r="O27" s="54"/>
      <c r="P27" s="86">
        <v>6.5</v>
      </c>
      <c r="Q27" s="51">
        <f t="shared" si="0"/>
        <v>7.5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1562</v>
      </c>
      <c r="D28" s="46" t="s">
        <v>152</v>
      </c>
      <c r="E28" s="47" t="s">
        <v>906</v>
      </c>
      <c r="F28" s="48" t="s">
        <v>974</v>
      </c>
      <c r="G28" s="45" t="s">
        <v>86</v>
      </c>
      <c r="H28" s="89">
        <v>9</v>
      </c>
      <c r="I28" s="49">
        <v>8</v>
      </c>
      <c r="J28" s="49">
        <v>10</v>
      </c>
      <c r="K28" s="49" t="s">
        <v>36</v>
      </c>
      <c r="L28" s="54"/>
      <c r="M28" s="54"/>
      <c r="N28" s="54"/>
      <c r="O28" s="54"/>
      <c r="P28" s="86">
        <v>6.5</v>
      </c>
      <c r="Q28" s="51">
        <f t="shared" si="0"/>
        <v>7.8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1563</v>
      </c>
      <c r="D29" s="46" t="s">
        <v>1564</v>
      </c>
      <c r="E29" s="47" t="s">
        <v>331</v>
      </c>
      <c r="F29" s="48" t="s">
        <v>1565</v>
      </c>
      <c r="G29" s="45" t="s">
        <v>86</v>
      </c>
      <c r="H29" s="89">
        <v>8</v>
      </c>
      <c r="I29" s="49">
        <v>7</v>
      </c>
      <c r="J29" s="49">
        <v>9</v>
      </c>
      <c r="K29" s="49" t="s">
        <v>36</v>
      </c>
      <c r="L29" s="54"/>
      <c r="M29" s="54"/>
      <c r="N29" s="54"/>
      <c r="O29" s="54"/>
      <c r="P29" s="86">
        <v>7</v>
      </c>
      <c r="Q29" s="51">
        <f t="shared" si="0"/>
        <v>7.5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1566</v>
      </c>
      <c r="D30" s="46" t="s">
        <v>119</v>
      </c>
      <c r="E30" s="47" t="s">
        <v>1567</v>
      </c>
      <c r="F30" s="48" t="s">
        <v>1568</v>
      </c>
      <c r="G30" s="45" t="s">
        <v>135</v>
      </c>
      <c r="H30" s="89">
        <v>9</v>
      </c>
      <c r="I30" s="49">
        <v>8</v>
      </c>
      <c r="J30" s="49">
        <v>10</v>
      </c>
      <c r="K30" s="49" t="s">
        <v>36</v>
      </c>
      <c r="L30" s="54"/>
      <c r="M30" s="54"/>
      <c r="N30" s="54"/>
      <c r="O30" s="54"/>
      <c r="P30" s="86">
        <v>7.5</v>
      </c>
      <c r="Q30" s="51">
        <f t="shared" si="0"/>
        <v>8.3000000000000007</v>
      </c>
      <c r="R30" s="52" t="str">
        <f t="shared" si="3"/>
        <v>B+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1569</v>
      </c>
      <c r="D31" s="46" t="s">
        <v>119</v>
      </c>
      <c r="E31" s="47" t="s">
        <v>1570</v>
      </c>
      <c r="F31" s="48" t="s">
        <v>1192</v>
      </c>
      <c r="G31" s="45" t="s">
        <v>155</v>
      </c>
      <c r="H31" s="89">
        <v>8</v>
      </c>
      <c r="I31" s="49">
        <v>7</v>
      </c>
      <c r="J31" s="49">
        <v>10</v>
      </c>
      <c r="K31" s="49" t="s">
        <v>36</v>
      </c>
      <c r="L31" s="54"/>
      <c r="M31" s="54"/>
      <c r="N31" s="54"/>
      <c r="O31" s="54"/>
      <c r="P31" s="86">
        <v>7</v>
      </c>
      <c r="Q31" s="51">
        <f t="shared" si="0"/>
        <v>7.7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1571</v>
      </c>
      <c r="D32" s="46" t="s">
        <v>1572</v>
      </c>
      <c r="E32" s="47" t="s">
        <v>344</v>
      </c>
      <c r="F32" s="48" t="s">
        <v>1573</v>
      </c>
      <c r="G32" s="45" t="s">
        <v>155</v>
      </c>
      <c r="H32" s="89">
        <v>9</v>
      </c>
      <c r="I32" s="49">
        <v>8</v>
      </c>
      <c r="J32" s="49">
        <v>9</v>
      </c>
      <c r="K32" s="49" t="s">
        <v>36</v>
      </c>
      <c r="L32" s="54"/>
      <c r="M32" s="54"/>
      <c r="N32" s="54"/>
      <c r="O32" s="54"/>
      <c r="P32" s="86">
        <v>6.5</v>
      </c>
      <c r="Q32" s="51">
        <f t="shared" si="0"/>
        <v>7.6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1574</v>
      </c>
      <c r="D33" s="46" t="s">
        <v>1575</v>
      </c>
      <c r="E33" s="47" t="s">
        <v>1224</v>
      </c>
      <c r="F33" s="48" t="s">
        <v>1576</v>
      </c>
      <c r="G33" s="45" t="s">
        <v>112</v>
      </c>
      <c r="H33" s="89">
        <v>9</v>
      </c>
      <c r="I33" s="49">
        <v>8</v>
      </c>
      <c r="J33" s="49">
        <v>10</v>
      </c>
      <c r="K33" s="49" t="s">
        <v>36</v>
      </c>
      <c r="L33" s="54"/>
      <c r="M33" s="54"/>
      <c r="N33" s="54"/>
      <c r="O33" s="54"/>
      <c r="P33" s="86">
        <v>7</v>
      </c>
      <c r="Q33" s="51">
        <f t="shared" si="0"/>
        <v>8</v>
      </c>
      <c r="R33" s="52" t="str">
        <f t="shared" si="3"/>
        <v>B+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1577</v>
      </c>
      <c r="D34" s="46" t="s">
        <v>144</v>
      </c>
      <c r="E34" s="47" t="s">
        <v>209</v>
      </c>
      <c r="F34" s="48" t="s">
        <v>1578</v>
      </c>
      <c r="G34" s="45" t="s">
        <v>95</v>
      </c>
      <c r="H34" s="89">
        <v>8</v>
      </c>
      <c r="I34" s="49">
        <v>7</v>
      </c>
      <c r="J34" s="49">
        <v>9</v>
      </c>
      <c r="K34" s="49" t="s">
        <v>36</v>
      </c>
      <c r="L34" s="54"/>
      <c r="M34" s="54"/>
      <c r="N34" s="54"/>
      <c r="O34" s="54"/>
      <c r="P34" s="86">
        <v>7.5</v>
      </c>
      <c r="Q34" s="51">
        <f t="shared" si="0"/>
        <v>7.8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1579</v>
      </c>
      <c r="D35" s="46" t="s">
        <v>1580</v>
      </c>
      <c r="E35" s="47" t="s">
        <v>213</v>
      </c>
      <c r="F35" s="48" t="s">
        <v>1581</v>
      </c>
      <c r="G35" s="45" t="s">
        <v>155</v>
      </c>
      <c r="H35" s="89">
        <v>9</v>
      </c>
      <c r="I35" s="49">
        <v>8</v>
      </c>
      <c r="J35" s="49">
        <v>10</v>
      </c>
      <c r="K35" s="49" t="s">
        <v>36</v>
      </c>
      <c r="L35" s="54"/>
      <c r="M35" s="54"/>
      <c r="N35" s="54"/>
      <c r="O35" s="54"/>
      <c r="P35" s="86">
        <v>8</v>
      </c>
      <c r="Q35" s="51">
        <f t="shared" si="0"/>
        <v>8.5</v>
      </c>
      <c r="R35" s="52" t="str">
        <f t="shared" si="3"/>
        <v>A</v>
      </c>
      <c r="S35" s="53" t="str">
        <f t="shared" si="1"/>
        <v>Giỏi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1582</v>
      </c>
      <c r="D36" s="46" t="s">
        <v>1583</v>
      </c>
      <c r="E36" s="47" t="s">
        <v>217</v>
      </c>
      <c r="F36" s="48" t="s">
        <v>1584</v>
      </c>
      <c r="G36" s="45" t="s">
        <v>135</v>
      </c>
      <c r="H36" s="89">
        <v>9</v>
      </c>
      <c r="I36" s="49">
        <v>8</v>
      </c>
      <c r="J36" s="49">
        <v>9</v>
      </c>
      <c r="K36" s="49" t="s">
        <v>36</v>
      </c>
      <c r="L36" s="54"/>
      <c r="M36" s="54"/>
      <c r="N36" s="54"/>
      <c r="O36" s="54"/>
      <c r="P36" s="86">
        <v>6</v>
      </c>
      <c r="Q36" s="51">
        <f t="shared" si="0"/>
        <v>7.3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1585</v>
      </c>
      <c r="D37" s="46" t="s">
        <v>345</v>
      </c>
      <c r="E37" s="47" t="s">
        <v>217</v>
      </c>
      <c r="F37" s="48" t="s">
        <v>325</v>
      </c>
      <c r="G37" s="45" t="s">
        <v>112</v>
      </c>
      <c r="H37" s="89">
        <v>8</v>
      </c>
      <c r="I37" s="49">
        <v>7</v>
      </c>
      <c r="J37" s="49">
        <v>10</v>
      </c>
      <c r="K37" s="49" t="s">
        <v>36</v>
      </c>
      <c r="L37" s="54"/>
      <c r="M37" s="54"/>
      <c r="N37" s="54"/>
      <c r="O37" s="54"/>
      <c r="P37" s="86">
        <v>7</v>
      </c>
      <c r="Q37" s="51">
        <f t="shared" si="0"/>
        <v>7.7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1586</v>
      </c>
      <c r="D38" s="46" t="s">
        <v>1587</v>
      </c>
      <c r="E38" s="47" t="s">
        <v>217</v>
      </c>
      <c r="F38" s="48" t="s">
        <v>1588</v>
      </c>
      <c r="G38" s="45" t="s">
        <v>159</v>
      </c>
      <c r="H38" s="89">
        <v>8</v>
      </c>
      <c r="I38" s="49">
        <v>7</v>
      </c>
      <c r="J38" s="49">
        <v>10</v>
      </c>
      <c r="K38" s="49" t="s">
        <v>36</v>
      </c>
      <c r="L38" s="54"/>
      <c r="M38" s="54"/>
      <c r="N38" s="54"/>
      <c r="O38" s="54"/>
      <c r="P38" s="86">
        <v>7</v>
      </c>
      <c r="Q38" s="51">
        <f t="shared" si="0"/>
        <v>7.7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1589</v>
      </c>
      <c r="D39" s="46" t="s">
        <v>157</v>
      </c>
      <c r="E39" s="47" t="s">
        <v>346</v>
      </c>
      <c r="F39" s="48" t="s">
        <v>1590</v>
      </c>
      <c r="G39" s="45" t="s">
        <v>159</v>
      </c>
      <c r="H39" s="89">
        <v>9</v>
      </c>
      <c r="I39" s="49">
        <v>8</v>
      </c>
      <c r="J39" s="49">
        <v>10</v>
      </c>
      <c r="K39" s="49" t="s">
        <v>36</v>
      </c>
      <c r="L39" s="54"/>
      <c r="M39" s="54"/>
      <c r="N39" s="54"/>
      <c r="O39" s="54"/>
      <c r="P39" s="86">
        <v>7</v>
      </c>
      <c r="Q39" s="51">
        <f t="shared" si="0"/>
        <v>8</v>
      </c>
      <c r="R39" s="52" t="str">
        <f t="shared" si="3"/>
        <v>B+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1591</v>
      </c>
      <c r="D40" s="46" t="s">
        <v>973</v>
      </c>
      <c r="E40" s="47" t="s">
        <v>229</v>
      </c>
      <c r="F40" s="48" t="s">
        <v>1592</v>
      </c>
      <c r="G40" s="45" t="s">
        <v>155</v>
      </c>
      <c r="H40" s="89">
        <v>9</v>
      </c>
      <c r="I40" s="49">
        <v>8</v>
      </c>
      <c r="J40" s="49">
        <v>10</v>
      </c>
      <c r="K40" s="49" t="s">
        <v>36</v>
      </c>
      <c r="L40" s="54"/>
      <c r="M40" s="54"/>
      <c r="N40" s="54"/>
      <c r="O40" s="54"/>
      <c r="P40" s="86">
        <v>8</v>
      </c>
      <c r="Q40" s="51">
        <f t="shared" si="0"/>
        <v>8.5</v>
      </c>
      <c r="R40" s="52" t="str">
        <f t="shared" si="3"/>
        <v>A</v>
      </c>
      <c r="S40" s="53" t="str">
        <f t="shared" si="1"/>
        <v>Giỏi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1593</v>
      </c>
      <c r="D41" s="46" t="s">
        <v>1594</v>
      </c>
      <c r="E41" s="47" t="s">
        <v>1595</v>
      </c>
      <c r="F41" s="48" t="s">
        <v>1596</v>
      </c>
      <c r="G41" s="45" t="s">
        <v>135</v>
      </c>
      <c r="H41" s="89">
        <v>9</v>
      </c>
      <c r="I41" s="49">
        <v>8</v>
      </c>
      <c r="J41" s="49">
        <v>10</v>
      </c>
      <c r="K41" s="49" t="s">
        <v>36</v>
      </c>
      <c r="L41" s="54"/>
      <c r="M41" s="54"/>
      <c r="N41" s="54"/>
      <c r="O41" s="54"/>
      <c r="P41" s="86">
        <v>6.5</v>
      </c>
      <c r="Q41" s="51">
        <f t="shared" si="0"/>
        <v>7.8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1597</v>
      </c>
      <c r="D42" s="46" t="s">
        <v>1598</v>
      </c>
      <c r="E42" s="47" t="s">
        <v>774</v>
      </c>
      <c r="F42" s="48" t="s">
        <v>1160</v>
      </c>
      <c r="G42" s="45" t="s">
        <v>86</v>
      </c>
      <c r="H42" s="89">
        <v>9</v>
      </c>
      <c r="I42" s="49">
        <v>8</v>
      </c>
      <c r="J42" s="49">
        <v>9</v>
      </c>
      <c r="K42" s="49" t="s">
        <v>36</v>
      </c>
      <c r="L42" s="54"/>
      <c r="M42" s="54"/>
      <c r="N42" s="54"/>
      <c r="O42" s="54"/>
      <c r="P42" s="86">
        <v>7</v>
      </c>
      <c r="Q42" s="51">
        <f t="shared" si="0"/>
        <v>7.8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1599</v>
      </c>
      <c r="D43" s="46" t="s">
        <v>788</v>
      </c>
      <c r="E43" s="47" t="s">
        <v>778</v>
      </c>
      <c r="F43" s="48" t="s">
        <v>1600</v>
      </c>
      <c r="G43" s="45" t="s">
        <v>135</v>
      </c>
      <c r="H43" s="89">
        <v>9</v>
      </c>
      <c r="I43" s="49">
        <v>8</v>
      </c>
      <c r="J43" s="49">
        <v>9</v>
      </c>
      <c r="K43" s="49" t="s">
        <v>36</v>
      </c>
      <c r="L43" s="54"/>
      <c r="M43" s="54"/>
      <c r="N43" s="54"/>
      <c r="O43" s="54"/>
      <c r="P43" s="86">
        <v>6.5</v>
      </c>
      <c r="Q43" s="51">
        <f t="shared" si="0"/>
        <v>7.6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1601</v>
      </c>
      <c r="D44" s="46" t="s">
        <v>1602</v>
      </c>
      <c r="E44" s="47" t="s">
        <v>236</v>
      </c>
      <c r="F44" s="48" t="s">
        <v>1270</v>
      </c>
      <c r="G44" s="45" t="s">
        <v>86</v>
      </c>
      <c r="H44" s="89">
        <v>9</v>
      </c>
      <c r="I44" s="49">
        <v>8</v>
      </c>
      <c r="J44" s="49">
        <v>10</v>
      </c>
      <c r="K44" s="49" t="s">
        <v>36</v>
      </c>
      <c r="L44" s="54"/>
      <c r="M44" s="54"/>
      <c r="N44" s="54"/>
      <c r="O44" s="54"/>
      <c r="P44" s="86">
        <v>6</v>
      </c>
      <c r="Q44" s="51">
        <f t="shared" si="0"/>
        <v>7.5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1603</v>
      </c>
      <c r="D45" s="46" t="s">
        <v>1604</v>
      </c>
      <c r="E45" s="47" t="s">
        <v>1605</v>
      </c>
      <c r="F45" s="48" t="s">
        <v>1606</v>
      </c>
      <c r="G45" s="45" t="s">
        <v>95</v>
      </c>
      <c r="H45" s="89">
        <v>9</v>
      </c>
      <c r="I45" s="49">
        <v>8</v>
      </c>
      <c r="J45" s="49">
        <v>9</v>
      </c>
      <c r="K45" s="49" t="s">
        <v>36</v>
      </c>
      <c r="L45" s="54"/>
      <c r="M45" s="54"/>
      <c r="N45" s="54"/>
      <c r="O45" s="54"/>
      <c r="P45" s="86">
        <v>7</v>
      </c>
      <c r="Q45" s="51">
        <f t="shared" si="0"/>
        <v>7.8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1607</v>
      </c>
      <c r="D46" s="46" t="s">
        <v>1608</v>
      </c>
      <c r="E46" s="47" t="s">
        <v>337</v>
      </c>
      <c r="F46" s="48" t="s">
        <v>1609</v>
      </c>
      <c r="G46" s="45" t="s">
        <v>135</v>
      </c>
      <c r="H46" s="89">
        <v>8</v>
      </c>
      <c r="I46" s="49">
        <v>7</v>
      </c>
      <c r="J46" s="49">
        <v>10</v>
      </c>
      <c r="K46" s="49" t="s">
        <v>36</v>
      </c>
      <c r="L46" s="54"/>
      <c r="M46" s="54"/>
      <c r="N46" s="54"/>
      <c r="O46" s="54"/>
      <c r="P46" s="86">
        <v>7.5</v>
      </c>
      <c r="Q46" s="51">
        <f t="shared" si="0"/>
        <v>8</v>
      </c>
      <c r="R46" s="52" t="str">
        <f t="shared" si="3"/>
        <v>B+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1610</v>
      </c>
      <c r="D47" s="46" t="s">
        <v>347</v>
      </c>
      <c r="E47" s="47" t="s">
        <v>337</v>
      </c>
      <c r="F47" s="48" t="s">
        <v>348</v>
      </c>
      <c r="G47" s="45" t="s">
        <v>159</v>
      </c>
      <c r="H47" s="89">
        <v>9</v>
      </c>
      <c r="I47" s="49">
        <v>8</v>
      </c>
      <c r="J47" s="49">
        <v>10</v>
      </c>
      <c r="K47" s="49" t="s">
        <v>36</v>
      </c>
      <c r="L47" s="54"/>
      <c r="M47" s="54"/>
      <c r="N47" s="54"/>
      <c r="O47" s="54"/>
      <c r="P47" s="86">
        <v>6.5</v>
      </c>
      <c r="Q47" s="51">
        <f t="shared" si="0"/>
        <v>7.8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1611</v>
      </c>
      <c r="D48" s="46" t="s">
        <v>152</v>
      </c>
      <c r="E48" s="47" t="s">
        <v>255</v>
      </c>
      <c r="F48" s="48" t="s">
        <v>1612</v>
      </c>
      <c r="G48" s="45" t="s">
        <v>155</v>
      </c>
      <c r="H48" s="89">
        <v>8</v>
      </c>
      <c r="I48" s="49">
        <v>7</v>
      </c>
      <c r="J48" s="49">
        <v>10</v>
      </c>
      <c r="K48" s="49" t="s">
        <v>36</v>
      </c>
      <c r="L48" s="54"/>
      <c r="M48" s="54"/>
      <c r="N48" s="54"/>
      <c r="O48" s="54"/>
      <c r="P48" s="86">
        <v>7</v>
      </c>
      <c r="Q48" s="51">
        <f t="shared" si="0"/>
        <v>7.7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1613</v>
      </c>
      <c r="D49" s="46" t="s">
        <v>1614</v>
      </c>
      <c r="E49" s="47" t="s">
        <v>259</v>
      </c>
      <c r="F49" s="48" t="s">
        <v>1064</v>
      </c>
      <c r="G49" s="45" t="s">
        <v>86</v>
      </c>
      <c r="H49" s="89">
        <v>8</v>
      </c>
      <c r="I49" s="49">
        <v>7</v>
      </c>
      <c r="J49" s="49">
        <v>9</v>
      </c>
      <c r="K49" s="49" t="s">
        <v>36</v>
      </c>
      <c r="L49" s="54"/>
      <c r="M49" s="54"/>
      <c r="N49" s="54"/>
      <c r="O49" s="54"/>
      <c r="P49" s="86">
        <v>6.5</v>
      </c>
      <c r="Q49" s="51">
        <f t="shared" si="0"/>
        <v>7.3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1615</v>
      </c>
      <c r="D50" s="46" t="s">
        <v>318</v>
      </c>
      <c r="E50" s="47" t="s">
        <v>1086</v>
      </c>
      <c r="F50" s="48" t="s">
        <v>1606</v>
      </c>
      <c r="G50" s="45" t="s">
        <v>155</v>
      </c>
      <c r="H50" s="89">
        <v>9</v>
      </c>
      <c r="I50" s="49">
        <v>8</v>
      </c>
      <c r="J50" s="49">
        <v>10</v>
      </c>
      <c r="K50" s="49" t="s">
        <v>36</v>
      </c>
      <c r="L50" s="54"/>
      <c r="M50" s="54"/>
      <c r="N50" s="54"/>
      <c r="O50" s="54"/>
      <c r="P50" s="86">
        <v>7</v>
      </c>
      <c r="Q50" s="51">
        <f t="shared" si="0"/>
        <v>8</v>
      </c>
      <c r="R50" s="52" t="str">
        <f t="shared" si="3"/>
        <v>B+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1616</v>
      </c>
      <c r="D51" s="46" t="s">
        <v>914</v>
      </c>
      <c r="E51" s="47" t="s">
        <v>263</v>
      </c>
      <c r="F51" s="48" t="s">
        <v>786</v>
      </c>
      <c r="G51" s="45" t="s">
        <v>86</v>
      </c>
      <c r="H51" s="89">
        <v>9</v>
      </c>
      <c r="I51" s="49">
        <v>8</v>
      </c>
      <c r="J51" s="49">
        <v>10</v>
      </c>
      <c r="K51" s="49" t="s">
        <v>36</v>
      </c>
      <c r="L51" s="54"/>
      <c r="M51" s="54"/>
      <c r="N51" s="54"/>
      <c r="O51" s="54"/>
      <c r="P51" s="86">
        <v>6.5</v>
      </c>
      <c r="Q51" s="51">
        <f t="shared" si="0"/>
        <v>7.8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1617</v>
      </c>
      <c r="D52" s="46" t="s">
        <v>1618</v>
      </c>
      <c r="E52" s="47" t="s">
        <v>271</v>
      </c>
      <c r="F52" s="48" t="s">
        <v>1619</v>
      </c>
      <c r="G52" s="45" t="s">
        <v>86</v>
      </c>
      <c r="H52" s="89">
        <v>8</v>
      </c>
      <c r="I52" s="49">
        <v>7</v>
      </c>
      <c r="J52" s="49">
        <v>9</v>
      </c>
      <c r="K52" s="49" t="s">
        <v>36</v>
      </c>
      <c r="L52" s="54"/>
      <c r="M52" s="54"/>
      <c r="N52" s="54"/>
      <c r="O52" s="54"/>
      <c r="P52" s="86">
        <v>7</v>
      </c>
      <c r="Q52" s="51">
        <f t="shared" si="0"/>
        <v>7.5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1620</v>
      </c>
      <c r="D53" s="46" t="s">
        <v>97</v>
      </c>
      <c r="E53" s="47" t="s">
        <v>349</v>
      </c>
      <c r="F53" s="48" t="s">
        <v>348</v>
      </c>
      <c r="G53" s="45" t="s">
        <v>135</v>
      </c>
      <c r="H53" s="89">
        <v>8</v>
      </c>
      <c r="I53" s="49">
        <v>7</v>
      </c>
      <c r="J53" s="49">
        <v>9</v>
      </c>
      <c r="K53" s="49" t="s">
        <v>36</v>
      </c>
      <c r="L53" s="54"/>
      <c r="M53" s="54"/>
      <c r="N53" s="54"/>
      <c r="O53" s="54"/>
      <c r="P53" s="86">
        <v>6</v>
      </c>
      <c r="Q53" s="51">
        <f t="shared" si="0"/>
        <v>7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1621</v>
      </c>
      <c r="D54" s="46" t="s">
        <v>1622</v>
      </c>
      <c r="E54" s="47" t="s">
        <v>1623</v>
      </c>
      <c r="F54" s="48" t="s">
        <v>1565</v>
      </c>
      <c r="G54" s="45" t="s">
        <v>112</v>
      </c>
      <c r="H54" s="89">
        <v>9</v>
      </c>
      <c r="I54" s="49">
        <v>8</v>
      </c>
      <c r="J54" s="49">
        <v>10</v>
      </c>
      <c r="K54" s="49" t="s">
        <v>36</v>
      </c>
      <c r="L54" s="54"/>
      <c r="M54" s="54"/>
      <c r="N54" s="54"/>
      <c r="O54" s="54"/>
      <c r="P54" s="86">
        <v>7</v>
      </c>
      <c r="Q54" s="51">
        <f t="shared" si="0"/>
        <v>8</v>
      </c>
      <c r="R54" s="52" t="str">
        <f t="shared" si="3"/>
        <v>B+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1624</v>
      </c>
      <c r="D55" s="46" t="s">
        <v>1101</v>
      </c>
      <c r="E55" s="47" t="s">
        <v>350</v>
      </c>
      <c r="F55" s="48" t="s">
        <v>1024</v>
      </c>
      <c r="G55" s="45" t="s">
        <v>112</v>
      </c>
      <c r="H55" s="89">
        <v>9</v>
      </c>
      <c r="I55" s="49">
        <v>8</v>
      </c>
      <c r="J55" s="49">
        <v>9</v>
      </c>
      <c r="K55" s="49" t="s">
        <v>36</v>
      </c>
      <c r="L55" s="54"/>
      <c r="M55" s="54"/>
      <c r="N55" s="54"/>
      <c r="O55" s="54"/>
      <c r="P55" s="86">
        <v>6</v>
      </c>
      <c r="Q55" s="51">
        <f t="shared" si="0"/>
        <v>7.3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1625</v>
      </c>
      <c r="D56" s="46" t="s">
        <v>1626</v>
      </c>
      <c r="E56" s="47" t="s">
        <v>1273</v>
      </c>
      <c r="F56" s="48" t="s">
        <v>1627</v>
      </c>
      <c r="G56" s="45" t="s">
        <v>155</v>
      </c>
      <c r="H56" s="89">
        <v>9</v>
      </c>
      <c r="I56" s="49">
        <v>8</v>
      </c>
      <c r="J56" s="49">
        <v>10</v>
      </c>
      <c r="K56" s="49" t="s">
        <v>36</v>
      </c>
      <c r="L56" s="54"/>
      <c r="M56" s="54"/>
      <c r="N56" s="54"/>
      <c r="O56" s="54"/>
      <c r="P56" s="86">
        <v>6.5</v>
      </c>
      <c r="Q56" s="51">
        <f t="shared" si="0"/>
        <v>7.8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1628</v>
      </c>
      <c r="D57" s="46" t="s">
        <v>1629</v>
      </c>
      <c r="E57" s="47" t="s">
        <v>294</v>
      </c>
      <c r="F57" s="48" t="s">
        <v>1630</v>
      </c>
      <c r="G57" s="45" t="s">
        <v>95</v>
      </c>
      <c r="H57" s="89">
        <v>9</v>
      </c>
      <c r="I57" s="49">
        <v>8</v>
      </c>
      <c r="J57" s="49">
        <v>10</v>
      </c>
      <c r="K57" s="49" t="s">
        <v>36</v>
      </c>
      <c r="L57" s="54"/>
      <c r="M57" s="54"/>
      <c r="N57" s="54"/>
      <c r="O57" s="54"/>
      <c r="P57" s="86">
        <v>8</v>
      </c>
      <c r="Q57" s="51">
        <f t="shared" si="0"/>
        <v>8.5</v>
      </c>
      <c r="R57" s="52" t="str">
        <f t="shared" si="3"/>
        <v>A</v>
      </c>
      <c r="S57" s="53" t="str">
        <f t="shared" si="1"/>
        <v>Giỏi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1631</v>
      </c>
      <c r="D58" s="46" t="s">
        <v>351</v>
      </c>
      <c r="E58" s="47" t="s">
        <v>1632</v>
      </c>
      <c r="F58" s="48" t="s">
        <v>1633</v>
      </c>
      <c r="G58" s="45" t="s">
        <v>135</v>
      </c>
      <c r="H58" s="89">
        <v>8</v>
      </c>
      <c r="I58" s="49">
        <v>7</v>
      </c>
      <c r="J58" s="49">
        <v>9</v>
      </c>
      <c r="K58" s="49" t="s">
        <v>36</v>
      </c>
      <c r="L58" s="54"/>
      <c r="M58" s="54"/>
      <c r="N58" s="54"/>
      <c r="O58" s="54"/>
      <c r="P58" s="86">
        <v>7</v>
      </c>
      <c r="Q58" s="51">
        <f t="shared" si="0"/>
        <v>7.5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1634</v>
      </c>
      <c r="D59" s="46" t="s">
        <v>183</v>
      </c>
      <c r="E59" s="47" t="s">
        <v>1635</v>
      </c>
      <c r="F59" s="48" t="s">
        <v>352</v>
      </c>
      <c r="G59" s="45" t="s">
        <v>155</v>
      </c>
      <c r="H59" s="89">
        <v>9</v>
      </c>
      <c r="I59" s="49">
        <v>8</v>
      </c>
      <c r="J59" s="49">
        <v>10</v>
      </c>
      <c r="K59" s="49" t="s">
        <v>36</v>
      </c>
      <c r="L59" s="54"/>
      <c r="M59" s="54"/>
      <c r="N59" s="54"/>
      <c r="O59" s="54"/>
      <c r="P59" s="86">
        <v>7</v>
      </c>
      <c r="Q59" s="51">
        <f t="shared" si="0"/>
        <v>8</v>
      </c>
      <c r="R59" s="52" t="str">
        <f t="shared" si="3"/>
        <v>B+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1636</v>
      </c>
      <c r="D60" s="46" t="s">
        <v>152</v>
      </c>
      <c r="E60" s="47" t="s">
        <v>1637</v>
      </c>
      <c r="F60" s="48" t="s">
        <v>341</v>
      </c>
      <c r="G60" s="45" t="s">
        <v>100</v>
      </c>
      <c r="H60" s="89">
        <v>9</v>
      </c>
      <c r="I60" s="49">
        <v>8</v>
      </c>
      <c r="J60" s="49">
        <v>10</v>
      </c>
      <c r="K60" s="49" t="s">
        <v>36</v>
      </c>
      <c r="L60" s="54"/>
      <c r="M60" s="54"/>
      <c r="N60" s="54"/>
      <c r="O60" s="54"/>
      <c r="P60" s="86">
        <v>5.5</v>
      </c>
      <c r="Q60" s="51">
        <f t="shared" si="0"/>
        <v>7.3</v>
      </c>
      <c r="R60" s="52" t="str">
        <f t="shared" si="3"/>
        <v>B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1638</v>
      </c>
      <c r="D61" s="46" t="s">
        <v>1112</v>
      </c>
      <c r="E61" s="47" t="s">
        <v>819</v>
      </c>
      <c r="F61" s="48" t="s">
        <v>1639</v>
      </c>
      <c r="G61" s="45" t="s">
        <v>86</v>
      </c>
      <c r="H61" s="89">
        <v>9</v>
      </c>
      <c r="I61" s="49">
        <v>8</v>
      </c>
      <c r="J61" s="49">
        <v>10</v>
      </c>
      <c r="K61" s="49" t="s">
        <v>36</v>
      </c>
      <c r="L61" s="54"/>
      <c r="M61" s="54"/>
      <c r="N61" s="54"/>
      <c r="O61" s="54"/>
      <c r="P61" s="86">
        <v>7</v>
      </c>
      <c r="Q61" s="51">
        <f t="shared" si="0"/>
        <v>8</v>
      </c>
      <c r="R61" s="52" t="str">
        <f t="shared" si="3"/>
        <v>B+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1640</v>
      </c>
      <c r="D62" s="46" t="s">
        <v>353</v>
      </c>
      <c r="E62" s="47" t="s">
        <v>819</v>
      </c>
      <c r="F62" s="48" t="s">
        <v>1641</v>
      </c>
      <c r="G62" s="45" t="s">
        <v>95</v>
      </c>
      <c r="H62" s="89">
        <v>8</v>
      </c>
      <c r="I62" s="49">
        <v>7</v>
      </c>
      <c r="J62" s="49">
        <v>9</v>
      </c>
      <c r="K62" s="49" t="s">
        <v>36</v>
      </c>
      <c r="L62" s="54"/>
      <c r="M62" s="54"/>
      <c r="N62" s="54"/>
      <c r="O62" s="54"/>
      <c r="P62" s="86">
        <v>6.5</v>
      </c>
      <c r="Q62" s="51">
        <f t="shared" si="0"/>
        <v>7.3</v>
      </c>
      <c r="R62" s="52" t="str">
        <f t="shared" si="3"/>
        <v>B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1642</v>
      </c>
      <c r="D63" s="46" t="s">
        <v>973</v>
      </c>
      <c r="E63" s="47" t="s">
        <v>303</v>
      </c>
      <c r="F63" s="48" t="s">
        <v>1643</v>
      </c>
      <c r="G63" s="45" t="s">
        <v>100</v>
      </c>
      <c r="H63" s="89">
        <v>9</v>
      </c>
      <c r="I63" s="49">
        <v>8</v>
      </c>
      <c r="J63" s="49">
        <v>9</v>
      </c>
      <c r="K63" s="49" t="s">
        <v>36</v>
      </c>
      <c r="L63" s="54"/>
      <c r="M63" s="54"/>
      <c r="N63" s="54"/>
      <c r="O63" s="54"/>
      <c r="P63" s="86">
        <v>5</v>
      </c>
      <c r="Q63" s="51">
        <f t="shared" si="0"/>
        <v>6.8</v>
      </c>
      <c r="R63" s="52" t="str">
        <f t="shared" si="3"/>
        <v>C+</v>
      </c>
      <c r="S63" s="53" t="str">
        <f t="shared" si="1"/>
        <v>Trung bình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1644</v>
      </c>
      <c r="D64" s="46" t="s">
        <v>126</v>
      </c>
      <c r="E64" s="47" t="s">
        <v>303</v>
      </c>
      <c r="F64" s="48" t="s">
        <v>1645</v>
      </c>
      <c r="G64" s="45" t="s">
        <v>159</v>
      </c>
      <c r="H64" s="89">
        <v>9</v>
      </c>
      <c r="I64" s="49">
        <v>8</v>
      </c>
      <c r="J64" s="49">
        <v>10</v>
      </c>
      <c r="K64" s="49" t="s">
        <v>36</v>
      </c>
      <c r="L64" s="54"/>
      <c r="M64" s="54"/>
      <c r="N64" s="54"/>
      <c r="O64" s="54"/>
      <c r="P64" s="86">
        <v>7.5</v>
      </c>
      <c r="Q64" s="51">
        <f t="shared" si="0"/>
        <v>8.3000000000000007</v>
      </c>
      <c r="R64" s="52" t="str">
        <f t="shared" si="3"/>
        <v>B+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1646</v>
      </c>
      <c r="D65" s="46" t="s">
        <v>1647</v>
      </c>
      <c r="E65" s="47" t="s">
        <v>342</v>
      </c>
      <c r="F65" s="48" t="s">
        <v>879</v>
      </c>
      <c r="G65" s="45" t="s">
        <v>155</v>
      </c>
      <c r="H65" s="89">
        <v>8</v>
      </c>
      <c r="I65" s="49">
        <v>7</v>
      </c>
      <c r="J65" s="49">
        <v>10</v>
      </c>
      <c r="K65" s="49" t="s">
        <v>36</v>
      </c>
      <c r="L65" s="54"/>
      <c r="M65" s="54"/>
      <c r="N65" s="54"/>
      <c r="O65" s="54"/>
      <c r="P65" s="86">
        <v>7</v>
      </c>
      <c r="Q65" s="51">
        <f t="shared" si="0"/>
        <v>7.7</v>
      </c>
      <c r="R65" s="52" t="str">
        <f t="shared" si="3"/>
        <v>B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1648</v>
      </c>
      <c r="D66" s="46" t="s">
        <v>274</v>
      </c>
      <c r="E66" s="47" t="s">
        <v>342</v>
      </c>
      <c r="F66" s="48" t="s">
        <v>1649</v>
      </c>
      <c r="G66" s="45" t="s">
        <v>100</v>
      </c>
      <c r="H66" s="89">
        <v>9</v>
      </c>
      <c r="I66" s="49">
        <v>8</v>
      </c>
      <c r="J66" s="49">
        <v>9</v>
      </c>
      <c r="K66" s="49" t="s">
        <v>36</v>
      </c>
      <c r="L66" s="54"/>
      <c r="M66" s="54"/>
      <c r="N66" s="54"/>
      <c r="O66" s="54"/>
      <c r="P66" s="86">
        <v>6.5</v>
      </c>
      <c r="Q66" s="51">
        <f t="shared" si="0"/>
        <v>7.6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1650</v>
      </c>
      <c r="D67" s="46" t="s">
        <v>152</v>
      </c>
      <c r="E67" s="47" t="s">
        <v>342</v>
      </c>
      <c r="F67" s="48" t="s">
        <v>154</v>
      </c>
      <c r="G67" s="45" t="s">
        <v>100</v>
      </c>
      <c r="H67" s="89">
        <v>9</v>
      </c>
      <c r="I67" s="49">
        <v>8</v>
      </c>
      <c r="J67" s="49">
        <v>10</v>
      </c>
      <c r="K67" s="49" t="s">
        <v>36</v>
      </c>
      <c r="L67" s="54"/>
      <c r="M67" s="54"/>
      <c r="N67" s="54"/>
      <c r="O67" s="54"/>
      <c r="P67" s="86">
        <v>7.5</v>
      </c>
      <c r="Q67" s="51">
        <f t="shared" si="0"/>
        <v>8.3000000000000007</v>
      </c>
      <c r="R67" s="52" t="str">
        <f t="shared" si="3"/>
        <v>B+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1651</v>
      </c>
      <c r="D68" s="46" t="s">
        <v>1042</v>
      </c>
      <c r="E68" s="47" t="s">
        <v>342</v>
      </c>
      <c r="F68" s="48" t="s">
        <v>1652</v>
      </c>
      <c r="G68" s="45" t="s">
        <v>155</v>
      </c>
      <c r="H68" s="89">
        <v>9</v>
      </c>
      <c r="I68" s="49">
        <v>8</v>
      </c>
      <c r="J68" s="49">
        <v>10</v>
      </c>
      <c r="K68" s="49" t="s">
        <v>36</v>
      </c>
      <c r="L68" s="54"/>
      <c r="M68" s="54"/>
      <c r="N68" s="54"/>
      <c r="O68" s="54"/>
      <c r="P68" s="86">
        <v>6.5</v>
      </c>
      <c r="Q68" s="51">
        <f t="shared" si="0"/>
        <v>7.8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1653</v>
      </c>
      <c r="D69" s="46" t="s">
        <v>1654</v>
      </c>
      <c r="E69" s="47" t="s">
        <v>354</v>
      </c>
      <c r="F69" s="48" t="s">
        <v>355</v>
      </c>
      <c r="G69" s="45" t="s">
        <v>155</v>
      </c>
      <c r="H69" s="89">
        <v>9</v>
      </c>
      <c r="I69" s="49">
        <v>8</v>
      </c>
      <c r="J69" s="49">
        <v>10</v>
      </c>
      <c r="K69" s="49" t="s">
        <v>36</v>
      </c>
      <c r="L69" s="54"/>
      <c r="M69" s="54"/>
      <c r="N69" s="54"/>
      <c r="O69" s="54"/>
      <c r="P69" s="86">
        <v>6.5</v>
      </c>
      <c r="Q69" s="51">
        <f t="shared" si="0"/>
        <v>7.8</v>
      </c>
      <c r="R69" s="52" t="str">
        <f t="shared" si="3"/>
        <v>B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1655</v>
      </c>
      <c r="D70" s="46" t="s">
        <v>1656</v>
      </c>
      <c r="E70" s="47" t="s">
        <v>1657</v>
      </c>
      <c r="F70" s="48" t="s">
        <v>300</v>
      </c>
      <c r="G70" s="45" t="s">
        <v>86</v>
      </c>
      <c r="H70" s="89">
        <v>9</v>
      </c>
      <c r="I70" s="49">
        <v>8</v>
      </c>
      <c r="J70" s="49">
        <v>9</v>
      </c>
      <c r="K70" s="49" t="s">
        <v>36</v>
      </c>
      <c r="L70" s="54"/>
      <c r="M70" s="54"/>
      <c r="N70" s="54"/>
      <c r="O70" s="54"/>
      <c r="P70" s="86">
        <v>6.5</v>
      </c>
      <c r="Q70" s="51">
        <f t="shared" si="0"/>
        <v>7.6</v>
      </c>
      <c r="R70" s="52" t="str">
        <f t="shared" si="3"/>
        <v>B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" customHeight="1">
      <c r="B71" s="44">
        <v>63</v>
      </c>
      <c r="C71" s="45" t="s">
        <v>1658</v>
      </c>
      <c r="D71" s="46" t="s">
        <v>132</v>
      </c>
      <c r="E71" s="47" t="s">
        <v>1659</v>
      </c>
      <c r="F71" s="48" t="s">
        <v>1660</v>
      </c>
      <c r="G71" s="45" t="s">
        <v>155</v>
      </c>
      <c r="H71" s="89">
        <v>9</v>
      </c>
      <c r="I71" s="49">
        <v>8</v>
      </c>
      <c r="J71" s="49">
        <v>10</v>
      </c>
      <c r="K71" s="49" t="s">
        <v>36</v>
      </c>
      <c r="L71" s="54"/>
      <c r="M71" s="54"/>
      <c r="N71" s="54"/>
      <c r="O71" s="54"/>
      <c r="P71" s="86">
        <v>7.5</v>
      </c>
      <c r="Q71" s="51">
        <f t="shared" si="0"/>
        <v>8.3000000000000007</v>
      </c>
      <c r="R71" s="52" t="str">
        <f t="shared" si="3"/>
        <v>B+</v>
      </c>
      <c r="S71" s="53" t="str">
        <f t="shared" si="1"/>
        <v>Khá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7.5" hidden="1" customHeight="1">
      <c r="A72" s="61"/>
      <c r="B72" s="62"/>
      <c r="C72" s="63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8">
      <c r="A73" s="61"/>
      <c r="B73" s="161" t="s">
        <v>37</v>
      </c>
      <c r="C73" s="161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5" customHeight="1">
      <c r="A74" s="61"/>
      <c r="B74" s="68" t="s">
        <v>38</v>
      </c>
      <c r="C74" s="68"/>
      <c r="D74" s="69">
        <f>+$AA$7</f>
        <v>63</v>
      </c>
      <c r="E74" s="70" t="s">
        <v>39</v>
      </c>
      <c r="F74" s="70"/>
      <c r="G74" s="162" t="s">
        <v>40</v>
      </c>
      <c r="H74" s="162"/>
      <c r="I74" s="162"/>
      <c r="J74" s="162"/>
      <c r="K74" s="162"/>
      <c r="L74" s="162"/>
      <c r="M74" s="162"/>
      <c r="N74" s="162"/>
      <c r="O74" s="162"/>
      <c r="P74" s="71">
        <f>$AA$7 -COUNTIF($T$8:$T$250,"Vắng") -COUNTIF($T$8:$T$250,"Vắng có phép") - COUNTIF($T$8:$T$250,"Đình chỉ thi") - COUNTIF($T$8:$T$250,"Không đủ ĐKDT")</f>
        <v>63</v>
      </c>
      <c r="Q74" s="71"/>
      <c r="R74" s="72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41</v>
      </c>
      <c r="C75" s="68"/>
      <c r="D75" s="69">
        <f>+$AL$7</f>
        <v>63</v>
      </c>
      <c r="E75" s="70" t="s">
        <v>39</v>
      </c>
      <c r="F75" s="70"/>
      <c r="G75" s="162" t="s">
        <v>42</v>
      </c>
      <c r="H75" s="162"/>
      <c r="I75" s="162"/>
      <c r="J75" s="162"/>
      <c r="K75" s="162"/>
      <c r="L75" s="162"/>
      <c r="M75" s="162"/>
      <c r="N75" s="162"/>
      <c r="O75" s="162"/>
      <c r="P75" s="74">
        <f>COUNTIF($T$8:$T$126,"Vắng")</f>
        <v>0</v>
      </c>
      <c r="Q75" s="74"/>
      <c r="R75" s="75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43</v>
      </c>
      <c r="C76" s="68"/>
      <c r="D76" s="76">
        <f>COUNTIF(X9:X71,"Học lại")</f>
        <v>0</v>
      </c>
      <c r="E76" s="70" t="s">
        <v>39</v>
      </c>
      <c r="F76" s="70"/>
      <c r="G76" s="162" t="s">
        <v>44</v>
      </c>
      <c r="H76" s="162"/>
      <c r="I76" s="162"/>
      <c r="J76" s="162"/>
      <c r="K76" s="162"/>
      <c r="L76" s="162"/>
      <c r="M76" s="162"/>
      <c r="N76" s="162"/>
      <c r="O76" s="162"/>
      <c r="P76" s="71">
        <f>COUNTIF($T$8:$T$126,"Vắng có phép")</f>
        <v>0</v>
      </c>
      <c r="Q76" s="71"/>
      <c r="R76" s="72"/>
      <c r="S76" s="73"/>
      <c r="T76" s="73" t="s">
        <v>39</v>
      </c>
      <c r="U76" s="73"/>
      <c r="V76" s="73"/>
      <c r="W76" s="4"/>
    </row>
    <row r="77" spans="1:40" ht="3" customHeight="1">
      <c r="A77" s="61"/>
      <c r="B77" s="62"/>
      <c r="C77" s="63"/>
      <c r="D77" s="63"/>
      <c r="E77" s="64"/>
      <c r="F77" s="64"/>
      <c r="G77" s="64"/>
      <c r="H77" s="65"/>
      <c r="I77" s="66"/>
      <c r="J77" s="66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4"/>
    </row>
    <row r="78" spans="1:40">
      <c r="B78" s="77" t="s">
        <v>45</v>
      </c>
      <c r="C78" s="77"/>
      <c r="D78" s="78">
        <f>COUNTIF(X9:X71,"Thi lại")</f>
        <v>0</v>
      </c>
      <c r="E78" s="79" t="s">
        <v>39</v>
      </c>
      <c r="F78" s="4"/>
      <c r="G78" s="4"/>
      <c r="H78" s="4"/>
      <c r="I78" s="4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39"/>
      <c r="V78" s="139"/>
      <c r="W78" s="4"/>
    </row>
    <row r="79" spans="1:40">
      <c r="B79" s="77"/>
      <c r="C79" s="77"/>
      <c r="D79" s="78"/>
      <c r="E79" s="79"/>
      <c r="F79" s="4"/>
      <c r="G79" s="4"/>
      <c r="H79" s="4"/>
      <c r="I79" s="4"/>
      <c r="J79" s="152" t="s">
        <v>58</v>
      </c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39"/>
      <c r="W79" s="4"/>
    </row>
    <row r="80" spans="1:40" ht="28.05" customHeight="1">
      <c r="A80" s="80"/>
      <c r="B80" s="147" t="s">
        <v>46</v>
      </c>
      <c r="C80" s="147"/>
      <c r="D80" s="147"/>
      <c r="E80" s="147"/>
      <c r="F80" s="147"/>
      <c r="G80" s="147"/>
      <c r="H80" s="147"/>
      <c r="I80" s="81"/>
      <c r="J80" s="153" t="s">
        <v>59</v>
      </c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40"/>
      <c r="W80" s="4"/>
    </row>
    <row r="81" spans="1:40" ht="4.5" customHeight="1">
      <c r="A81" s="61"/>
      <c r="B81" s="62"/>
      <c r="C81" s="82"/>
      <c r="D81" s="82"/>
      <c r="E81" s="83"/>
      <c r="F81" s="83"/>
      <c r="G81" s="83"/>
      <c r="H81" s="84"/>
      <c r="I81" s="85"/>
      <c r="J81" s="85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40" s="61" customFormat="1">
      <c r="B82" s="147" t="s">
        <v>47</v>
      </c>
      <c r="C82" s="147"/>
      <c r="D82" s="149" t="s">
        <v>48</v>
      </c>
      <c r="E82" s="149"/>
      <c r="F82" s="149"/>
      <c r="G82" s="149"/>
      <c r="H82" s="149"/>
      <c r="I82" s="85"/>
      <c r="J82" s="85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12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6.6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9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3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18" customHeight="1">
      <c r="A88" s="1"/>
      <c r="B88" s="151" t="s">
        <v>60</v>
      </c>
      <c r="C88" s="151"/>
      <c r="D88" s="151" t="s">
        <v>61</v>
      </c>
      <c r="E88" s="151"/>
      <c r="F88" s="151"/>
      <c r="G88" s="151"/>
      <c r="H88" s="151"/>
      <c r="I88" s="151"/>
      <c r="J88" s="151" t="s">
        <v>62</v>
      </c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38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4.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36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ht="38.25" customHeight="1">
      <c r="B91" s="146"/>
      <c r="C91" s="147"/>
      <c r="D91" s="147"/>
      <c r="E91" s="147"/>
      <c r="F91" s="147"/>
      <c r="G91" s="147"/>
      <c r="H91" s="146"/>
      <c r="I91" s="146"/>
      <c r="J91" s="146"/>
      <c r="K91" s="146"/>
      <c r="L91" s="146"/>
      <c r="M91" s="146"/>
      <c r="N91" s="148"/>
      <c r="O91" s="148"/>
      <c r="P91" s="148"/>
      <c r="Q91" s="148"/>
      <c r="R91" s="148"/>
      <c r="S91" s="148"/>
      <c r="T91" s="148"/>
      <c r="U91" s="148"/>
      <c r="V91" s="136"/>
    </row>
    <row r="92" spans="1:40">
      <c r="B92" s="62"/>
      <c r="C92" s="82"/>
      <c r="D92" s="82"/>
      <c r="E92" s="83"/>
      <c r="F92" s="83"/>
      <c r="G92" s="83"/>
      <c r="H92" s="84"/>
      <c r="I92" s="85"/>
      <c r="J92" s="85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40">
      <c r="B93" s="147"/>
      <c r="C93" s="147"/>
      <c r="D93" s="149"/>
      <c r="E93" s="149"/>
      <c r="F93" s="149"/>
      <c r="G93" s="149"/>
      <c r="H93" s="149"/>
      <c r="I93" s="85"/>
      <c r="J93" s="85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</row>
    <row r="94" spans="1:40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9" spans="2:22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37"/>
    </row>
    <row r="102" spans="2:22" ht="39" customHeight="1">
      <c r="B102" s="146" t="s">
        <v>49</v>
      </c>
      <c r="C102" s="147"/>
      <c r="D102" s="147"/>
      <c r="E102" s="147"/>
      <c r="F102" s="147"/>
      <c r="G102" s="147"/>
      <c r="H102" s="146" t="s">
        <v>50</v>
      </c>
      <c r="I102" s="146"/>
      <c r="J102" s="146"/>
      <c r="K102" s="146"/>
      <c r="L102" s="146"/>
      <c r="M102" s="146"/>
      <c r="N102" s="148" t="s">
        <v>51</v>
      </c>
      <c r="O102" s="148"/>
      <c r="P102" s="148"/>
      <c r="Q102" s="148"/>
      <c r="R102" s="148"/>
      <c r="S102" s="148"/>
      <c r="T102" s="148"/>
      <c r="U102" s="148"/>
      <c r="V102" s="136"/>
    </row>
    <row r="103" spans="2:22">
      <c r="B103" s="62"/>
      <c r="C103" s="82"/>
      <c r="D103" s="82"/>
      <c r="E103" s="83"/>
      <c r="F103" s="83"/>
      <c r="G103" s="83"/>
      <c r="H103" s="84"/>
      <c r="I103" s="85"/>
      <c r="J103" s="85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2:22">
      <c r="B104" s="147" t="s">
        <v>47</v>
      </c>
      <c r="C104" s="147"/>
      <c r="D104" s="149" t="s">
        <v>48</v>
      </c>
      <c r="E104" s="149"/>
      <c r="F104" s="149"/>
      <c r="G104" s="149"/>
      <c r="H104" s="149"/>
      <c r="I104" s="85"/>
      <c r="J104" s="85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</row>
    <row r="105" spans="2:2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10" spans="2:22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 t="s">
        <v>52</v>
      </c>
      <c r="O110" s="150"/>
      <c r="P110" s="150"/>
      <c r="Q110" s="150"/>
      <c r="R110" s="150"/>
      <c r="S110" s="150"/>
      <c r="T110" s="150"/>
      <c r="U110" s="150"/>
      <c r="V110" s="137"/>
    </row>
  </sheetData>
  <sheetProtection formatCells="0" formatColumns="0" formatRows="0" insertColumns="0" insertRows="0" insertHyperlinks="0" deleteColumns="0" deleteRows="0" sort="0" autoFilter="0" pivotTables="0"/>
  <autoFilter ref="A7:AN71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G76:O76"/>
    <mergeCell ref="O6:O7"/>
    <mergeCell ref="P6:P7"/>
    <mergeCell ref="Q6:Q8"/>
    <mergeCell ref="R6:R7"/>
    <mergeCell ref="H6:H7"/>
    <mergeCell ref="I6:I7"/>
    <mergeCell ref="J6:J7"/>
    <mergeCell ref="K6:K7"/>
    <mergeCell ref="L6:L7"/>
    <mergeCell ref="M6:N6"/>
    <mergeCell ref="G6:G7"/>
    <mergeCell ref="U6:U8"/>
    <mergeCell ref="B8:G8"/>
    <mergeCell ref="B73:C73"/>
    <mergeCell ref="G74:O74"/>
    <mergeCell ref="G75:O75"/>
    <mergeCell ref="S6:S7"/>
    <mergeCell ref="T6:T8"/>
    <mergeCell ref="B6:B7"/>
    <mergeCell ref="C6:C7"/>
    <mergeCell ref="D6:E7"/>
    <mergeCell ref="F6:F7"/>
    <mergeCell ref="J78:T78"/>
    <mergeCell ref="J79:U79"/>
    <mergeCell ref="B80:H80"/>
    <mergeCell ref="J80:U80"/>
    <mergeCell ref="B82:C82"/>
    <mergeCell ref="D82:H82"/>
    <mergeCell ref="B88:C88"/>
    <mergeCell ref="D88:I88"/>
    <mergeCell ref="J88:U88"/>
    <mergeCell ref="B91:G91"/>
    <mergeCell ref="H91:M91"/>
    <mergeCell ref="N91:U91"/>
    <mergeCell ref="B110:D110"/>
    <mergeCell ref="E110:G110"/>
    <mergeCell ref="H110:M110"/>
    <mergeCell ref="N110:U110"/>
    <mergeCell ref="B93:C93"/>
    <mergeCell ref="D93:H93"/>
    <mergeCell ref="B99:D99"/>
    <mergeCell ref="E99:G99"/>
    <mergeCell ref="H99:M99"/>
    <mergeCell ref="N99:U99"/>
    <mergeCell ref="B102:G102"/>
    <mergeCell ref="H102:M102"/>
    <mergeCell ref="N102:U102"/>
    <mergeCell ref="B104:C104"/>
    <mergeCell ref="D104:H104"/>
  </mergeCells>
  <conditionalFormatting sqref="H9:P71">
    <cfRule type="cellIs" dxfId="89" priority="9" operator="greaterThan">
      <formula>10</formula>
    </cfRule>
  </conditionalFormatting>
  <conditionalFormatting sqref="C1:C1048576">
    <cfRule type="duplicateValues" dxfId="88" priority="8"/>
  </conditionalFormatting>
  <conditionalFormatting sqref="P9:P71">
    <cfRule type="cellIs" dxfId="87" priority="5" operator="greaterThan">
      <formula>10</formula>
    </cfRule>
    <cfRule type="cellIs" dxfId="86" priority="6" operator="greaterThan">
      <formula>10</formula>
    </cfRule>
    <cfRule type="cellIs" dxfId="85" priority="7" operator="greaterThan">
      <formula>10</formula>
    </cfRule>
  </conditionalFormatting>
  <conditionalFormatting sqref="H9:K71">
    <cfRule type="cellIs" dxfId="84" priority="4" operator="greaterThan">
      <formula>10</formula>
    </cfRule>
  </conditionalFormatting>
  <conditionalFormatting sqref="C79:C88">
    <cfRule type="duplicateValues" dxfId="83" priority="3"/>
  </conditionalFormatting>
  <conditionalFormatting sqref="O79:O88">
    <cfRule type="duplicateValues" dxfId="82" priority="2"/>
  </conditionalFormatting>
  <conditionalFormatting sqref="C79:C88">
    <cfRule type="duplicateValues" dxfId="81" priority="1"/>
  </conditionalFormatting>
  <dataValidations count="1">
    <dataValidation allowBlank="1" showInputMessage="1" showErrorMessage="1" errorTitle="Không xóa dữ liệu" error="Không xóa dữ liệu" prompt="Không xóa dữ liệu" sqref="D76 AN2:AN7 X9:Y71 Z9 Z2:AM2 Y3:AM7"/>
  </dataValidations>
  <pageMargins left="0.39370078740157483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AN110"/>
  <sheetViews>
    <sheetView topLeftCell="B1" workbookViewId="0">
      <pane ySplit="2" topLeftCell="A3" activePane="bottomLeft" state="frozen"/>
      <selection activeCell="G1" sqref="G1:G1048576"/>
      <selection pane="bottomLeft" activeCell="G86" sqref="G85:G86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898437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1.796875" style="1" customWidth="1"/>
    <col min="8" max="10" width="5.29687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6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296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32"/>
      <c r="W2" s="5"/>
      <c r="X2" s="6"/>
      <c r="AF2" s="2"/>
      <c r="AG2" s="7"/>
      <c r="AH2" s="2"/>
      <c r="AI2" s="2"/>
      <c r="AJ2" s="2"/>
      <c r="AK2" s="7"/>
      <c r="AL2" s="2"/>
    </row>
    <row r="3" spans="2:40" ht="24.6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1369</v>
      </c>
      <c r="Q3" s="180"/>
      <c r="R3" s="180"/>
      <c r="S3" s="180"/>
      <c r="T3" s="180"/>
      <c r="U3" s="180"/>
      <c r="V3" s="133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31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25.95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29" t="s">
        <v>33</v>
      </c>
      <c r="N7" s="129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 SKD1108-02</v>
      </c>
      <c r="AA7" s="20">
        <f>+$AJ$7+$AL$7+$AH$7</f>
        <v>63</v>
      </c>
      <c r="AB7" s="7">
        <f>COUNTIF($S$8:$S$120,"Khiển trách")</f>
        <v>0</v>
      </c>
      <c r="AC7" s="7">
        <f>COUNTIF($S$8:$S$120,"Cảnh cáo")</f>
        <v>0</v>
      </c>
      <c r="AD7" s="7">
        <f>COUNTIF($S$8:$S$120,"Đình chỉ thi")</f>
        <v>0</v>
      </c>
      <c r="AE7" s="21">
        <f>+($AB$7+$AC$7+$AD$7)/$AA$7*100%</f>
        <v>0</v>
      </c>
      <c r="AF7" s="7">
        <f>SUM(COUNTIF($S$8:$S$118,"Vắng"),COUNTIF($S$8:$S$118,"Vắng có phép"))</f>
        <v>0</v>
      </c>
      <c r="AG7" s="22">
        <f>+$AF$7/$AA$7</f>
        <v>0</v>
      </c>
      <c r="AH7" s="23">
        <f>COUNTIF($X$8:$X$118,"Thi lại")</f>
        <v>0</v>
      </c>
      <c r="AI7" s="22">
        <f>+$AH$7/$AA$7</f>
        <v>0</v>
      </c>
      <c r="AJ7" s="23">
        <f>COUNTIF($X$8:$X$119,"Học lại")</f>
        <v>1</v>
      </c>
      <c r="AK7" s="22">
        <f>+$AJ$7/$AA$7</f>
        <v>1.5873015873015872E-2</v>
      </c>
      <c r="AL7" s="7">
        <f>COUNTIF($X$9:$X$119,"Đạt")</f>
        <v>62</v>
      </c>
      <c r="AM7" s="21">
        <f>+$AL$7/$AA$7</f>
        <v>0.98412698412698407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1373</v>
      </c>
      <c r="D9" s="33" t="s">
        <v>1374</v>
      </c>
      <c r="E9" s="34" t="s">
        <v>75</v>
      </c>
      <c r="F9" s="35" t="s">
        <v>1375</v>
      </c>
      <c r="G9" s="32" t="s">
        <v>86</v>
      </c>
      <c r="H9" s="88">
        <v>9</v>
      </c>
      <c r="I9" s="36">
        <v>8</v>
      </c>
      <c r="J9" s="36">
        <v>9</v>
      </c>
      <c r="K9" s="36" t="s">
        <v>36</v>
      </c>
      <c r="L9" s="37"/>
      <c r="M9" s="37"/>
      <c r="N9" s="37"/>
      <c r="O9" s="37"/>
      <c r="P9" s="38">
        <v>7</v>
      </c>
      <c r="Q9" s="39">
        <f t="shared" ref="Q9:Q71" si="0">ROUND(SUMPRODUCT(H9:P9,$H$8:$P$8)/100,1)</f>
        <v>7.8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71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1376</v>
      </c>
      <c r="D10" s="46" t="s">
        <v>318</v>
      </c>
      <c r="E10" s="47" t="s">
        <v>75</v>
      </c>
      <c r="F10" s="48" t="s">
        <v>1377</v>
      </c>
      <c r="G10" s="45" t="s">
        <v>112</v>
      </c>
      <c r="H10" s="89">
        <v>9</v>
      </c>
      <c r="I10" s="49">
        <v>8</v>
      </c>
      <c r="J10" s="49">
        <v>9</v>
      </c>
      <c r="K10" s="49" t="s">
        <v>36</v>
      </c>
      <c r="L10" s="50"/>
      <c r="M10" s="50"/>
      <c r="N10" s="50"/>
      <c r="O10" s="50"/>
      <c r="P10" s="86">
        <v>6.5</v>
      </c>
      <c r="Q10" s="51">
        <f t="shared" si="0"/>
        <v>7.6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1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1378</v>
      </c>
      <c r="D11" s="46" t="s">
        <v>319</v>
      </c>
      <c r="E11" s="47" t="s">
        <v>75</v>
      </c>
      <c r="F11" s="48" t="s">
        <v>974</v>
      </c>
      <c r="G11" s="45" t="s">
        <v>86</v>
      </c>
      <c r="H11" s="89">
        <v>9</v>
      </c>
      <c r="I11" s="49">
        <v>8</v>
      </c>
      <c r="J11" s="49">
        <v>10</v>
      </c>
      <c r="K11" s="49" t="s">
        <v>36</v>
      </c>
      <c r="L11" s="54"/>
      <c r="M11" s="54"/>
      <c r="N11" s="54"/>
      <c r="O11" s="54"/>
      <c r="P11" s="86">
        <v>7.5</v>
      </c>
      <c r="Q11" s="51">
        <f t="shared" si="0"/>
        <v>8.3000000000000007</v>
      </c>
      <c r="R11" s="52" t="str">
        <f t="shared" ref="R11:R71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B+</v>
      </c>
      <c r="S11" s="53" t="str">
        <f t="shared" si="1"/>
        <v>Khá</v>
      </c>
      <c r="T11" s="41" t="str">
        <f t="shared" ref="T11:T71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30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1379</v>
      </c>
      <c r="D12" s="46" t="s">
        <v>152</v>
      </c>
      <c r="E12" s="47" t="s">
        <v>1380</v>
      </c>
      <c r="F12" s="48" t="s">
        <v>717</v>
      </c>
      <c r="G12" s="45" t="s">
        <v>159</v>
      </c>
      <c r="H12" s="89">
        <v>9</v>
      </c>
      <c r="I12" s="49">
        <v>8</v>
      </c>
      <c r="J12" s="49">
        <v>10</v>
      </c>
      <c r="K12" s="49" t="s">
        <v>36</v>
      </c>
      <c r="L12" s="54"/>
      <c r="M12" s="54"/>
      <c r="N12" s="54"/>
      <c r="O12" s="54"/>
      <c r="P12" s="86">
        <v>7</v>
      </c>
      <c r="Q12" s="51">
        <f t="shared" si="0"/>
        <v>8</v>
      </c>
      <c r="R12" s="52" t="str">
        <f t="shared" si="3"/>
        <v>B+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1381</v>
      </c>
      <c r="D13" s="46" t="s">
        <v>152</v>
      </c>
      <c r="E13" s="47" t="s">
        <v>1382</v>
      </c>
      <c r="F13" s="48" t="s">
        <v>1383</v>
      </c>
      <c r="G13" s="45" t="s">
        <v>112</v>
      </c>
      <c r="H13" s="89">
        <v>8</v>
      </c>
      <c r="I13" s="49">
        <v>7</v>
      </c>
      <c r="J13" s="49">
        <v>10</v>
      </c>
      <c r="K13" s="49" t="s">
        <v>36</v>
      </c>
      <c r="L13" s="54"/>
      <c r="M13" s="54"/>
      <c r="N13" s="54"/>
      <c r="O13" s="54"/>
      <c r="P13" s="86">
        <v>6.5</v>
      </c>
      <c r="Q13" s="51">
        <f t="shared" si="0"/>
        <v>7.5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1384</v>
      </c>
      <c r="D14" s="46" t="s">
        <v>1385</v>
      </c>
      <c r="E14" s="47" t="s">
        <v>1386</v>
      </c>
      <c r="F14" s="48" t="s">
        <v>1036</v>
      </c>
      <c r="G14" s="45" t="s">
        <v>117</v>
      </c>
      <c r="H14" s="89">
        <v>9</v>
      </c>
      <c r="I14" s="49">
        <v>8</v>
      </c>
      <c r="J14" s="49">
        <v>10</v>
      </c>
      <c r="K14" s="49" t="s">
        <v>36</v>
      </c>
      <c r="L14" s="54"/>
      <c r="M14" s="54"/>
      <c r="N14" s="54"/>
      <c r="O14" s="54"/>
      <c r="P14" s="86">
        <v>6.5</v>
      </c>
      <c r="Q14" s="51">
        <f t="shared" si="0"/>
        <v>7.8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1387</v>
      </c>
      <c r="D15" s="46" t="s">
        <v>1388</v>
      </c>
      <c r="E15" s="47" t="s">
        <v>707</v>
      </c>
      <c r="F15" s="48" t="s">
        <v>1389</v>
      </c>
      <c r="G15" s="45" t="s">
        <v>155</v>
      </c>
      <c r="H15" s="89">
        <v>8</v>
      </c>
      <c r="I15" s="49">
        <v>7</v>
      </c>
      <c r="J15" s="49">
        <v>9</v>
      </c>
      <c r="K15" s="49" t="s">
        <v>36</v>
      </c>
      <c r="L15" s="54"/>
      <c r="M15" s="54"/>
      <c r="N15" s="54"/>
      <c r="O15" s="54"/>
      <c r="P15" s="86">
        <v>7</v>
      </c>
      <c r="Q15" s="51">
        <f t="shared" si="0"/>
        <v>7.5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1390</v>
      </c>
      <c r="D16" s="46" t="s">
        <v>1391</v>
      </c>
      <c r="E16" s="47" t="s">
        <v>1392</v>
      </c>
      <c r="F16" s="48" t="s">
        <v>1393</v>
      </c>
      <c r="G16" s="45" t="s">
        <v>100</v>
      </c>
      <c r="H16" s="89">
        <v>9</v>
      </c>
      <c r="I16" s="49">
        <v>7</v>
      </c>
      <c r="J16" s="49">
        <v>9</v>
      </c>
      <c r="K16" s="49" t="s">
        <v>36</v>
      </c>
      <c r="L16" s="54"/>
      <c r="M16" s="54"/>
      <c r="N16" s="54"/>
      <c r="O16" s="54"/>
      <c r="P16" s="86">
        <v>5</v>
      </c>
      <c r="Q16" s="51">
        <f t="shared" si="0"/>
        <v>6.6</v>
      </c>
      <c r="R16" s="52" t="str">
        <f t="shared" si="3"/>
        <v>C+</v>
      </c>
      <c r="S16" s="53" t="str">
        <f t="shared" si="1"/>
        <v>Trung bình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1394</v>
      </c>
      <c r="D17" s="46" t="s">
        <v>320</v>
      </c>
      <c r="E17" s="47" t="s">
        <v>1395</v>
      </c>
      <c r="F17" s="48" t="s">
        <v>321</v>
      </c>
      <c r="G17" s="45" t="s">
        <v>95</v>
      </c>
      <c r="H17" s="89">
        <v>8</v>
      </c>
      <c r="I17" s="49">
        <v>7</v>
      </c>
      <c r="J17" s="49">
        <v>10</v>
      </c>
      <c r="K17" s="49" t="s">
        <v>36</v>
      </c>
      <c r="L17" s="54"/>
      <c r="M17" s="54"/>
      <c r="N17" s="54"/>
      <c r="O17" s="54"/>
      <c r="P17" s="86">
        <v>6.5</v>
      </c>
      <c r="Q17" s="51">
        <f t="shared" si="0"/>
        <v>7.5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1396</v>
      </c>
      <c r="D18" s="46" t="s">
        <v>314</v>
      </c>
      <c r="E18" s="47" t="s">
        <v>322</v>
      </c>
      <c r="F18" s="48" t="s">
        <v>1397</v>
      </c>
      <c r="G18" s="45" t="s">
        <v>117</v>
      </c>
      <c r="H18" s="89">
        <v>0</v>
      </c>
      <c r="I18" s="49">
        <v>0</v>
      </c>
      <c r="J18" s="49">
        <v>0</v>
      </c>
      <c r="K18" s="49" t="s">
        <v>36</v>
      </c>
      <c r="L18" s="54"/>
      <c r="M18" s="54"/>
      <c r="N18" s="54"/>
      <c r="O18" s="54"/>
      <c r="P18" s="134" t="s">
        <v>317</v>
      </c>
      <c r="Q18" s="51">
        <f t="shared" si="0"/>
        <v>0</v>
      </c>
      <c r="R18" s="52" t="str">
        <f t="shared" si="3"/>
        <v>F</v>
      </c>
      <c r="S18" s="53" t="str">
        <f t="shared" si="1"/>
        <v>Kém</v>
      </c>
      <c r="T18" s="41" t="str">
        <f t="shared" si="4"/>
        <v>Không đủ ĐKDT</v>
      </c>
      <c r="U18" s="41"/>
      <c r="V18" s="71"/>
      <c r="W18" s="4"/>
      <c r="X18" s="43" t="str">
        <f t="shared" si="2"/>
        <v>Học lại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1398</v>
      </c>
      <c r="D19" s="46" t="s">
        <v>152</v>
      </c>
      <c r="E19" s="47" t="s">
        <v>110</v>
      </c>
      <c r="F19" s="48" t="s">
        <v>1399</v>
      </c>
      <c r="G19" s="45" t="s">
        <v>159</v>
      </c>
      <c r="H19" s="89">
        <v>9</v>
      </c>
      <c r="I19" s="49">
        <v>9</v>
      </c>
      <c r="J19" s="49">
        <v>10</v>
      </c>
      <c r="K19" s="49" t="s">
        <v>36</v>
      </c>
      <c r="L19" s="54"/>
      <c r="M19" s="54"/>
      <c r="N19" s="54"/>
      <c r="O19" s="54"/>
      <c r="P19" s="86">
        <v>9</v>
      </c>
      <c r="Q19" s="51">
        <f t="shared" si="0"/>
        <v>9.1999999999999993</v>
      </c>
      <c r="R19" s="52" t="str">
        <f t="shared" si="3"/>
        <v>A+</v>
      </c>
      <c r="S19" s="53" t="str">
        <f t="shared" si="1"/>
        <v>Giỏi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1400</v>
      </c>
      <c r="D20" s="46" t="s">
        <v>1401</v>
      </c>
      <c r="E20" s="47" t="s">
        <v>323</v>
      </c>
      <c r="F20" s="48" t="s">
        <v>1402</v>
      </c>
      <c r="G20" s="45" t="s">
        <v>112</v>
      </c>
      <c r="H20" s="89">
        <v>9</v>
      </c>
      <c r="I20" s="49">
        <v>8</v>
      </c>
      <c r="J20" s="49">
        <v>10</v>
      </c>
      <c r="K20" s="49" t="s">
        <v>36</v>
      </c>
      <c r="L20" s="54"/>
      <c r="M20" s="54"/>
      <c r="N20" s="54"/>
      <c r="O20" s="54"/>
      <c r="P20" s="86">
        <v>6.5</v>
      </c>
      <c r="Q20" s="51">
        <f t="shared" si="0"/>
        <v>7.8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1403</v>
      </c>
      <c r="D21" s="46" t="s">
        <v>183</v>
      </c>
      <c r="E21" s="47" t="s">
        <v>323</v>
      </c>
      <c r="F21" s="48" t="s">
        <v>1404</v>
      </c>
      <c r="G21" s="45" t="s">
        <v>86</v>
      </c>
      <c r="H21" s="89">
        <v>8</v>
      </c>
      <c r="I21" s="49">
        <v>7</v>
      </c>
      <c r="J21" s="49">
        <v>10</v>
      </c>
      <c r="K21" s="49" t="s">
        <v>36</v>
      </c>
      <c r="L21" s="54"/>
      <c r="M21" s="54"/>
      <c r="N21" s="54"/>
      <c r="O21" s="54"/>
      <c r="P21" s="86">
        <v>7</v>
      </c>
      <c r="Q21" s="51">
        <f t="shared" si="0"/>
        <v>7.7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1405</v>
      </c>
      <c r="D22" s="46" t="s">
        <v>1406</v>
      </c>
      <c r="E22" s="47" t="s">
        <v>324</v>
      </c>
      <c r="F22" s="48" t="s">
        <v>1407</v>
      </c>
      <c r="G22" s="45" t="s">
        <v>95</v>
      </c>
      <c r="H22" s="89">
        <v>8</v>
      </c>
      <c r="I22" s="49">
        <v>7</v>
      </c>
      <c r="J22" s="49">
        <v>9</v>
      </c>
      <c r="K22" s="49" t="s">
        <v>36</v>
      </c>
      <c r="L22" s="54"/>
      <c r="M22" s="54"/>
      <c r="N22" s="54"/>
      <c r="O22" s="54"/>
      <c r="P22" s="86">
        <v>7</v>
      </c>
      <c r="Q22" s="51">
        <f t="shared" si="0"/>
        <v>7.5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1408</v>
      </c>
      <c r="D23" s="46" t="s">
        <v>1409</v>
      </c>
      <c r="E23" s="47" t="s">
        <v>123</v>
      </c>
      <c r="F23" s="48" t="s">
        <v>325</v>
      </c>
      <c r="G23" s="45" t="s">
        <v>112</v>
      </c>
      <c r="H23" s="89">
        <v>8</v>
      </c>
      <c r="I23" s="49">
        <v>7</v>
      </c>
      <c r="J23" s="49">
        <v>9</v>
      </c>
      <c r="K23" s="49" t="s">
        <v>36</v>
      </c>
      <c r="L23" s="54"/>
      <c r="M23" s="54"/>
      <c r="N23" s="54"/>
      <c r="O23" s="54"/>
      <c r="P23" s="86">
        <v>7</v>
      </c>
      <c r="Q23" s="51">
        <f t="shared" si="0"/>
        <v>7.5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1410</v>
      </c>
      <c r="D24" s="46" t="s">
        <v>326</v>
      </c>
      <c r="E24" s="47" t="s">
        <v>123</v>
      </c>
      <c r="F24" s="48" t="s">
        <v>327</v>
      </c>
      <c r="G24" s="45" t="s">
        <v>112</v>
      </c>
      <c r="H24" s="89">
        <v>9</v>
      </c>
      <c r="I24" s="49">
        <v>8</v>
      </c>
      <c r="J24" s="49">
        <v>9</v>
      </c>
      <c r="K24" s="49" t="s">
        <v>36</v>
      </c>
      <c r="L24" s="54"/>
      <c r="M24" s="54"/>
      <c r="N24" s="54"/>
      <c r="O24" s="54"/>
      <c r="P24" s="86">
        <v>7</v>
      </c>
      <c r="Q24" s="51">
        <f t="shared" si="0"/>
        <v>7.8</v>
      </c>
      <c r="R24" s="52" t="str">
        <f t="shared" si="3"/>
        <v>B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1411</v>
      </c>
      <c r="D25" s="46" t="s">
        <v>1412</v>
      </c>
      <c r="E25" s="47" t="s">
        <v>123</v>
      </c>
      <c r="F25" s="48" t="s">
        <v>1184</v>
      </c>
      <c r="G25" s="45" t="s">
        <v>155</v>
      </c>
      <c r="H25" s="89">
        <v>9</v>
      </c>
      <c r="I25" s="49">
        <v>8</v>
      </c>
      <c r="J25" s="49">
        <v>9</v>
      </c>
      <c r="K25" s="49" t="s">
        <v>36</v>
      </c>
      <c r="L25" s="54"/>
      <c r="M25" s="54"/>
      <c r="N25" s="54"/>
      <c r="O25" s="54"/>
      <c r="P25" s="86">
        <v>7.5</v>
      </c>
      <c r="Q25" s="51">
        <f t="shared" si="0"/>
        <v>8.1</v>
      </c>
      <c r="R25" s="52" t="str">
        <f t="shared" si="3"/>
        <v>B+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1413</v>
      </c>
      <c r="D26" s="46" t="s">
        <v>1414</v>
      </c>
      <c r="E26" s="47" t="s">
        <v>328</v>
      </c>
      <c r="F26" s="48" t="s">
        <v>1415</v>
      </c>
      <c r="G26" s="45" t="s">
        <v>112</v>
      </c>
      <c r="H26" s="89">
        <v>8</v>
      </c>
      <c r="I26" s="49">
        <v>7</v>
      </c>
      <c r="J26" s="49">
        <v>9</v>
      </c>
      <c r="K26" s="49" t="s">
        <v>36</v>
      </c>
      <c r="L26" s="54"/>
      <c r="M26" s="54"/>
      <c r="N26" s="54"/>
      <c r="O26" s="54"/>
      <c r="P26" s="86">
        <v>7.5</v>
      </c>
      <c r="Q26" s="51">
        <f t="shared" si="0"/>
        <v>7.8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1416</v>
      </c>
      <c r="D27" s="46" t="s">
        <v>1417</v>
      </c>
      <c r="E27" s="47" t="s">
        <v>1418</v>
      </c>
      <c r="F27" s="48" t="s">
        <v>1419</v>
      </c>
      <c r="G27" s="45" t="s">
        <v>100</v>
      </c>
      <c r="H27" s="89">
        <v>9</v>
      </c>
      <c r="I27" s="49">
        <v>8</v>
      </c>
      <c r="J27" s="49">
        <v>9</v>
      </c>
      <c r="K27" s="49" t="s">
        <v>36</v>
      </c>
      <c r="L27" s="54"/>
      <c r="M27" s="54"/>
      <c r="N27" s="54"/>
      <c r="O27" s="54"/>
      <c r="P27" s="86">
        <v>7</v>
      </c>
      <c r="Q27" s="51">
        <f t="shared" si="0"/>
        <v>7.8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1420</v>
      </c>
      <c r="D28" s="46" t="s">
        <v>1421</v>
      </c>
      <c r="E28" s="47" t="s">
        <v>329</v>
      </c>
      <c r="F28" s="48" t="s">
        <v>1184</v>
      </c>
      <c r="G28" s="45" t="s">
        <v>95</v>
      </c>
      <c r="H28" s="89">
        <v>9</v>
      </c>
      <c r="I28" s="49">
        <v>8</v>
      </c>
      <c r="J28" s="49">
        <v>10</v>
      </c>
      <c r="K28" s="49" t="s">
        <v>36</v>
      </c>
      <c r="L28" s="54"/>
      <c r="M28" s="54"/>
      <c r="N28" s="54"/>
      <c r="O28" s="54"/>
      <c r="P28" s="86">
        <v>6.5</v>
      </c>
      <c r="Q28" s="51">
        <f t="shared" si="0"/>
        <v>7.8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1422</v>
      </c>
      <c r="D29" s="46" t="s">
        <v>948</v>
      </c>
      <c r="E29" s="47" t="s">
        <v>137</v>
      </c>
      <c r="F29" s="48" t="s">
        <v>1423</v>
      </c>
      <c r="G29" s="45" t="s">
        <v>159</v>
      </c>
      <c r="H29" s="89">
        <v>9</v>
      </c>
      <c r="I29" s="49">
        <v>8</v>
      </c>
      <c r="J29" s="49">
        <v>10</v>
      </c>
      <c r="K29" s="49" t="s">
        <v>36</v>
      </c>
      <c r="L29" s="54"/>
      <c r="M29" s="54"/>
      <c r="N29" s="54"/>
      <c r="O29" s="54"/>
      <c r="P29" s="86">
        <v>5</v>
      </c>
      <c r="Q29" s="51">
        <f t="shared" si="0"/>
        <v>7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1424</v>
      </c>
      <c r="D30" s="46" t="s">
        <v>314</v>
      </c>
      <c r="E30" s="47" t="s">
        <v>145</v>
      </c>
      <c r="F30" s="48" t="s">
        <v>1292</v>
      </c>
      <c r="G30" s="45" t="s">
        <v>100</v>
      </c>
      <c r="H30" s="89">
        <v>8</v>
      </c>
      <c r="I30" s="49">
        <v>7</v>
      </c>
      <c r="J30" s="49">
        <v>9</v>
      </c>
      <c r="K30" s="49" t="s">
        <v>36</v>
      </c>
      <c r="L30" s="54"/>
      <c r="M30" s="54"/>
      <c r="N30" s="54"/>
      <c r="O30" s="54"/>
      <c r="P30" s="86">
        <v>6</v>
      </c>
      <c r="Q30" s="51">
        <f t="shared" si="0"/>
        <v>7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1425</v>
      </c>
      <c r="D31" s="46" t="s">
        <v>1426</v>
      </c>
      <c r="E31" s="47" t="s">
        <v>149</v>
      </c>
      <c r="F31" s="48" t="s">
        <v>1427</v>
      </c>
      <c r="G31" s="45" t="s">
        <v>112</v>
      </c>
      <c r="H31" s="89">
        <v>9</v>
      </c>
      <c r="I31" s="49">
        <v>8</v>
      </c>
      <c r="J31" s="49">
        <v>9</v>
      </c>
      <c r="K31" s="49" t="s">
        <v>36</v>
      </c>
      <c r="L31" s="54"/>
      <c r="M31" s="54"/>
      <c r="N31" s="54"/>
      <c r="O31" s="54"/>
      <c r="P31" s="86">
        <v>6.5</v>
      </c>
      <c r="Q31" s="51">
        <f t="shared" si="0"/>
        <v>7.6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1428</v>
      </c>
      <c r="D32" s="46" t="s">
        <v>157</v>
      </c>
      <c r="E32" s="47" t="s">
        <v>153</v>
      </c>
      <c r="F32" s="48" t="s">
        <v>1429</v>
      </c>
      <c r="G32" s="45" t="s">
        <v>159</v>
      </c>
      <c r="H32" s="89">
        <v>9</v>
      </c>
      <c r="I32" s="49">
        <v>8</v>
      </c>
      <c r="J32" s="49">
        <v>9</v>
      </c>
      <c r="K32" s="49" t="s">
        <v>36</v>
      </c>
      <c r="L32" s="54"/>
      <c r="M32" s="54"/>
      <c r="N32" s="54"/>
      <c r="O32" s="54"/>
      <c r="P32" s="86">
        <v>6</v>
      </c>
      <c r="Q32" s="51">
        <f t="shared" si="0"/>
        <v>7.3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1430</v>
      </c>
      <c r="D33" s="46" t="s">
        <v>948</v>
      </c>
      <c r="E33" s="47" t="s">
        <v>1317</v>
      </c>
      <c r="F33" s="48" t="s">
        <v>275</v>
      </c>
      <c r="G33" s="45" t="s">
        <v>95</v>
      </c>
      <c r="H33" s="89">
        <v>9</v>
      </c>
      <c r="I33" s="49">
        <v>7</v>
      </c>
      <c r="J33" s="49">
        <v>10</v>
      </c>
      <c r="K33" s="49" t="s">
        <v>36</v>
      </c>
      <c r="L33" s="54"/>
      <c r="M33" s="54"/>
      <c r="N33" s="54"/>
      <c r="O33" s="54"/>
      <c r="P33" s="86">
        <v>6.5</v>
      </c>
      <c r="Q33" s="51">
        <f t="shared" si="0"/>
        <v>7.6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1431</v>
      </c>
      <c r="D34" s="46" t="s">
        <v>201</v>
      </c>
      <c r="E34" s="47" t="s">
        <v>165</v>
      </c>
      <c r="F34" s="48" t="s">
        <v>203</v>
      </c>
      <c r="G34" s="45" t="s">
        <v>159</v>
      </c>
      <c r="H34" s="89">
        <v>7</v>
      </c>
      <c r="I34" s="49">
        <v>7</v>
      </c>
      <c r="J34" s="49">
        <v>8</v>
      </c>
      <c r="K34" s="49" t="s">
        <v>36</v>
      </c>
      <c r="L34" s="54"/>
      <c r="M34" s="54"/>
      <c r="N34" s="54"/>
      <c r="O34" s="54"/>
      <c r="P34" s="86">
        <v>6.5</v>
      </c>
      <c r="Q34" s="51">
        <f t="shared" si="0"/>
        <v>7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1432</v>
      </c>
      <c r="D35" s="46" t="s">
        <v>1433</v>
      </c>
      <c r="E35" s="47" t="s">
        <v>169</v>
      </c>
      <c r="F35" s="48" t="s">
        <v>1434</v>
      </c>
      <c r="G35" s="45" t="s">
        <v>86</v>
      </c>
      <c r="H35" s="89">
        <v>8</v>
      </c>
      <c r="I35" s="49">
        <v>7</v>
      </c>
      <c r="J35" s="49">
        <v>9</v>
      </c>
      <c r="K35" s="49" t="s">
        <v>36</v>
      </c>
      <c r="L35" s="54"/>
      <c r="M35" s="54"/>
      <c r="N35" s="54"/>
      <c r="O35" s="54"/>
      <c r="P35" s="86">
        <v>6.5</v>
      </c>
      <c r="Q35" s="51">
        <f t="shared" si="0"/>
        <v>7.3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1435</v>
      </c>
      <c r="D36" s="46" t="s">
        <v>1436</v>
      </c>
      <c r="E36" s="47" t="s">
        <v>169</v>
      </c>
      <c r="F36" s="48" t="s">
        <v>844</v>
      </c>
      <c r="G36" s="45" t="s">
        <v>112</v>
      </c>
      <c r="H36" s="89">
        <v>8</v>
      </c>
      <c r="I36" s="49">
        <v>7</v>
      </c>
      <c r="J36" s="49">
        <v>9</v>
      </c>
      <c r="K36" s="49" t="s">
        <v>36</v>
      </c>
      <c r="L36" s="54"/>
      <c r="M36" s="54"/>
      <c r="N36" s="54"/>
      <c r="O36" s="54"/>
      <c r="P36" s="86">
        <v>7</v>
      </c>
      <c r="Q36" s="51">
        <f t="shared" si="0"/>
        <v>7.5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1437</v>
      </c>
      <c r="D37" s="46" t="s">
        <v>1438</v>
      </c>
      <c r="E37" s="47" t="s">
        <v>169</v>
      </c>
      <c r="F37" s="48" t="s">
        <v>1439</v>
      </c>
      <c r="G37" s="45" t="s">
        <v>117</v>
      </c>
      <c r="H37" s="89">
        <v>9</v>
      </c>
      <c r="I37" s="49">
        <v>8</v>
      </c>
      <c r="J37" s="49">
        <v>9</v>
      </c>
      <c r="K37" s="49" t="s">
        <v>36</v>
      </c>
      <c r="L37" s="54"/>
      <c r="M37" s="54"/>
      <c r="N37" s="54"/>
      <c r="O37" s="54"/>
      <c r="P37" s="86">
        <v>5.5</v>
      </c>
      <c r="Q37" s="51">
        <f t="shared" si="0"/>
        <v>7.1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1440</v>
      </c>
      <c r="D38" s="46" t="s">
        <v>954</v>
      </c>
      <c r="E38" s="47" t="s">
        <v>330</v>
      </c>
      <c r="F38" s="48" t="s">
        <v>849</v>
      </c>
      <c r="G38" s="45" t="s">
        <v>86</v>
      </c>
      <c r="H38" s="89">
        <v>9</v>
      </c>
      <c r="I38" s="49">
        <v>8</v>
      </c>
      <c r="J38" s="49">
        <v>10</v>
      </c>
      <c r="K38" s="49" t="s">
        <v>36</v>
      </c>
      <c r="L38" s="54"/>
      <c r="M38" s="54"/>
      <c r="N38" s="54"/>
      <c r="O38" s="54"/>
      <c r="P38" s="86">
        <v>6.5</v>
      </c>
      <c r="Q38" s="51">
        <f t="shared" si="0"/>
        <v>7.8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1441</v>
      </c>
      <c r="D39" s="46" t="s">
        <v>183</v>
      </c>
      <c r="E39" s="47" t="s">
        <v>330</v>
      </c>
      <c r="F39" s="48" t="s">
        <v>99</v>
      </c>
      <c r="G39" s="45" t="s">
        <v>117</v>
      </c>
      <c r="H39" s="89">
        <v>7</v>
      </c>
      <c r="I39" s="49">
        <v>6</v>
      </c>
      <c r="J39" s="49">
        <v>10</v>
      </c>
      <c r="K39" s="49" t="s">
        <v>36</v>
      </c>
      <c r="L39" s="54"/>
      <c r="M39" s="54"/>
      <c r="N39" s="54"/>
      <c r="O39" s="54"/>
      <c r="P39" s="86">
        <v>7</v>
      </c>
      <c r="Q39" s="51">
        <f t="shared" si="0"/>
        <v>7.4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1442</v>
      </c>
      <c r="D40" s="46" t="s">
        <v>129</v>
      </c>
      <c r="E40" s="47" t="s">
        <v>330</v>
      </c>
      <c r="F40" s="48" t="s">
        <v>1443</v>
      </c>
      <c r="G40" s="45" t="s">
        <v>95</v>
      </c>
      <c r="H40" s="89">
        <v>8</v>
      </c>
      <c r="I40" s="49">
        <v>7</v>
      </c>
      <c r="J40" s="49">
        <v>9</v>
      </c>
      <c r="K40" s="49" t="s">
        <v>36</v>
      </c>
      <c r="L40" s="54"/>
      <c r="M40" s="54"/>
      <c r="N40" s="54"/>
      <c r="O40" s="54"/>
      <c r="P40" s="86">
        <v>7</v>
      </c>
      <c r="Q40" s="51">
        <f t="shared" si="0"/>
        <v>7.5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1444</v>
      </c>
      <c r="D41" s="46" t="s">
        <v>152</v>
      </c>
      <c r="E41" s="47" t="s">
        <v>906</v>
      </c>
      <c r="F41" s="48" t="s">
        <v>1445</v>
      </c>
      <c r="G41" s="45" t="s">
        <v>117</v>
      </c>
      <c r="H41" s="89">
        <v>8</v>
      </c>
      <c r="I41" s="49">
        <v>8</v>
      </c>
      <c r="J41" s="49">
        <v>10</v>
      </c>
      <c r="K41" s="49" t="s">
        <v>36</v>
      </c>
      <c r="L41" s="54"/>
      <c r="M41" s="54"/>
      <c r="N41" s="54"/>
      <c r="O41" s="54"/>
      <c r="P41" s="86">
        <v>7</v>
      </c>
      <c r="Q41" s="51">
        <f t="shared" si="0"/>
        <v>7.9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1446</v>
      </c>
      <c r="D42" s="46" t="s">
        <v>1447</v>
      </c>
      <c r="E42" s="47" t="s">
        <v>331</v>
      </c>
      <c r="F42" s="48" t="s">
        <v>116</v>
      </c>
      <c r="G42" s="45" t="s">
        <v>112</v>
      </c>
      <c r="H42" s="89">
        <v>8</v>
      </c>
      <c r="I42" s="49">
        <v>7</v>
      </c>
      <c r="J42" s="49">
        <v>9</v>
      </c>
      <c r="K42" s="49" t="s">
        <v>36</v>
      </c>
      <c r="L42" s="54"/>
      <c r="M42" s="54"/>
      <c r="N42" s="54"/>
      <c r="O42" s="54"/>
      <c r="P42" s="86">
        <v>5.5</v>
      </c>
      <c r="Q42" s="51">
        <f t="shared" si="0"/>
        <v>6.8</v>
      </c>
      <c r="R42" s="52" t="str">
        <f t="shared" si="3"/>
        <v>C+</v>
      </c>
      <c r="S42" s="53" t="str">
        <f t="shared" si="1"/>
        <v>Trung bình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1448</v>
      </c>
      <c r="D43" s="46" t="s">
        <v>920</v>
      </c>
      <c r="E43" s="47" t="s">
        <v>331</v>
      </c>
      <c r="F43" s="48" t="s">
        <v>782</v>
      </c>
      <c r="G43" s="45" t="s">
        <v>159</v>
      </c>
      <c r="H43" s="89">
        <v>9</v>
      </c>
      <c r="I43" s="49">
        <v>8</v>
      </c>
      <c r="J43" s="49">
        <v>9</v>
      </c>
      <c r="K43" s="49" t="s">
        <v>36</v>
      </c>
      <c r="L43" s="54"/>
      <c r="M43" s="54"/>
      <c r="N43" s="54"/>
      <c r="O43" s="54"/>
      <c r="P43" s="86">
        <v>7.5</v>
      </c>
      <c r="Q43" s="51">
        <f t="shared" si="0"/>
        <v>8.1</v>
      </c>
      <c r="R43" s="52" t="str">
        <f t="shared" si="3"/>
        <v>B+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1449</v>
      </c>
      <c r="D44" s="46" t="s">
        <v>1450</v>
      </c>
      <c r="E44" s="47" t="s">
        <v>198</v>
      </c>
      <c r="F44" s="48" t="s">
        <v>1451</v>
      </c>
      <c r="G44" s="45" t="s">
        <v>112</v>
      </c>
      <c r="H44" s="89">
        <v>9</v>
      </c>
      <c r="I44" s="49">
        <v>8</v>
      </c>
      <c r="J44" s="49">
        <v>9</v>
      </c>
      <c r="K44" s="49" t="s">
        <v>36</v>
      </c>
      <c r="L44" s="54"/>
      <c r="M44" s="54"/>
      <c r="N44" s="54"/>
      <c r="O44" s="54"/>
      <c r="P44" s="86">
        <v>7.5</v>
      </c>
      <c r="Q44" s="51">
        <f t="shared" si="0"/>
        <v>8.1</v>
      </c>
      <c r="R44" s="52" t="str">
        <f t="shared" si="3"/>
        <v>B+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1452</v>
      </c>
      <c r="D45" s="46" t="s">
        <v>1453</v>
      </c>
      <c r="E45" s="47" t="s">
        <v>1220</v>
      </c>
      <c r="F45" s="48" t="s">
        <v>1454</v>
      </c>
      <c r="G45" s="45" t="s">
        <v>86</v>
      </c>
      <c r="H45" s="89">
        <v>9</v>
      </c>
      <c r="I45" s="49">
        <v>8</v>
      </c>
      <c r="J45" s="49">
        <v>9</v>
      </c>
      <c r="K45" s="49" t="s">
        <v>36</v>
      </c>
      <c r="L45" s="54"/>
      <c r="M45" s="54"/>
      <c r="N45" s="54"/>
      <c r="O45" s="54"/>
      <c r="P45" s="86">
        <v>6</v>
      </c>
      <c r="Q45" s="51">
        <f t="shared" si="0"/>
        <v>7.3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1455</v>
      </c>
      <c r="D46" s="46" t="s">
        <v>152</v>
      </c>
      <c r="E46" s="47" t="s">
        <v>213</v>
      </c>
      <c r="F46" s="48" t="s">
        <v>1456</v>
      </c>
      <c r="G46" s="45" t="s">
        <v>117</v>
      </c>
      <c r="H46" s="89">
        <v>8</v>
      </c>
      <c r="I46" s="49">
        <v>7</v>
      </c>
      <c r="J46" s="49">
        <v>9</v>
      </c>
      <c r="K46" s="49" t="s">
        <v>36</v>
      </c>
      <c r="L46" s="54"/>
      <c r="M46" s="54"/>
      <c r="N46" s="54"/>
      <c r="O46" s="54"/>
      <c r="P46" s="86">
        <v>7.5</v>
      </c>
      <c r="Q46" s="51">
        <f t="shared" si="0"/>
        <v>7.8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1457</v>
      </c>
      <c r="D47" s="46" t="s">
        <v>266</v>
      </c>
      <c r="E47" s="47" t="s">
        <v>217</v>
      </c>
      <c r="F47" s="48" t="s">
        <v>732</v>
      </c>
      <c r="G47" s="45" t="s">
        <v>112</v>
      </c>
      <c r="H47" s="89">
        <v>9</v>
      </c>
      <c r="I47" s="49">
        <v>8</v>
      </c>
      <c r="J47" s="49">
        <v>9</v>
      </c>
      <c r="K47" s="49" t="s">
        <v>36</v>
      </c>
      <c r="L47" s="54"/>
      <c r="M47" s="54"/>
      <c r="N47" s="54"/>
      <c r="O47" s="54"/>
      <c r="P47" s="86">
        <v>6.5</v>
      </c>
      <c r="Q47" s="51">
        <f t="shared" si="0"/>
        <v>7.6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1458</v>
      </c>
      <c r="D48" s="46" t="s">
        <v>172</v>
      </c>
      <c r="E48" s="47" t="s">
        <v>217</v>
      </c>
      <c r="F48" s="48" t="s">
        <v>332</v>
      </c>
      <c r="G48" s="45" t="s">
        <v>159</v>
      </c>
      <c r="H48" s="89">
        <v>9</v>
      </c>
      <c r="I48" s="49">
        <v>8</v>
      </c>
      <c r="J48" s="49">
        <v>9</v>
      </c>
      <c r="K48" s="49" t="s">
        <v>36</v>
      </c>
      <c r="L48" s="54"/>
      <c r="M48" s="54"/>
      <c r="N48" s="54"/>
      <c r="O48" s="54"/>
      <c r="P48" s="86">
        <v>7</v>
      </c>
      <c r="Q48" s="51">
        <f t="shared" si="0"/>
        <v>7.8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1459</v>
      </c>
      <c r="D49" s="46" t="s">
        <v>948</v>
      </c>
      <c r="E49" s="47" t="s">
        <v>217</v>
      </c>
      <c r="F49" s="48" t="s">
        <v>1043</v>
      </c>
      <c r="G49" s="45" t="s">
        <v>135</v>
      </c>
      <c r="H49" s="89">
        <v>9</v>
      </c>
      <c r="I49" s="49">
        <v>8</v>
      </c>
      <c r="J49" s="49">
        <v>9</v>
      </c>
      <c r="K49" s="49" t="s">
        <v>36</v>
      </c>
      <c r="L49" s="54"/>
      <c r="M49" s="54"/>
      <c r="N49" s="54"/>
      <c r="O49" s="54"/>
      <c r="P49" s="86">
        <v>6.5</v>
      </c>
      <c r="Q49" s="51">
        <f t="shared" si="0"/>
        <v>7.6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1460</v>
      </c>
      <c r="D50" s="46" t="s">
        <v>1461</v>
      </c>
      <c r="E50" s="47" t="s">
        <v>217</v>
      </c>
      <c r="F50" s="48" t="s">
        <v>1462</v>
      </c>
      <c r="G50" s="45" t="s">
        <v>86</v>
      </c>
      <c r="H50" s="89">
        <v>8</v>
      </c>
      <c r="I50" s="49">
        <v>7</v>
      </c>
      <c r="J50" s="49">
        <v>9</v>
      </c>
      <c r="K50" s="49" t="s">
        <v>36</v>
      </c>
      <c r="L50" s="54"/>
      <c r="M50" s="54"/>
      <c r="N50" s="54"/>
      <c r="O50" s="54"/>
      <c r="P50" s="86">
        <v>6</v>
      </c>
      <c r="Q50" s="51">
        <f t="shared" si="0"/>
        <v>7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1463</v>
      </c>
      <c r="D51" s="46" t="s">
        <v>119</v>
      </c>
      <c r="E51" s="47" t="s">
        <v>1068</v>
      </c>
      <c r="F51" s="48" t="s">
        <v>1464</v>
      </c>
      <c r="G51" s="45" t="s">
        <v>112</v>
      </c>
      <c r="H51" s="89">
        <v>8</v>
      </c>
      <c r="I51" s="49">
        <v>7</v>
      </c>
      <c r="J51" s="49">
        <v>9</v>
      </c>
      <c r="K51" s="49" t="s">
        <v>36</v>
      </c>
      <c r="L51" s="54"/>
      <c r="M51" s="54"/>
      <c r="N51" s="54"/>
      <c r="O51" s="54"/>
      <c r="P51" s="86">
        <v>7.5</v>
      </c>
      <c r="Q51" s="51">
        <f t="shared" si="0"/>
        <v>7.8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1465</v>
      </c>
      <c r="D52" s="46" t="s">
        <v>1466</v>
      </c>
      <c r="E52" s="47" t="s">
        <v>1467</v>
      </c>
      <c r="F52" s="48" t="s">
        <v>1468</v>
      </c>
      <c r="G52" s="45" t="s">
        <v>159</v>
      </c>
      <c r="H52" s="89">
        <v>9</v>
      </c>
      <c r="I52" s="49">
        <v>8</v>
      </c>
      <c r="J52" s="49">
        <v>10</v>
      </c>
      <c r="K52" s="49" t="s">
        <v>36</v>
      </c>
      <c r="L52" s="54"/>
      <c r="M52" s="54"/>
      <c r="N52" s="54"/>
      <c r="O52" s="54"/>
      <c r="P52" s="86">
        <v>7</v>
      </c>
      <c r="Q52" s="51">
        <f t="shared" si="0"/>
        <v>8</v>
      </c>
      <c r="R52" s="52" t="str">
        <f t="shared" si="3"/>
        <v>B+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1469</v>
      </c>
      <c r="D53" s="46" t="s">
        <v>1470</v>
      </c>
      <c r="E53" s="47" t="s">
        <v>770</v>
      </c>
      <c r="F53" s="48" t="s">
        <v>1471</v>
      </c>
      <c r="G53" s="45" t="s">
        <v>117</v>
      </c>
      <c r="H53" s="89">
        <v>7</v>
      </c>
      <c r="I53" s="49">
        <v>7</v>
      </c>
      <c r="J53" s="49">
        <v>9</v>
      </c>
      <c r="K53" s="49" t="s">
        <v>36</v>
      </c>
      <c r="L53" s="54"/>
      <c r="M53" s="54"/>
      <c r="N53" s="54"/>
      <c r="O53" s="54"/>
      <c r="P53" s="86">
        <v>6.5</v>
      </c>
      <c r="Q53" s="51">
        <f t="shared" si="0"/>
        <v>7.2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1472</v>
      </c>
      <c r="D54" s="46" t="s">
        <v>1098</v>
      </c>
      <c r="E54" s="47" t="s">
        <v>770</v>
      </c>
      <c r="F54" s="48" t="s">
        <v>1473</v>
      </c>
      <c r="G54" s="45" t="s">
        <v>159</v>
      </c>
      <c r="H54" s="89">
        <v>9</v>
      </c>
      <c r="I54" s="49">
        <v>8</v>
      </c>
      <c r="J54" s="49">
        <v>10</v>
      </c>
      <c r="K54" s="49" t="s">
        <v>36</v>
      </c>
      <c r="L54" s="54"/>
      <c r="M54" s="54"/>
      <c r="N54" s="54"/>
      <c r="O54" s="54"/>
      <c r="P54" s="86">
        <v>7.5</v>
      </c>
      <c r="Q54" s="51">
        <f t="shared" si="0"/>
        <v>8.3000000000000007</v>
      </c>
      <c r="R54" s="52" t="str">
        <f t="shared" si="3"/>
        <v>B+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1474</v>
      </c>
      <c r="D55" s="46" t="s">
        <v>333</v>
      </c>
      <c r="E55" s="47" t="s">
        <v>334</v>
      </c>
      <c r="F55" s="48" t="s">
        <v>1475</v>
      </c>
      <c r="G55" s="45" t="s">
        <v>112</v>
      </c>
      <c r="H55" s="89">
        <v>8</v>
      </c>
      <c r="I55" s="49">
        <v>7</v>
      </c>
      <c r="J55" s="49">
        <v>10</v>
      </c>
      <c r="K55" s="49" t="s">
        <v>36</v>
      </c>
      <c r="L55" s="54"/>
      <c r="M55" s="54"/>
      <c r="N55" s="54"/>
      <c r="O55" s="54"/>
      <c r="P55" s="86">
        <v>6.5</v>
      </c>
      <c r="Q55" s="51">
        <f t="shared" si="0"/>
        <v>7.5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1476</v>
      </c>
      <c r="D56" s="46" t="s">
        <v>1477</v>
      </c>
      <c r="E56" s="47" t="s">
        <v>789</v>
      </c>
      <c r="F56" s="48" t="s">
        <v>1402</v>
      </c>
      <c r="G56" s="45" t="s">
        <v>155</v>
      </c>
      <c r="H56" s="89">
        <v>9</v>
      </c>
      <c r="I56" s="49">
        <v>5</v>
      </c>
      <c r="J56" s="49">
        <v>9</v>
      </c>
      <c r="K56" s="49" t="s">
        <v>36</v>
      </c>
      <c r="L56" s="54"/>
      <c r="M56" s="54"/>
      <c r="N56" s="54"/>
      <c r="O56" s="54"/>
      <c r="P56" s="86">
        <v>6.5</v>
      </c>
      <c r="Q56" s="51">
        <f t="shared" si="0"/>
        <v>7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1478</v>
      </c>
      <c r="D57" s="46" t="s">
        <v>1479</v>
      </c>
      <c r="E57" s="47" t="s">
        <v>789</v>
      </c>
      <c r="F57" s="48" t="s">
        <v>977</v>
      </c>
      <c r="G57" s="45" t="s">
        <v>86</v>
      </c>
      <c r="H57" s="89">
        <v>8</v>
      </c>
      <c r="I57" s="49">
        <v>7</v>
      </c>
      <c r="J57" s="49">
        <v>8</v>
      </c>
      <c r="K57" s="49" t="s">
        <v>36</v>
      </c>
      <c r="L57" s="54"/>
      <c r="M57" s="54"/>
      <c r="N57" s="54"/>
      <c r="O57" s="54"/>
      <c r="P57" s="86">
        <v>5.5</v>
      </c>
      <c r="Q57" s="51">
        <f t="shared" si="0"/>
        <v>6.6</v>
      </c>
      <c r="R57" s="52" t="str">
        <f t="shared" si="3"/>
        <v>C+</v>
      </c>
      <c r="S57" s="53" t="str">
        <f t="shared" si="1"/>
        <v>Trung bình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1480</v>
      </c>
      <c r="D58" s="46" t="s">
        <v>169</v>
      </c>
      <c r="E58" s="47" t="s">
        <v>243</v>
      </c>
      <c r="F58" s="48" t="s">
        <v>1481</v>
      </c>
      <c r="G58" s="45" t="s">
        <v>86</v>
      </c>
      <c r="H58" s="89">
        <v>8</v>
      </c>
      <c r="I58" s="49">
        <v>7</v>
      </c>
      <c r="J58" s="49">
        <v>9</v>
      </c>
      <c r="K58" s="49" t="s">
        <v>36</v>
      </c>
      <c r="L58" s="54"/>
      <c r="M58" s="54"/>
      <c r="N58" s="54"/>
      <c r="O58" s="54"/>
      <c r="P58" s="86">
        <v>6.5</v>
      </c>
      <c r="Q58" s="51">
        <f t="shared" si="0"/>
        <v>7.3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1482</v>
      </c>
      <c r="D59" s="46" t="s">
        <v>1483</v>
      </c>
      <c r="E59" s="47" t="s">
        <v>335</v>
      </c>
      <c r="F59" s="48" t="s">
        <v>336</v>
      </c>
      <c r="G59" s="45" t="s">
        <v>81</v>
      </c>
      <c r="H59" s="89">
        <v>9</v>
      </c>
      <c r="I59" s="49">
        <v>8</v>
      </c>
      <c r="J59" s="49">
        <v>10</v>
      </c>
      <c r="K59" s="49" t="s">
        <v>36</v>
      </c>
      <c r="L59" s="54"/>
      <c r="M59" s="54"/>
      <c r="N59" s="54"/>
      <c r="O59" s="54"/>
      <c r="P59" s="86">
        <v>6.5</v>
      </c>
      <c r="Q59" s="51">
        <f t="shared" si="0"/>
        <v>7.8</v>
      </c>
      <c r="R59" s="52" t="str">
        <f t="shared" si="3"/>
        <v>B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1484</v>
      </c>
      <c r="D60" s="46" t="s">
        <v>722</v>
      </c>
      <c r="E60" s="47" t="s">
        <v>337</v>
      </c>
      <c r="F60" s="48" t="s">
        <v>1227</v>
      </c>
      <c r="G60" s="45" t="s">
        <v>86</v>
      </c>
      <c r="H60" s="89">
        <v>8</v>
      </c>
      <c r="I60" s="49">
        <v>7</v>
      </c>
      <c r="J60" s="49">
        <v>9</v>
      </c>
      <c r="K60" s="49" t="s">
        <v>36</v>
      </c>
      <c r="L60" s="54"/>
      <c r="M60" s="54"/>
      <c r="N60" s="54"/>
      <c r="O60" s="54"/>
      <c r="P60" s="86">
        <v>6.5</v>
      </c>
      <c r="Q60" s="51">
        <f t="shared" si="0"/>
        <v>7.3</v>
      </c>
      <c r="R60" s="52" t="str">
        <f t="shared" si="3"/>
        <v>B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1485</v>
      </c>
      <c r="D61" s="46" t="s">
        <v>1426</v>
      </c>
      <c r="E61" s="47" t="s">
        <v>338</v>
      </c>
      <c r="F61" s="48" t="s">
        <v>1486</v>
      </c>
      <c r="G61" s="45" t="s">
        <v>112</v>
      </c>
      <c r="H61" s="89">
        <v>8</v>
      </c>
      <c r="I61" s="49">
        <v>7</v>
      </c>
      <c r="J61" s="49">
        <v>9</v>
      </c>
      <c r="K61" s="49" t="s">
        <v>36</v>
      </c>
      <c r="L61" s="54"/>
      <c r="M61" s="54"/>
      <c r="N61" s="54"/>
      <c r="O61" s="54"/>
      <c r="P61" s="86">
        <v>7</v>
      </c>
      <c r="Q61" s="51">
        <f t="shared" si="0"/>
        <v>7.5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1487</v>
      </c>
      <c r="D62" s="46" t="s">
        <v>1488</v>
      </c>
      <c r="E62" s="47" t="s">
        <v>1489</v>
      </c>
      <c r="F62" s="48" t="s">
        <v>1490</v>
      </c>
      <c r="G62" s="45" t="s">
        <v>95</v>
      </c>
      <c r="H62" s="89">
        <v>8</v>
      </c>
      <c r="I62" s="49">
        <v>7</v>
      </c>
      <c r="J62" s="49">
        <v>10</v>
      </c>
      <c r="K62" s="49" t="s">
        <v>36</v>
      </c>
      <c r="L62" s="54"/>
      <c r="M62" s="54"/>
      <c r="N62" s="54"/>
      <c r="O62" s="54"/>
      <c r="P62" s="86">
        <v>6</v>
      </c>
      <c r="Q62" s="51">
        <f t="shared" si="0"/>
        <v>7.2</v>
      </c>
      <c r="R62" s="52" t="str">
        <f t="shared" si="3"/>
        <v>B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1491</v>
      </c>
      <c r="D63" s="46" t="s">
        <v>310</v>
      </c>
      <c r="E63" s="47" t="s">
        <v>1492</v>
      </c>
      <c r="F63" s="48" t="s">
        <v>1493</v>
      </c>
      <c r="G63" s="45" t="s">
        <v>77</v>
      </c>
      <c r="H63" s="89">
        <v>8</v>
      </c>
      <c r="I63" s="49">
        <v>7</v>
      </c>
      <c r="J63" s="49">
        <v>9</v>
      </c>
      <c r="K63" s="49" t="s">
        <v>36</v>
      </c>
      <c r="L63" s="54"/>
      <c r="M63" s="54"/>
      <c r="N63" s="54"/>
      <c r="O63" s="54"/>
      <c r="P63" s="86">
        <v>6.5</v>
      </c>
      <c r="Q63" s="51">
        <f t="shared" si="0"/>
        <v>7.3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1494</v>
      </c>
      <c r="D64" s="46" t="s">
        <v>1406</v>
      </c>
      <c r="E64" s="47" t="s">
        <v>339</v>
      </c>
      <c r="F64" s="48" t="s">
        <v>1495</v>
      </c>
      <c r="G64" s="45" t="s">
        <v>86</v>
      </c>
      <c r="H64" s="89">
        <v>8</v>
      </c>
      <c r="I64" s="49">
        <v>7</v>
      </c>
      <c r="J64" s="49">
        <v>9</v>
      </c>
      <c r="K64" s="49" t="s">
        <v>36</v>
      </c>
      <c r="L64" s="54"/>
      <c r="M64" s="54"/>
      <c r="N64" s="54"/>
      <c r="O64" s="54"/>
      <c r="P64" s="86">
        <v>6.5</v>
      </c>
      <c r="Q64" s="51">
        <f t="shared" si="0"/>
        <v>7.3</v>
      </c>
      <c r="R64" s="52" t="str">
        <f t="shared" si="3"/>
        <v>B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1496</v>
      </c>
      <c r="D65" s="46" t="s">
        <v>119</v>
      </c>
      <c r="E65" s="47" t="s">
        <v>282</v>
      </c>
      <c r="F65" s="48" t="s">
        <v>1497</v>
      </c>
      <c r="G65" s="45" t="s">
        <v>86</v>
      </c>
      <c r="H65" s="89">
        <v>9</v>
      </c>
      <c r="I65" s="49">
        <v>8</v>
      </c>
      <c r="J65" s="49">
        <v>9</v>
      </c>
      <c r="K65" s="49" t="s">
        <v>36</v>
      </c>
      <c r="L65" s="54"/>
      <c r="M65" s="54"/>
      <c r="N65" s="54"/>
      <c r="O65" s="54"/>
      <c r="P65" s="86">
        <v>8</v>
      </c>
      <c r="Q65" s="51">
        <f t="shared" si="0"/>
        <v>8.3000000000000007</v>
      </c>
      <c r="R65" s="52" t="str">
        <f t="shared" si="3"/>
        <v>B+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1498</v>
      </c>
      <c r="D66" s="46" t="s">
        <v>1499</v>
      </c>
      <c r="E66" s="47" t="s">
        <v>340</v>
      </c>
      <c r="F66" s="48" t="s">
        <v>341</v>
      </c>
      <c r="G66" s="45" t="s">
        <v>112</v>
      </c>
      <c r="H66" s="89">
        <v>8</v>
      </c>
      <c r="I66" s="49">
        <v>7</v>
      </c>
      <c r="J66" s="49">
        <v>9</v>
      </c>
      <c r="K66" s="49" t="s">
        <v>36</v>
      </c>
      <c r="L66" s="54"/>
      <c r="M66" s="54"/>
      <c r="N66" s="54"/>
      <c r="O66" s="54"/>
      <c r="P66" s="86">
        <v>6</v>
      </c>
      <c r="Q66" s="51">
        <f t="shared" si="0"/>
        <v>7</v>
      </c>
      <c r="R66" s="52" t="str">
        <f t="shared" si="3"/>
        <v>B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1500</v>
      </c>
      <c r="D67" s="46" t="s">
        <v>1501</v>
      </c>
      <c r="E67" s="47" t="s">
        <v>819</v>
      </c>
      <c r="F67" s="48" t="s">
        <v>1502</v>
      </c>
      <c r="G67" s="45" t="s">
        <v>117</v>
      </c>
      <c r="H67" s="89">
        <v>7</v>
      </c>
      <c r="I67" s="49">
        <v>6</v>
      </c>
      <c r="J67" s="49">
        <v>9</v>
      </c>
      <c r="K67" s="49" t="s">
        <v>36</v>
      </c>
      <c r="L67" s="54"/>
      <c r="M67" s="54"/>
      <c r="N67" s="54"/>
      <c r="O67" s="54"/>
      <c r="P67" s="86">
        <v>6</v>
      </c>
      <c r="Q67" s="51">
        <f t="shared" si="0"/>
        <v>6.7</v>
      </c>
      <c r="R67" s="52" t="str">
        <f t="shared" si="3"/>
        <v>C+</v>
      </c>
      <c r="S67" s="53" t="str">
        <f t="shared" si="1"/>
        <v>Trung bình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1503</v>
      </c>
      <c r="D68" s="46" t="s">
        <v>152</v>
      </c>
      <c r="E68" s="47" t="s">
        <v>303</v>
      </c>
      <c r="F68" s="48" t="s">
        <v>1504</v>
      </c>
      <c r="G68" s="45" t="s">
        <v>135</v>
      </c>
      <c r="H68" s="89">
        <v>9</v>
      </c>
      <c r="I68" s="49">
        <v>8</v>
      </c>
      <c r="J68" s="49">
        <v>9</v>
      </c>
      <c r="K68" s="49" t="s">
        <v>36</v>
      </c>
      <c r="L68" s="54"/>
      <c r="M68" s="54"/>
      <c r="N68" s="54"/>
      <c r="O68" s="54"/>
      <c r="P68" s="86">
        <v>6</v>
      </c>
      <c r="Q68" s="51">
        <f t="shared" si="0"/>
        <v>7.3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1505</v>
      </c>
      <c r="D69" s="46" t="s">
        <v>1506</v>
      </c>
      <c r="E69" s="47" t="s">
        <v>342</v>
      </c>
      <c r="F69" s="48" t="s">
        <v>1507</v>
      </c>
      <c r="G69" s="45" t="s">
        <v>95</v>
      </c>
      <c r="H69" s="89">
        <v>8</v>
      </c>
      <c r="I69" s="49">
        <v>7</v>
      </c>
      <c r="J69" s="49">
        <v>9</v>
      </c>
      <c r="K69" s="49" t="s">
        <v>36</v>
      </c>
      <c r="L69" s="54"/>
      <c r="M69" s="54"/>
      <c r="N69" s="54"/>
      <c r="O69" s="54"/>
      <c r="P69" s="86">
        <v>5.5</v>
      </c>
      <c r="Q69" s="51">
        <f t="shared" si="0"/>
        <v>6.8</v>
      </c>
      <c r="R69" s="52" t="str">
        <f t="shared" si="3"/>
        <v>C+</v>
      </c>
      <c r="S69" s="53" t="str">
        <f t="shared" si="1"/>
        <v>Trung bình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1508</v>
      </c>
      <c r="D70" s="46" t="s">
        <v>1509</v>
      </c>
      <c r="E70" s="47" t="s">
        <v>1510</v>
      </c>
      <c r="F70" s="48" t="s">
        <v>1511</v>
      </c>
      <c r="G70" s="45" t="s">
        <v>159</v>
      </c>
      <c r="H70" s="89">
        <v>9</v>
      </c>
      <c r="I70" s="49">
        <v>8</v>
      </c>
      <c r="J70" s="49">
        <v>9</v>
      </c>
      <c r="K70" s="49" t="s">
        <v>36</v>
      </c>
      <c r="L70" s="54"/>
      <c r="M70" s="54"/>
      <c r="N70" s="54"/>
      <c r="O70" s="54"/>
      <c r="P70" s="86">
        <v>7.5</v>
      </c>
      <c r="Q70" s="51">
        <f t="shared" si="0"/>
        <v>8.1</v>
      </c>
      <c r="R70" s="52" t="str">
        <f t="shared" si="3"/>
        <v>B+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" customHeight="1">
      <c r="B71" s="44">
        <v>63</v>
      </c>
      <c r="C71" s="45" t="s">
        <v>1512</v>
      </c>
      <c r="D71" s="46" t="s">
        <v>1513</v>
      </c>
      <c r="E71" s="47" t="s">
        <v>836</v>
      </c>
      <c r="F71" s="48" t="s">
        <v>1471</v>
      </c>
      <c r="G71" s="45" t="s">
        <v>100</v>
      </c>
      <c r="H71" s="89">
        <v>8</v>
      </c>
      <c r="I71" s="49">
        <v>7</v>
      </c>
      <c r="J71" s="49">
        <v>9</v>
      </c>
      <c r="K71" s="49" t="s">
        <v>36</v>
      </c>
      <c r="L71" s="54"/>
      <c r="M71" s="54"/>
      <c r="N71" s="54"/>
      <c r="O71" s="54"/>
      <c r="P71" s="86">
        <v>7</v>
      </c>
      <c r="Q71" s="51">
        <f t="shared" si="0"/>
        <v>7.5</v>
      </c>
      <c r="R71" s="52" t="str">
        <f t="shared" si="3"/>
        <v>B</v>
      </c>
      <c r="S71" s="53" t="str">
        <f t="shared" si="1"/>
        <v>Khá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7.5" customHeight="1">
      <c r="A72" s="61"/>
      <c r="B72" s="62"/>
      <c r="C72" s="63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8">
      <c r="A73" s="61"/>
      <c r="B73" s="161" t="s">
        <v>37</v>
      </c>
      <c r="C73" s="161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5" customHeight="1">
      <c r="A74" s="61"/>
      <c r="B74" s="68" t="s">
        <v>38</v>
      </c>
      <c r="C74" s="68"/>
      <c r="D74" s="69">
        <f>+$AA$7</f>
        <v>63</v>
      </c>
      <c r="E74" s="70" t="s">
        <v>39</v>
      </c>
      <c r="F74" s="70"/>
      <c r="G74" s="162" t="s">
        <v>40</v>
      </c>
      <c r="H74" s="162"/>
      <c r="I74" s="162"/>
      <c r="J74" s="162"/>
      <c r="K74" s="162"/>
      <c r="L74" s="162"/>
      <c r="M74" s="162"/>
      <c r="N74" s="162"/>
      <c r="O74" s="162"/>
      <c r="P74" s="71">
        <f>$AA$7 -COUNTIF($T$8:$T$250,"Vắng") -COUNTIF($T$8:$T$250,"Vắng có phép") - COUNTIF($T$8:$T$250,"Đình chỉ thi") - COUNTIF($T$8:$T$250,"Không đủ ĐKDT")</f>
        <v>62</v>
      </c>
      <c r="Q74" s="71"/>
      <c r="R74" s="72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41</v>
      </c>
      <c r="C75" s="68"/>
      <c r="D75" s="69">
        <f>+$AL$7</f>
        <v>62</v>
      </c>
      <c r="E75" s="70" t="s">
        <v>39</v>
      </c>
      <c r="F75" s="70"/>
      <c r="G75" s="162" t="s">
        <v>42</v>
      </c>
      <c r="H75" s="162"/>
      <c r="I75" s="162"/>
      <c r="J75" s="162"/>
      <c r="K75" s="162"/>
      <c r="L75" s="162"/>
      <c r="M75" s="162"/>
      <c r="N75" s="162"/>
      <c r="O75" s="162"/>
      <c r="P75" s="74">
        <f>COUNTIF($T$8:$T$126,"Vắng")</f>
        <v>0</v>
      </c>
      <c r="Q75" s="74"/>
      <c r="R75" s="75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43</v>
      </c>
      <c r="C76" s="68"/>
      <c r="D76" s="76">
        <f>COUNTIF(X9:X71,"Học lại")</f>
        <v>1</v>
      </c>
      <c r="E76" s="70" t="s">
        <v>39</v>
      </c>
      <c r="F76" s="70"/>
      <c r="G76" s="162" t="s">
        <v>44</v>
      </c>
      <c r="H76" s="162"/>
      <c r="I76" s="162"/>
      <c r="J76" s="162"/>
      <c r="K76" s="162"/>
      <c r="L76" s="162"/>
      <c r="M76" s="162"/>
      <c r="N76" s="162"/>
      <c r="O76" s="162"/>
      <c r="P76" s="71">
        <f>COUNTIF($T$8:$T$126,"Vắng có phép")</f>
        <v>0</v>
      </c>
      <c r="Q76" s="71"/>
      <c r="R76" s="72"/>
      <c r="S76" s="73"/>
      <c r="T76" s="73" t="s">
        <v>39</v>
      </c>
      <c r="U76" s="73"/>
      <c r="V76" s="73"/>
      <c r="W76" s="4"/>
    </row>
    <row r="77" spans="1:40" ht="3" customHeight="1">
      <c r="A77" s="61"/>
      <c r="B77" s="62"/>
      <c r="C77" s="63"/>
      <c r="D77" s="63"/>
      <c r="E77" s="64"/>
      <c r="F77" s="64"/>
      <c r="G77" s="64"/>
      <c r="H77" s="65"/>
      <c r="I77" s="66"/>
      <c r="J77" s="66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4"/>
    </row>
    <row r="78" spans="1:40">
      <c r="B78" s="77" t="s">
        <v>45</v>
      </c>
      <c r="C78" s="77"/>
      <c r="D78" s="78">
        <f>COUNTIF(X9:X71,"Thi lại")</f>
        <v>0</v>
      </c>
      <c r="E78" s="79" t="s">
        <v>39</v>
      </c>
      <c r="F78" s="4"/>
      <c r="G78" s="4"/>
      <c r="H78" s="4"/>
      <c r="I78" s="4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27"/>
      <c r="V78" s="127"/>
      <c r="W78" s="4"/>
    </row>
    <row r="79" spans="1:40">
      <c r="B79" s="77"/>
      <c r="C79" s="77"/>
      <c r="D79" s="78"/>
      <c r="E79" s="79"/>
      <c r="F79" s="4"/>
      <c r="G79" s="4"/>
      <c r="H79" s="4"/>
      <c r="I79" s="4"/>
      <c r="J79" s="152" t="s">
        <v>58</v>
      </c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27"/>
      <c r="W79" s="4"/>
    </row>
    <row r="80" spans="1:40" ht="27" customHeight="1">
      <c r="A80" s="80"/>
      <c r="B80" s="147" t="s">
        <v>46</v>
      </c>
      <c r="C80" s="147"/>
      <c r="D80" s="147"/>
      <c r="E80" s="147"/>
      <c r="F80" s="147"/>
      <c r="G80" s="147"/>
      <c r="H80" s="147"/>
      <c r="I80" s="81"/>
      <c r="J80" s="153" t="s">
        <v>59</v>
      </c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28"/>
      <c r="W80" s="4"/>
    </row>
    <row r="81" spans="1:40" ht="4.5" customHeight="1">
      <c r="A81" s="61"/>
      <c r="B81" s="62"/>
      <c r="C81" s="82"/>
      <c r="D81" s="82"/>
      <c r="E81" s="83"/>
      <c r="F81" s="83"/>
      <c r="G81" s="83"/>
      <c r="H81" s="84"/>
      <c r="I81" s="85"/>
      <c r="J81" s="85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40" s="61" customFormat="1">
      <c r="B82" s="147" t="s">
        <v>47</v>
      </c>
      <c r="C82" s="147"/>
      <c r="D82" s="149" t="s">
        <v>48</v>
      </c>
      <c r="E82" s="149"/>
      <c r="F82" s="149"/>
      <c r="G82" s="149"/>
      <c r="H82" s="149"/>
      <c r="I82" s="85"/>
      <c r="J82" s="85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7.2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8.4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12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9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3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18" customHeight="1">
      <c r="A88" s="1"/>
      <c r="B88" s="151" t="s">
        <v>60</v>
      </c>
      <c r="C88" s="151"/>
      <c r="D88" s="151" t="s">
        <v>61</v>
      </c>
      <c r="E88" s="151"/>
      <c r="F88" s="151"/>
      <c r="G88" s="151"/>
      <c r="H88" s="151"/>
      <c r="I88" s="151"/>
      <c r="J88" s="151" t="s">
        <v>62</v>
      </c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26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4.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36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ht="38.25" customHeight="1">
      <c r="B91" s="146"/>
      <c r="C91" s="147"/>
      <c r="D91" s="147"/>
      <c r="E91" s="147"/>
      <c r="F91" s="147"/>
      <c r="G91" s="147"/>
      <c r="H91" s="146"/>
      <c r="I91" s="146"/>
      <c r="J91" s="146"/>
      <c r="K91" s="146"/>
      <c r="L91" s="146"/>
      <c r="M91" s="146"/>
      <c r="N91" s="148"/>
      <c r="O91" s="148"/>
      <c r="P91" s="148"/>
      <c r="Q91" s="148"/>
      <c r="R91" s="148"/>
      <c r="S91" s="148"/>
      <c r="T91" s="148"/>
      <c r="U91" s="148"/>
      <c r="V91" s="124"/>
    </row>
    <row r="92" spans="1:40">
      <c r="B92" s="62"/>
      <c r="C92" s="82"/>
      <c r="D92" s="82"/>
      <c r="E92" s="83"/>
      <c r="F92" s="83"/>
      <c r="G92" s="83"/>
      <c r="H92" s="84"/>
      <c r="I92" s="85"/>
      <c r="J92" s="85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40">
      <c r="B93" s="147"/>
      <c r="C93" s="147"/>
      <c r="D93" s="149"/>
      <c r="E93" s="149"/>
      <c r="F93" s="149"/>
      <c r="G93" s="149"/>
      <c r="H93" s="149"/>
      <c r="I93" s="85"/>
      <c r="J93" s="85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</row>
    <row r="94" spans="1:40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9" spans="2:22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25"/>
    </row>
    <row r="102" spans="2:22" ht="39" customHeight="1">
      <c r="B102" s="146" t="s">
        <v>49</v>
      </c>
      <c r="C102" s="147"/>
      <c r="D102" s="147"/>
      <c r="E102" s="147"/>
      <c r="F102" s="147"/>
      <c r="G102" s="147"/>
      <c r="H102" s="146" t="s">
        <v>50</v>
      </c>
      <c r="I102" s="146"/>
      <c r="J102" s="146"/>
      <c r="K102" s="146"/>
      <c r="L102" s="146"/>
      <c r="M102" s="146"/>
      <c r="N102" s="148" t="s">
        <v>51</v>
      </c>
      <c r="O102" s="148"/>
      <c r="P102" s="148"/>
      <c r="Q102" s="148"/>
      <c r="R102" s="148"/>
      <c r="S102" s="148"/>
      <c r="T102" s="148"/>
      <c r="U102" s="148"/>
      <c r="V102" s="124"/>
    </row>
    <row r="103" spans="2:22">
      <c r="B103" s="62"/>
      <c r="C103" s="82"/>
      <c r="D103" s="82"/>
      <c r="E103" s="83"/>
      <c r="F103" s="83"/>
      <c r="G103" s="83"/>
      <c r="H103" s="84"/>
      <c r="I103" s="85"/>
      <c r="J103" s="85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2:22">
      <c r="B104" s="147" t="s">
        <v>47</v>
      </c>
      <c r="C104" s="147"/>
      <c r="D104" s="149" t="s">
        <v>48</v>
      </c>
      <c r="E104" s="149"/>
      <c r="F104" s="149"/>
      <c r="G104" s="149"/>
      <c r="H104" s="149"/>
      <c r="I104" s="85"/>
      <c r="J104" s="85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</row>
    <row r="105" spans="2:2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10" spans="2:22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 t="s">
        <v>52</v>
      </c>
      <c r="O110" s="150"/>
      <c r="P110" s="150"/>
      <c r="Q110" s="150"/>
      <c r="R110" s="150"/>
      <c r="S110" s="150"/>
      <c r="T110" s="150"/>
      <c r="U110" s="150"/>
      <c r="V110" s="125"/>
    </row>
  </sheetData>
  <sheetProtection formatCells="0" formatColumns="0" formatRows="0" insertColumns="0" insertRows="0" insertHyperlinks="0" deleteColumns="0" deleteRows="0" sort="0" autoFilter="0" pivotTables="0"/>
  <autoFilter ref="A7:AN71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75:O75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M6:N6"/>
    <mergeCell ref="G6:G7"/>
    <mergeCell ref="B8:G8"/>
    <mergeCell ref="B73:C73"/>
    <mergeCell ref="G74:O74"/>
    <mergeCell ref="C6:C7"/>
    <mergeCell ref="D6:E7"/>
    <mergeCell ref="F6:F7"/>
    <mergeCell ref="J78:T78"/>
    <mergeCell ref="J79:U79"/>
    <mergeCell ref="B80:H80"/>
    <mergeCell ref="J80:U80"/>
    <mergeCell ref="G76:O76"/>
    <mergeCell ref="O6:O7"/>
    <mergeCell ref="P6:P7"/>
    <mergeCell ref="Q6:Q8"/>
    <mergeCell ref="R6:R7"/>
    <mergeCell ref="H6:H7"/>
    <mergeCell ref="I6:I7"/>
    <mergeCell ref="J6:J7"/>
    <mergeCell ref="K6:K7"/>
    <mergeCell ref="L6:L7"/>
    <mergeCell ref="B82:C82"/>
    <mergeCell ref="D82:H82"/>
    <mergeCell ref="B88:C88"/>
    <mergeCell ref="D88:I88"/>
    <mergeCell ref="J88:U88"/>
    <mergeCell ref="B110:D110"/>
    <mergeCell ref="E110:G110"/>
    <mergeCell ref="H110:M110"/>
    <mergeCell ref="N110:U110"/>
    <mergeCell ref="B93:C93"/>
    <mergeCell ref="D93:H93"/>
    <mergeCell ref="B99:D99"/>
    <mergeCell ref="E99:G99"/>
    <mergeCell ref="H99:M99"/>
    <mergeCell ref="N99:U99"/>
    <mergeCell ref="B102:G102"/>
    <mergeCell ref="H102:M102"/>
    <mergeCell ref="N102:U102"/>
    <mergeCell ref="B104:C104"/>
    <mergeCell ref="D104:H104"/>
    <mergeCell ref="B91:G91"/>
    <mergeCell ref="H91:M91"/>
    <mergeCell ref="N91:U91"/>
  </mergeCells>
  <conditionalFormatting sqref="H9:P71">
    <cfRule type="cellIs" dxfId="80" priority="9" operator="greaterThan">
      <formula>10</formula>
    </cfRule>
  </conditionalFormatting>
  <conditionalFormatting sqref="C1:C1048576">
    <cfRule type="duplicateValues" dxfId="79" priority="8"/>
  </conditionalFormatting>
  <conditionalFormatting sqref="P9:P71">
    <cfRule type="cellIs" dxfId="78" priority="5" operator="greaterThan">
      <formula>10</formula>
    </cfRule>
    <cfRule type="cellIs" dxfId="77" priority="6" operator="greaterThan">
      <formula>10</formula>
    </cfRule>
    <cfRule type="cellIs" dxfId="76" priority="7" operator="greaterThan">
      <formula>10</formula>
    </cfRule>
  </conditionalFormatting>
  <conditionalFormatting sqref="H9:K71">
    <cfRule type="cellIs" dxfId="75" priority="4" operator="greaterThan">
      <formula>10</formula>
    </cfRule>
  </conditionalFormatting>
  <conditionalFormatting sqref="C79:C88">
    <cfRule type="duplicateValues" dxfId="74" priority="3"/>
  </conditionalFormatting>
  <conditionalFormatting sqref="O79:O88">
    <cfRule type="duplicateValues" dxfId="73" priority="2"/>
  </conditionalFormatting>
  <conditionalFormatting sqref="C79:C88">
    <cfRule type="duplicateValues" dxfId="72" priority="1"/>
  </conditionalFormatting>
  <dataValidations count="1">
    <dataValidation allowBlank="1" showInputMessage="1" showErrorMessage="1" errorTitle="Không xóa dữ liệu" error="Không xóa dữ liệu" prompt="Không xóa dữ liệu" sqref="D76 AN2:AN7 X9:Y71 Z9 Z2:AM2 Y3:AM7"/>
  </dataValidations>
  <pageMargins left="0.35433070866141736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AN80"/>
  <sheetViews>
    <sheetView tabSelected="1" topLeftCell="B1" workbookViewId="0">
      <pane ySplit="2" topLeftCell="A3" activePane="bottomLeft" state="frozen"/>
      <selection activeCell="G1" sqref="G1:G1048576"/>
      <selection pane="bottomLeft" activeCell="B72" sqref="B72:U80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5" style="1" customWidth="1"/>
    <col min="4" max="4" width="14.59765625" style="1" customWidth="1"/>
    <col min="5" max="5" width="7.8984375" style="1" customWidth="1"/>
    <col min="6" max="6" width="9.3984375" style="1" hidden="1" customWidth="1"/>
    <col min="7" max="7" width="8.5" style="1" customWidth="1"/>
    <col min="8" max="10" width="5.1992187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6.5976562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5.69921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15"/>
      <c r="W2" s="5"/>
      <c r="X2" s="6"/>
      <c r="AF2" s="2"/>
      <c r="AG2" s="7"/>
      <c r="AH2" s="2"/>
      <c r="AI2" s="2"/>
      <c r="AJ2" s="2"/>
      <c r="AK2" s="7"/>
      <c r="AL2" s="2"/>
    </row>
    <row r="3" spans="2:40" ht="33.75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1137</v>
      </c>
      <c r="Q3" s="180"/>
      <c r="R3" s="180"/>
      <c r="S3" s="180"/>
      <c r="T3" s="180"/>
      <c r="U3" s="180"/>
      <c r="V3" s="118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14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39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17" t="s">
        <v>33</v>
      </c>
      <c r="N7" s="117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 SKD1108-11</v>
      </c>
      <c r="AA7" s="20">
        <f>+$AJ$7+$AL$7+$AH$7</f>
        <v>33</v>
      </c>
      <c r="AB7" s="7">
        <f>COUNTIF($S$8:$S$90,"Khiển trách")</f>
        <v>0</v>
      </c>
      <c r="AC7" s="7">
        <f>COUNTIF($S$8:$S$90,"Cảnh cáo")</f>
        <v>0</v>
      </c>
      <c r="AD7" s="7">
        <f>COUNTIF($S$8:$S$90,"Đình chỉ thi")</f>
        <v>0</v>
      </c>
      <c r="AE7" s="21">
        <f>+($AB$7+$AC$7+$AD$7)/$AA$7*100%</f>
        <v>0</v>
      </c>
      <c r="AF7" s="7">
        <f>SUM(COUNTIF($S$8:$S$88,"Vắng"),COUNTIF($S$8:$S$88,"Vắng có phép"))</f>
        <v>0</v>
      </c>
      <c r="AG7" s="22">
        <f>+$AF$7/$AA$7</f>
        <v>0</v>
      </c>
      <c r="AH7" s="23">
        <f>COUNTIF($X$8:$X$88,"Thi lại")</f>
        <v>0</v>
      </c>
      <c r="AI7" s="22">
        <f>+$AH$7/$AA$7</f>
        <v>0</v>
      </c>
      <c r="AJ7" s="23">
        <f>COUNTIF($X$8:$X$89,"Học lại")</f>
        <v>2</v>
      </c>
      <c r="AK7" s="22">
        <f>+$AJ$7/$AA$7</f>
        <v>6.0606060606060608E-2</v>
      </c>
      <c r="AL7" s="7">
        <f>COUNTIF($X$9:$X$89,"Đạt")</f>
        <v>31</v>
      </c>
      <c r="AM7" s="21">
        <f>+$AL$7/$AA$7</f>
        <v>0.93939393939393945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.75" customHeight="1">
      <c r="B9" s="31">
        <v>1</v>
      </c>
      <c r="C9" s="32" t="s">
        <v>1296</v>
      </c>
      <c r="D9" s="33" t="s">
        <v>1297</v>
      </c>
      <c r="E9" s="34" t="s">
        <v>75</v>
      </c>
      <c r="F9" s="35" t="s">
        <v>142</v>
      </c>
      <c r="G9" s="32" t="s">
        <v>1298</v>
      </c>
      <c r="H9" s="88">
        <v>9</v>
      </c>
      <c r="I9" s="36">
        <v>9</v>
      </c>
      <c r="J9" s="36">
        <v>9</v>
      </c>
      <c r="K9" s="36" t="s">
        <v>36</v>
      </c>
      <c r="L9" s="37"/>
      <c r="M9" s="37"/>
      <c r="N9" s="37"/>
      <c r="O9" s="37"/>
      <c r="P9" s="38">
        <v>8.5</v>
      </c>
      <c r="Q9" s="39">
        <f t="shared" ref="Q9:Q41" si="0">ROUND(SUMPRODUCT(H9:P9,$H$8:$P$8)/100,1)</f>
        <v>8.8000000000000007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A</v>
      </c>
      <c r="S9" s="40" t="str">
        <f t="shared" ref="S9:S41" si="1">IF($Q9&lt;4,"Kém",IF(AND($Q9&gt;=4,$Q9&lt;=5.4),"Trung bình yếu",IF(AND($Q9&gt;=5.5,$Q9&lt;=6.9),"Trung bình",IF(AND($Q9&gt;=7,$Q9&lt;=8.4),"Khá",IF(AND($Q9&gt;=8.5,$Q9&lt;=10),"Giỏi","")))))</f>
        <v>Giỏi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.75" customHeight="1">
      <c r="B10" s="44">
        <v>2</v>
      </c>
      <c r="C10" s="45" t="s">
        <v>1299</v>
      </c>
      <c r="D10" s="46" t="s">
        <v>1300</v>
      </c>
      <c r="E10" s="47" t="s">
        <v>75</v>
      </c>
      <c r="F10" s="48" t="s">
        <v>355</v>
      </c>
      <c r="G10" s="45" t="s">
        <v>1298</v>
      </c>
      <c r="H10" s="89">
        <v>0</v>
      </c>
      <c r="I10" s="49">
        <v>0</v>
      </c>
      <c r="J10" s="49">
        <v>0</v>
      </c>
      <c r="K10" s="49" t="s">
        <v>36</v>
      </c>
      <c r="L10" s="50"/>
      <c r="M10" s="50"/>
      <c r="N10" s="50"/>
      <c r="O10" s="50"/>
      <c r="P10" s="86" t="s">
        <v>317</v>
      </c>
      <c r="Q10" s="51">
        <f t="shared" si="0"/>
        <v>0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53" t="str">
        <f t="shared" si="1"/>
        <v>Kém</v>
      </c>
      <c r="T10" s="41" t="str">
        <f>+IF(OR($H10=0,$I10=0,$J10=0,$K10=0),"Không đủ ĐKDT",IF(AND(P10=0,Q10&gt;=4),"Không đạt",""))</f>
        <v>Không đủ ĐKDT</v>
      </c>
      <c r="U10" s="41"/>
      <c r="V10" s="71"/>
      <c r="W10" s="4"/>
      <c r="X10" s="43" t="str">
        <f t="shared" ref="X10:X41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Học lại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.75" customHeight="1">
      <c r="B11" s="44">
        <v>3</v>
      </c>
      <c r="C11" s="45" t="s">
        <v>1301</v>
      </c>
      <c r="D11" s="46" t="s">
        <v>1302</v>
      </c>
      <c r="E11" s="47" t="s">
        <v>75</v>
      </c>
      <c r="F11" s="48" t="s">
        <v>739</v>
      </c>
      <c r="G11" s="45" t="s">
        <v>1298</v>
      </c>
      <c r="H11" s="89">
        <v>10</v>
      </c>
      <c r="I11" s="49">
        <v>8</v>
      </c>
      <c r="J11" s="49">
        <v>8</v>
      </c>
      <c r="K11" s="49" t="s">
        <v>36</v>
      </c>
      <c r="L11" s="54"/>
      <c r="M11" s="54"/>
      <c r="N11" s="54"/>
      <c r="O11" s="54"/>
      <c r="P11" s="86">
        <v>6</v>
      </c>
      <c r="Q11" s="51">
        <f t="shared" si="0"/>
        <v>7.2</v>
      </c>
      <c r="R11" s="52" t="str">
        <f t="shared" ref="R11:R41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41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6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.75" customHeight="1">
      <c r="B12" s="44">
        <v>4</v>
      </c>
      <c r="C12" s="45" t="s">
        <v>1303</v>
      </c>
      <c r="D12" s="46" t="s">
        <v>578</v>
      </c>
      <c r="E12" s="47" t="s">
        <v>391</v>
      </c>
      <c r="F12" s="48" t="s">
        <v>1304</v>
      </c>
      <c r="G12" s="45" t="s">
        <v>1298</v>
      </c>
      <c r="H12" s="89">
        <v>10</v>
      </c>
      <c r="I12" s="49">
        <v>9</v>
      </c>
      <c r="J12" s="49">
        <v>10</v>
      </c>
      <c r="K12" s="49" t="s">
        <v>36</v>
      </c>
      <c r="L12" s="54"/>
      <c r="M12" s="54"/>
      <c r="N12" s="54"/>
      <c r="O12" s="54"/>
      <c r="P12" s="86">
        <v>8.5</v>
      </c>
      <c r="Q12" s="51">
        <f t="shared" si="0"/>
        <v>9.1</v>
      </c>
      <c r="R12" s="52" t="str">
        <f t="shared" si="3"/>
        <v>A+</v>
      </c>
      <c r="S12" s="53" t="str">
        <f t="shared" si="1"/>
        <v>Giỏi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.75" customHeight="1">
      <c r="B13" s="44">
        <v>5</v>
      </c>
      <c r="C13" s="45" t="s">
        <v>1305</v>
      </c>
      <c r="D13" s="46" t="s">
        <v>781</v>
      </c>
      <c r="E13" s="47" t="s">
        <v>407</v>
      </c>
      <c r="F13" s="48" t="s">
        <v>1030</v>
      </c>
      <c r="G13" s="45" t="s">
        <v>1298</v>
      </c>
      <c r="H13" s="89">
        <v>10</v>
      </c>
      <c r="I13" s="49">
        <v>8</v>
      </c>
      <c r="J13" s="49">
        <v>9</v>
      </c>
      <c r="K13" s="49" t="s">
        <v>36</v>
      </c>
      <c r="L13" s="54"/>
      <c r="M13" s="54"/>
      <c r="N13" s="54"/>
      <c r="O13" s="54"/>
      <c r="P13" s="86">
        <v>8.5</v>
      </c>
      <c r="Q13" s="51">
        <f t="shared" si="0"/>
        <v>8.6999999999999993</v>
      </c>
      <c r="R13" s="52" t="str">
        <f t="shared" si="3"/>
        <v>A</v>
      </c>
      <c r="S13" s="53" t="str">
        <f t="shared" si="1"/>
        <v>Giỏi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.75" customHeight="1">
      <c r="B14" s="44">
        <v>6</v>
      </c>
      <c r="C14" s="45" t="s">
        <v>1306</v>
      </c>
      <c r="D14" s="46" t="s">
        <v>1307</v>
      </c>
      <c r="E14" s="47" t="s">
        <v>322</v>
      </c>
      <c r="F14" s="48" t="s">
        <v>637</v>
      </c>
      <c r="G14" s="45" t="s">
        <v>1298</v>
      </c>
      <c r="H14" s="89">
        <v>8</v>
      </c>
      <c r="I14" s="49">
        <v>8</v>
      </c>
      <c r="J14" s="49">
        <v>8</v>
      </c>
      <c r="K14" s="49" t="s">
        <v>36</v>
      </c>
      <c r="L14" s="54"/>
      <c r="M14" s="54"/>
      <c r="N14" s="54"/>
      <c r="O14" s="54"/>
      <c r="P14" s="86">
        <v>8</v>
      </c>
      <c r="Q14" s="51">
        <f t="shared" si="0"/>
        <v>8</v>
      </c>
      <c r="R14" s="52" t="str">
        <f t="shared" si="3"/>
        <v>B+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.75" customHeight="1">
      <c r="B15" s="44">
        <v>7</v>
      </c>
      <c r="C15" s="45" t="s">
        <v>1308</v>
      </c>
      <c r="D15" s="46" t="s">
        <v>1309</v>
      </c>
      <c r="E15" s="47" t="s">
        <v>110</v>
      </c>
      <c r="F15" s="48" t="s">
        <v>1310</v>
      </c>
      <c r="G15" s="45" t="s">
        <v>1298</v>
      </c>
      <c r="H15" s="89">
        <v>9</v>
      </c>
      <c r="I15" s="49">
        <v>8</v>
      </c>
      <c r="J15" s="49">
        <v>9</v>
      </c>
      <c r="K15" s="49" t="s">
        <v>36</v>
      </c>
      <c r="L15" s="54"/>
      <c r="M15" s="54"/>
      <c r="N15" s="54"/>
      <c r="O15" s="54"/>
      <c r="P15" s="86">
        <v>8</v>
      </c>
      <c r="Q15" s="51">
        <f t="shared" si="0"/>
        <v>8.3000000000000007</v>
      </c>
      <c r="R15" s="52" t="str">
        <f t="shared" si="3"/>
        <v>B+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.75" customHeight="1">
      <c r="B16" s="44">
        <v>8</v>
      </c>
      <c r="C16" s="45" t="s">
        <v>1311</v>
      </c>
      <c r="D16" s="46" t="s">
        <v>132</v>
      </c>
      <c r="E16" s="47" t="s">
        <v>110</v>
      </c>
      <c r="F16" s="48" t="s">
        <v>886</v>
      </c>
      <c r="G16" s="45" t="s">
        <v>1298</v>
      </c>
      <c r="H16" s="89">
        <v>10</v>
      </c>
      <c r="I16" s="49">
        <v>9</v>
      </c>
      <c r="J16" s="49">
        <v>10</v>
      </c>
      <c r="K16" s="49" t="s">
        <v>36</v>
      </c>
      <c r="L16" s="54"/>
      <c r="M16" s="54"/>
      <c r="N16" s="54"/>
      <c r="O16" s="54"/>
      <c r="P16" s="86">
        <v>8.5</v>
      </c>
      <c r="Q16" s="51">
        <f t="shared" si="0"/>
        <v>9.1</v>
      </c>
      <c r="R16" s="52" t="str">
        <f t="shared" si="3"/>
        <v>A+</v>
      </c>
      <c r="S16" s="53" t="str">
        <f t="shared" si="1"/>
        <v>Giỏi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.75" customHeight="1">
      <c r="B17" s="44">
        <v>9</v>
      </c>
      <c r="C17" s="45" t="s">
        <v>1312</v>
      </c>
      <c r="D17" s="46" t="s">
        <v>1313</v>
      </c>
      <c r="E17" s="47" t="s">
        <v>323</v>
      </c>
      <c r="F17" s="48" t="s">
        <v>971</v>
      </c>
      <c r="G17" s="45" t="s">
        <v>1298</v>
      </c>
      <c r="H17" s="89">
        <v>10</v>
      </c>
      <c r="I17" s="49">
        <v>8</v>
      </c>
      <c r="J17" s="49">
        <v>8.5</v>
      </c>
      <c r="K17" s="49" t="s">
        <v>36</v>
      </c>
      <c r="L17" s="54"/>
      <c r="M17" s="54"/>
      <c r="N17" s="54"/>
      <c r="O17" s="54"/>
      <c r="P17" s="86">
        <v>8.5</v>
      </c>
      <c r="Q17" s="51">
        <f t="shared" si="0"/>
        <v>8.6</v>
      </c>
      <c r="R17" s="52" t="str">
        <f t="shared" si="3"/>
        <v>A</v>
      </c>
      <c r="S17" s="53" t="str">
        <f t="shared" si="1"/>
        <v>Giỏi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.75" customHeight="1">
      <c r="B18" s="44">
        <v>10</v>
      </c>
      <c r="C18" s="45" t="s">
        <v>1314</v>
      </c>
      <c r="D18" s="46" t="s">
        <v>1254</v>
      </c>
      <c r="E18" s="47" t="s">
        <v>123</v>
      </c>
      <c r="F18" s="48" t="s">
        <v>1315</v>
      </c>
      <c r="G18" s="45" t="s">
        <v>1298</v>
      </c>
      <c r="H18" s="89">
        <v>10</v>
      </c>
      <c r="I18" s="49">
        <v>8</v>
      </c>
      <c r="J18" s="49">
        <v>8</v>
      </c>
      <c r="K18" s="49" t="s">
        <v>36</v>
      </c>
      <c r="L18" s="54"/>
      <c r="M18" s="54"/>
      <c r="N18" s="54"/>
      <c r="O18" s="54"/>
      <c r="P18" s="86">
        <v>6</v>
      </c>
      <c r="Q18" s="51">
        <f t="shared" si="0"/>
        <v>7.2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.75" customHeight="1">
      <c r="B19" s="44">
        <v>11</v>
      </c>
      <c r="C19" s="45" t="s">
        <v>1316</v>
      </c>
      <c r="D19" s="46" t="s">
        <v>152</v>
      </c>
      <c r="E19" s="47" t="s">
        <v>1317</v>
      </c>
      <c r="F19" s="48" t="s">
        <v>1318</v>
      </c>
      <c r="G19" s="45" t="s">
        <v>1298</v>
      </c>
      <c r="H19" s="89">
        <v>10</v>
      </c>
      <c r="I19" s="49">
        <v>9</v>
      </c>
      <c r="J19" s="49">
        <v>10</v>
      </c>
      <c r="K19" s="49" t="s">
        <v>36</v>
      </c>
      <c r="L19" s="54"/>
      <c r="M19" s="54"/>
      <c r="N19" s="54"/>
      <c r="O19" s="54"/>
      <c r="P19" s="86">
        <v>8.5</v>
      </c>
      <c r="Q19" s="51">
        <f t="shared" si="0"/>
        <v>9.1</v>
      </c>
      <c r="R19" s="52" t="str">
        <f t="shared" si="3"/>
        <v>A+</v>
      </c>
      <c r="S19" s="53" t="str">
        <f t="shared" si="1"/>
        <v>Giỏi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.75" customHeight="1">
      <c r="B20" s="44">
        <v>12</v>
      </c>
      <c r="C20" s="45" t="s">
        <v>1319</v>
      </c>
      <c r="D20" s="46" t="s">
        <v>1320</v>
      </c>
      <c r="E20" s="47" t="s">
        <v>169</v>
      </c>
      <c r="F20" s="48" t="s">
        <v>686</v>
      </c>
      <c r="G20" s="45" t="s">
        <v>1298</v>
      </c>
      <c r="H20" s="89">
        <v>0</v>
      </c>
      <c r="I20" s="49">
        <v>0</v>
      </c>
      <c r="J20" s="49">
        <v>0</v>
      </c>
      <c r="K20" s="49" t="s">
        <v>36</v>
      </c>
      <c r="L20" s="54"/>
      <c r="M20" s="54"/>
      <c r="N20" s="54"/>
      <c r="O20" s="54"/>
      <c r="P20" s="86" t="s">
        <v>317</v>
      </c>
      <c r="Q20" s="51">
        <f t="shared" si="0"/>
        <v>0</v>
      </c>
      <c r="R20" s="52" t="str">
        <f t="shared" si="3"/>
        <v>F</v>
      </c>
      <c r="S20" s="53" t="str">
        <f t="shared" si="1"/>
        <v>Kém</v>
      </c>
      <c r="T20" s="41" t="str">
        <f t="shared" si="4"/>
        <v>Không đủ ĐKDT</v>
      </c>
      <c r="U20" s="41"/>
      <c r="V20" s="71"/>
      <c r="W20" s="4"/>
      <c r="X20" s="43" t="str">
        <f t="shared" si="2"/>
        <v>Học lại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.75" customHeight="1">
      <c r="B21" s="44">
        <v>13</v>
      </c>
      <c r="C21" s="45" t="s">
        <v>1321</v>
      </c>
      <c r="D21" s="46" t="s">
        <v>274</v>
      </c>
      <c r="E21" s="47" t="s">
        <v>361</v>
      </c>
      <c r="F21" s="48" t="s">
        <v>1322</v>
      </c>
      <c r="G21" s="45" t="s">
        <v>1298</v>
      </c>
      <c r="H21" s="89">
        <v>9</v>
      </c>
      <c r="I21" s="49">
        <v>8</v>
      </c>
      <c r="J21" s="49">
        <v>8</v>
      </c>
      <c r="K21" s="49" t="s">
        <v>36</v>
      </c>
      <c r="L21" s="54"/>
      <c r="M21" s="54"/>
      <c r="N21" s="54"/>
      <c r="O21" s="54"/>
      <c r="P21" s="86">
        <v>6</v>
      </c>
      <c r="Q21" s="51">
        <f t="shared" si="0"/>
        <v>7.1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.75" customHeight="1">
      <c r="B22" s="44">
        <v>14</v>
      </c>
      <c r="C22" s="45" t="s">
        <v>1323</v>
      </c>
      <c r="D22" s="46" t="s">
        <v>114</v>
      </c>
      <c r="E22" s="47" t="s">
        <v>361</v>
      </c>
      <c r="F22" s="48" t="s">
        <v>1324</v>
      </c>
      <c r="G22" s="45" t="s">
        <v>1298</v>
      </c>
      <c r="H22" s="89">
        <v>10</v>
      </c>
      <c r="I22" s="49">
        <v>8</v>
      </c>
      <c r="J22" s="49">
        <v>8</v>
      </c>
      <c r="K22" s="49" t="s">
        <v>36</v>
      </c>
      <c r="L22" s="54"/>
      <c r="M22" s="54"/>
      <c r="N22" s="54"/>
      <c r="O22" s="54"/>
      <c r="P22" s="86">
        <v>8.5</v>
      </c>
      <c r="Q22" s="51">
        <f t="shared" si="0"/>
        <v>8.5</v>
      </c>
      <c r="R22" s="52" t="str">
        <f t="shared" si="3"/>
        <v>A</v>
      </c>
      <c r="S22" s="53" t="str">
        <f t="shared" si="1"/>
        <v>Giỏi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.75" customHeight="1">
      <c r="B23" s="44">
        <v>15</v>
      </c>
      <c r="C23" s="45" t="s">
        <v>1325</v>
      </c>
      <c r="D23" s="46" t="s">
        <v>152</v>
      </c>
      <c r="E23" s="47" t="s">
        <v>330</v>
      </c>
      <c r="F23" s="48" t="s">
        <v>89</v>
      </c>
      <c r="G23" s="45" t="s">
        <v>1298</v>
      </c>
      <c r="H23" s="89">
        <v>9</v>
      </c>
      <c r="I23" s="49">
        <v>8</v>
      </c>
      <c r="J23" s="49">
        <v>9</v>
      </c>
      <c r="K23" s="49" t="s">
        <v>36</v>
      </c>
      <c r="L23" s="54"/>
      <c r="M23" s="54"/>
      <c r="N23" s="54"/>
      <c r="O23" s="54"/>
      <c r="P23" s="86">
        <v>7</v>
      </c>
      <c r="Q23" s="51">
        <f t="shared" si="0"/>
        <v>7.8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.75" customHeight="1">
      <c r="B24" s="44">
        <v>16</v>
      </c>
      <c r="C24" s="45" t="s">
        <v>1326</v>
      </c>
      <c r="D24" s="46" t="s">
        <v>1327</v>
      </c>
      <c r="E24" s="47" t="s">
        <v>906</v>
      </c>
      <c r="F24" s="48" t="s">
        <v>218</v>
      </c>
      <c r="G24" s="45" t="s">
        <v>1298</v>
      </c>
      <c r="H24" s="89">
        <v>9</v>
      </c>
      <c r="I24" s="49">
        <v>8</v>
      </c>
      <c r="J24" s="49">
        <v>8</v>
      </c>
      <c r="K24" s="49" t="s">
        <v>36</v>
      </c>
      <c r="L24" s="54"/>
      <c r="M24" s="54"/>
      <c r="N24" s="54"/>
      <c r="O24" s="54"/>
      <c r="P24" s="86">
        <v>6</v>
      </c>
      <c r="Q24" s="51">
        <f t="shared" si="0"/>
        <v>7.1</v>
      </c>
      <c r="R24" s="52" t="str">
        <f t="shared" si="3"/>
        <v>B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.75" customHeight="1">
      <c r="B25" s="44">
        <v>17</v>
      </c>
      <c r="C25" s="45" t="s">
        <v>1328</v>
      </c>
      <c r="D25" s="46" t="s">
        <v>1329</v>
      </c>
      <c r="E25" s="47" t="s">
        <v>331</v>
      </c>
      <c r="F25" s="48" t="s">
        <v>1240</v>
      </c>
      <c r="G25" s="45" t="s">
        <v>1298</v>
      </c>
      <c r="H25" s="89">
        <v>9</v>
      </c>
      <c r="I25" s="49">
        <v>8</v>
      </c>
      <c r="J25" s="49">
        <v>9</v>
      </c>
      <c r="K25" s="49" t="s">
        <v>36</v>
      </c>
      <c r="L25" s="54"/>
      <c r="M25" s="54"/>
      <c r="N25" s="54"/>
      <c r="O25" s="54"/>
      <c r="P25" s="86">
        <v>6</v>
      </c>
      <c r="Q25" s="51">
        <f t="shared" si="0"/>
        <v>7.3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.75" customHeight="1">
      <c r="B26" s="44">
        <v>18</v>
      </c>
      <c r="C26" s="45" t="s">
        <v>1330</v>
      </c>
      <c r="D26" s="46" t="s">
        <v>1186</v>
      </c>
      <c r="E26" s="47" t="s">
        <v>187</v>
      </c>
      <c r="F26" s="48" t="s">
        <v>517</v>
      </c>
      <c r="G26" s="45" t="s">
        <v>1298</v>
      </c>
      <c r="H26" s="89">
        <v>10</v>
      </c>
      <c r="I26" s="49">
        <v>9</v>
      </c>
      <c r="J26" s="49">
        <v>10</v>
      </c>
      <c r="K26" s="49" t="s">
        <v>36</v>
      </c>
      <c r="L26" s="54"/>
      <c r="M26" s="54"/>
      <c r="N26" s="54"/>
      <c r="O26" s="54"/>
      <c r="P26" s="86">
        <v>9</v>
      </c>
      <c r="Q26" s="51">
        <f t="shared" si="0"/>
        <v>9.3000000000000007</v>
      </c>
      <c r="R26" s="52" t="str">
        <f t="shared" si="3"/>
        <v>A+</v>
      </c>
      <c r="S26" s="53" t="str">
        <f t="shared" si="1"/>
        <v>Giỏi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.75" customHeight="1">
      <c r="B27" s="44">
        <v>19</v>
      </c>
      <c r="C27" s="45" t="s">
        <v>1331</v>
      </c>
      <c r="D27" s="46" t="s">
        <v>1332</v>
      </c>
      <c r="E27" s="47" t="s">
        <v>198</v>
      </c>
      <c r="F27" s="48" t="s">
        <v>1333</v>
      </c>
      <c r="G27" s="45" t="s">
        <v>1298</v>
      </c>
      <c r="H27" s="89">
        <v>10</v>
      </c>
      <c r="I27" s="49">
        <v>9</v>
      </c>
      <c r="J27" s="49">
        <v>9</v>
      </c>
      <c r="K27" s="49" t="s">
        <v>36</v>
      </c>
      <c r="L27" s="54"/>
      <c r="M27" s="54"/>
      <c r="N27" s="54"/>
      <c r="O27" s="54"/>
      <c r="P27" s="86">
        <v>8.5</v>
      </c>
      <c r="Q27" s="51">
        <f t="shared" si="0"/>
        <v>8.9</v>
      </c>
      <c r="R27" s="52" t="str">
        <f t="shared" si="3"/>
        <v>A</v>
      </c>
      <c r="S27" s="53" t="str">
        <f t="shared" si="1"/>
        <v>Giỏi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.75" customHeight="1">
      <c r="B28" s="44">
        <v>20</v>
      </c>
      <c r="C28" s="45" t="s">
        <v>1334</v>
      </c>
      <c r="D28" s="46" t="s">
        <v>306</v>
      </c>
      <c r="E28" s="47" t="s">
        <v>344</v>
      </c>
      <c r="F28" s="48" t="s">
        <v>1335</v>
      </c>
      <c r="G28" s="45" t="s">
        <v>1298</v>
      </c>
      <c r="H28" s="89">
        <v>10</v>
      </c>
      <c r="I28" s="49">
        <v>8</v>
      </c>
      <c r="J28" s="49">
        <v>8</v>
      </c>
      <c r="K28" s="49" t="s">
        <v>36</v>
      </c>
      <c r="L28" s="54"/>
      <c r="M28" s="54"/>
      <c r="N28" s="54"/>
      <c r="O28" s="54"/>
      <c r="P28" s="86">
        <v>6</v>
      </c>
      <c r="Q28" s="51">
        <f t="shared" si="0"/>
        <v>7.2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.75" customHeight="1">
      <c r="B29" s="44">
        <v>21</v>
      </c>
      <c r="C29" s="45" t="s">
        <v>1336</v>
      </c>
      <c r="D29" s="46" t="s">
        <v>1337</v>
      </c>
      <c r="E29" s="47" t="s">
        <v>209</v>
      </c>
      <c r="F29" s="48" t="s">
        <v>1338</v>
      </c>
      <c r="G29" s="45" t="s">
        <v>1298</v>
      </c>
      <c r="H29" s="89">
        <v>10</v>
      </c>
      <c r="I29" s="49">
        <v>8</v>
      </c>
      <c r="J29" s="49">
        <v>8</v>
      </c>
      <c r="K29" s="49" t="s">
        <v>36</v>
      </c>
      <c r="L29" s="54"/>
      <c r="M29" s="54"/>
      <c r="N29" s="54"/>
      <c r="O29" s="54"/>
      <c r="P29" s="86">
        <v>6</v>
      </c>
      <c r="Q29" s="51">
        <f t="shared" si="0"/>
        <v>7.2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.75" customHeight="1">
      <c r="B30" s="44">
        <v>22</v>
      </c>
      <c r="C30" s="45" t="s">
        <v>1339</v>
      </c>
      <c r="D30" s="46" t="s">
        <v>1340</v>
      </c>
      <c r="E30" s="47" t="s">
        <v>627</v>
      </c>
      <c r="F30" s="48" t="s">
        <v>1341</v>
      </c>
      <c r="G30" s="45" t="s">
        <v>1298</v>
      </c>
      <c r="H30" s="89">
        <v>10</v>
      </c>
      <c r="I30" s="49">
        <v>8</v>
      </c>
      <c r="J30" s="49">
        <v>9</v>
      </c>
      <c r="K30" s="49" t="s">
        <v>36</v>
      </c>
      <c r="L30" s="54"/>
      <c r="M30" s="54"/>
      <c r="N30" s="54"/>
      <c r="O30" s="54"/>
      <c r="P30" s="86">
        <v>7</v>
      </c>
      <c r="Q30" s="51">
        <f t="shared" si="0"/>
        <v>7.9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.75" customHeight="1">
      <c r="B31" s="44">
        <v>23</v>
      </c>
      <c r="C31" s="45" t="s">
        <v>1342</v>
      </c>
      <c r="D31" s="46" t="s">
        <v>359</v>
      </c>
      <c r="E31" s="47" t="s">
        <v>778</v>
      </c>
      <c r="F31" s="48" t="s">
        <v>768</v>
      </c>
      <c r="G31" s="45" t="s">
        <v>1298</v>
      </c>
      <c r="H31" s="89">
        <v>10</v>
      </c>
      <c r="I31" s="49">
        <v>8</v>
      </c>
      <c r="J31" s="49">
        <v>8.5</v>
      </c>
      <c r="K31" s="49" t="s">
        <v>36</v>
      </c>
      <c r="L31" s="54"/>
      <c r="M31" s="54"/>
      <c r="N31" s="54"/>
      <c r="O31" s="54"/>
      <c r="P31" s="86">
        <v>8.5</v>
      </c>
      <c r="Q31" s="51">
        <f t="shared" si="0"/>
        <v>8.6</v>
      </c>
      <c r="R31" s="52" t="str">
        <f t="shared" si="3"/>
        <v>A</v>
      </c>
      <c r="S31" s="53" t="str">
        <f t="shared" si="1"/>
        <v>Giỏi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.75" customHeight="1">
      <c r="B32" s="44">
        <v>24</v>
      </c>
      <c r="C32" s="45" t="s">
        <v>1343</v>
      </c>
      <c r="D32" s="46" t="s">
        <v>1344</v>
      </c>
      <c r="E32" s="47" t="s">
        <v>236</v>
      </c>
      <c r="F32" s="48" t="s">
        <v>1345</v>
      </c>
      <c r="G32" s="45" t="s">
        <v>1298</v>
      </c>
      <c r="H32" s="89">
        <v>10</v>
      </c>
      <c r="I32" s="49">
        <v>8</v>
      </c>
      <c r="J32" s="49">
        <v>9</v>
      </c>
      <c r="K32" s="49" t="s">
        <v>36</v>
      </c>
      <c r="L32" s="54"/>
      <c r="M32" s="54"/>
      <c r="N32" s="54"/>
      <c r="O32" s="54"/>
      <c r="P32" s="86">
        <v>9</v>
      </c>
      <c r="Q32" s="51">
        <f t="shared" si="0"/>
        <v>8.9</v>
      </c>
      <c r="R32" s="52" t="str">
        <f t="shared" si="3"/>
        <v>A</v>
      </c>
      <c r="S32" s="53" t="str">
        <f t="shared" si="1"/>
        <v>Giỏi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1:40" ht="18.75" customHeight="1">
      <c r="B33" s="44">
        <v>25</v>
      </c>
      <c r="C33" s="45" t="s">
        <v>1346</v>
      </c>
      <c r="D33" s="46" t="s">
        <v>973</v>
      </c>
      <c r="E33" s="47" t="s">
        <v>789</v>
      </c>
      <c r="F33" s="48" t="s">
        <v>1347</v>
      </c>
      <c r="G33" s="45" t="s">
        <v>1298</v>
      </c>
      <c r="H33" s="89">
        <v>10</v>
      </c>
      <c r="I33" s="49">
        <v>8</v>
      </c>
      <c r="J33" s="49">
        <v>8.5</v>
      </c>
      <c r="K33" s="49" t="s">
        <v>36</v>
      </c>
      <c r="L33" s="54"/>
      <c r="M33" s="54"/>
      <c r="N33" s="54"/>
      <c r="O33" s="54"/>
      <c r="P33" s="86">
        <v>7</v>
      </c>
      <c r="Q33" s="51">
        <f t="shared" si="0"/>
        <v>7.8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1:40" ht="18.75" customHeight="1">
      <c r="B34" s="44">
        <v>26</v>
      </c>
      <c r="C34" s="45" t="s">
        <v>1348</v>
      </c>
      <c r="D34" s="46" t="s">
        <v>1349</v>
      </c>
      <c r="E34" s="47" t="s">
        <v>337</v>
      </c>
      <c r="F34" s="48" t="s">
        <v>697</v>
      </c>
      <c r="G34" s="45" t="s">
        <v>1298</v>
      </c>
      <c r="H34" s="89">
        <v>10</v>
      </c>
      <c r="I34" s="49">
        <v>9</v>
      </c>
      <c r="J34" s="49">
        <v>9</v>
      </c>
      <c r="K34" s="49" t="s">
        <v>36</v>
      </c>
      <c r="L34" s="54"/>
      <c r="M34" s="54"/>
      <c r="N34" s="54"/>
      <c r="O34" s="54"/>
      <c r="P34" s="86">
        <v>8.5</v>
      </c>
      <c r="Q34" s="51">
        <f t="shared" si="0"/>
        <v>8.9</v>
      </c>
      <c r="R34" s="52" t="str">
        <f t="shared" si="3"/>
        <v>A</v>
      </c>
      <c r="S34" s="53" t="str">
        <f t="shared" si="1"/>
        <v>Giỏi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1:40" ht="18.75" customHeight="1">
      <c r="B35" s="44">
        <v>27</v>
      </c>
      <c r="C35" s="45" t="s">
        <v>1350</v>
      </c>
      <c r="D35" s="46" t="s">
        <v>1351</v>
      </c>
      <c r="E35" s="47" t="s">
        <v>1352</v>
      </c>
      <c r="F35" s="48" t="s">
        <v>1353</v>
      </c>
      <c r="G35" s="45" t="s">
        <v>1298</v>
      </c>
      <c r="H35" s="89">
        <v>10</v>
      </c>
      <c r="I35" s="49">
        <v>8</v>
      </c>
      <c r="J35" s="49">
        <v>9</v>
      </c>
      <c r="K35" s="49" t="s">
        <v>36</v>
      </c>
      <c r="L35" s="54"/>
      <c r="M35" s="54"/>
      <c r="N35" s="54"/>
      <c r="O35" s="54"/>
      <c r="P35" s="86">
        <v>8</v>
      </c>
      <c r="Q35" s="51">
        <f t="shared" si="0"/>
        <v>8.4</v>
      </c>
      <c r="R35" s="52" t="str">
        <f t="shared" si="3"/>
        <v>B+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1:40" ht="18.75" customHeight="1">
      <c r="B36" s="44">
        <v>28</v>
      </c>
      <c r="C36" s="45" t="s">
        <v>1354</v>
      </c>
      <c r="D36" s="46" t="s">
        <v>1355</v>
      </c>
      <c r="E36" s="47" t="s">
        <v>1356</v>
      </c>
      <c r="F36" s="48" t="s">
        <v>680</v>
      </c>
      <c r="G36" s="45" t="s">
        <v>1298</v>
      </c>
      <c r="H36" s="89">
        <v>9</v>
      </c>
      <c r="I36" s="49">
        <v>8</v>
      </c>
      <c r="J36" s="49">
        <v>8</v>
      </c>
      <c r="K36" s="49" t="s">
        <v>36</v>
      </c>
      <c r="L36" s="54"/>
      <c r="M36" s="54"/>
      <c r="N36" s="54"/>
      <c r="O36" s="54"/>
      <c r="P36" s="86">
        <v>6</v>
      </c>
      <c r="Q36" s="51">
        <f t="shared" si="0"/>
        <v>7.1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1:40" ht="18.75" customHeight="1">
      <c r="B37" s="44">
        <v>29</v>
      </c>
      <c r="C37" s="45" t="s">
        <v>1357</v>
      </c>
      <c r="D37" s="46" t="s">
        <v>1358</v>
      </c>
      <c r="E37" s="47" t="s">
        <v>271</v>
      </c>
      <c r="F37" s="48" t="s">
        <v>80</v>
      </c>
      <c r="G37" s="45" t="s">
        <v>1298</v>
      </c>
      <c r="H37" s="89">
        <v>10</v>
      </c>
      <c r="I37" s="49">
        <v>8</v>
      </c>
      <c r="J37" s="49">
        <v>8.5</v>
      </c>
      <c r="K37" s="49" t="s">
        <v>36</v>
      </c>
      <c r="L37" s="54"/>
      <c r="M37" s="54"/>
      <c r="N37" s="54"/>
      <c r="O37" s="54"/>
      <c r="P37" s="86">
        <v>8.5</v>
      </c>
      <c r="Q37" s="51">
        <f t="shared" si="0"/>
        <v>8.6</v>
      </c>
      <c r="R37" s="52" t="str">
        <f t="shared" si="3"/>
        <v>A</v>
      </c>
      <c r="S37" s="53" t="str">
        <f t="shared" si="1"/>
        <v>Giỏi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1:40" ht="18.75" customHeight="1">
      <c r="B38" s="44">
        <v>30</v>
      </c>
      <c r="C38" s="45" t="s">
        <v>1359</v>
      </c>
      <c r="D38" s="46" t="s">
        <v>1360</v>
      </c>
      <c r="E38" s="47" t="s">
        <v>290</v>
      </c>
      <c r="F38" s="48" t="s">
        <v>569</v>
      </c>
      <c r="G38" s="45" t="s">
        <v>1298</v>
      </c>
      <c r="H38" s="89">
        <v>10</v>
      </c>
      <c r="I38" s="49">
        <v>8</v>
      </c>
      <c r="J38" s="49">
        <v>9</v>
      </c>
      <c r="K38" s="49" t="s">
        <v>36</v>
      </c>
      <c r="L38" s="54"/>
      <c r="M38" s="54"/>
      <c r="N38" s="54"/>
      <c r="O38" s="54"/>
      <c r="P38" s="86" t="s">
        <v>1367</v>
      </c>
      <c r="Q38" s="51">
        <f t="shared" si="0"/>
        <v>4.4000000000000004</v>
      </c>
      <c r="R38" s="52" t="str">
        <f t="shared" si="3"/>
        <v>D</v>
      </c>
      <c r="S38" s="53" t="str">
        <f t="shared" si="1"/>
        <v>Trung bình yếu</v>
      </c>
      <c r="T38" s="41" t="s">
        <v>1368</v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1:40" ht="18.75" customHeight="1">
      <c r="B39" s="44">
        <v>31</v>
      </c>
      <c r="C39" s="45" t="s">
        <v>1361</v>
      </c>
      <c r="D39" s="46" t="s">
        <v>512</v>
      </c>
      <c r="E39" s="47" t="s">
        <v>342</v>
      </c>
      <c r="F39" s="48" t="s">
        <v>1362</v>
      </c>
      <c r="G39" s="45" t="s">
        <v>1298</v>
      </c>
      <c r="H39" s="89">
        <v>10</v>
      </c>
      <c r="I39" s="49">
        <v>9</v>
      </c>
      <c r="J39" s="49">
        <v>9</v>
      </c>
      <c r="K39" s="49" t="s">
        <v>36</v>
      </c>
      <c r="L39" s="54"/>
      <c r="M39" s="54"/>
      <c r="N39" s="54"/>
      <c r="O39" s="54"/>
      <c r="P39" s="86">
        <v>9</v>
      </c>
      <c r="Q39" s="51">
        <f t="shared" si="0"/>
        <v>9.1</v>
      </c>
      <c r="R39" s="52" t="str">
        <f t="shared" si="3"/>
        <v>A+</v>
      </c>
      <c r="S39" s="53" t="str">
        <f t="shared" si="1"/>
        <v>Giỏi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1:40" ht="18.75" customHeight="1">
      <c r="B40" s="44">
        <v>32</v>
      </c>
      <c r="C40" s="45" t="s">
        <v>1363</v>
      </c>
      <c r="D40" s="46" t="s">
        <v>97</v>
      </c>
      <c r="E40" s="47" t="s">
        <v>342</v>
      </c>
      <c r="F40" s="48" t="s">
        <v>1364</v>
      </c>
      <c r="G40" s="45" t="s">
        <v>1298</v>
      </c>
      <c r="H40" s="89">
        <v>10</v>
      </c>
      <c r="I40" s="49">
        <v>8</v>
      </c>
      <c r="J40" s="49">
        <v>8</v>
      </c>
      <c r="K40" s="49" t="s">
        <v>36</v>
      </c>
      <c r="L40" s="54"/>
      <c r="M40" s="54"/>
      <c r="N40" s="54"/>
      <c r="O40" s="54"/>
      <c r="P40" s="86">
        <v>6</v>
      </c>
      <c r="Q40" s="51">
        <f t="shared" si="0"/>
        <v>7.2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1:40" ht="18.75" customHeight="1">
      <c r="B41" s="44">
        <v>33</v>
      </c>
      <c r="C41" s="45" t="s">
        <v>1365</v>
      </c>
      <c r="D41" s="46" t="s">
        <v>318</v>
      </c>
      <c r="E41" s="47" t="s">
        <v>1366</v>
      </c>
      <c r="F41" s="48" t="s">
        <v>425</v>
      </c>
      <c r="G41" s="45" t="s">
        <v>1298</v>
      </c>
      <c r="H41" s="89">
        <v>9</v>
      </c>
      <c r="I41" s="49">
        <v>8</v>
      </c>
      <c r="J41" s="49">
        <v>8</v>
      </c>
      <c r="K41" s="49" t="s">
        <v>36</v>
      </c>
      <c r="L41" s="54"/>
      <c r="M41" s="54"/>
      <c r="N41" s="54"/>
      <c r="O41" s="54"/>
      <c r="P41" s="86">
        <v>7</v>
      </c>
      <c r="Q41" s="51">
        <f t="shared" si="0"/>
        <v>7.6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1:40" ht="7.5" customHeight="1">
      <c r="A42" s="61"/>
      <c r="B42" s="62"/>
      <c r="C42" s="63"/>
      <c r="D42" s="63"/>
      <c r="E42" s="64"/>
      <c r="F42" s="64"/>
      <c r="G42" s="64"/>
      <c r="H42" s="65"/>
      <c r="I42" s="66"/>
      <c r="J42" s="66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4"/>
    </row>
    <row r="43" spans="1:40" ht="16.8">
      <c r="A43" s="61"/>
      <c r="B43" s="161" t="s">
        <v>37</v>
      </c>
      <c r="C43" s="161"/>
      <c r="D43" s="63"/>
      <c r="E43" s="64"/>
      <c r="F43" s="64"/>
      <c r="G43" s="64"/>
      <c r="H43" s="65"/>
      <c r="I43" s="66"/>
      <c r="J43" s="66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4"/>
    </row>
    <row r="44" spans="1:40" ht="16.5" customHeight="1">
      <c r="A44" s="61"/>
      <c r="B44" s="68" t="s">
        <v>38</v>
      </c>
      <c r="C44" s="68"/>
      <c r="D44" s="69">
        <f>+$AA$7</f>
        <v>33</v>
      </c>
      <c r="E44" s="70" t="s">
        <v>39</v>
      </c>
      <c r="F44" s="70"/>
      <c r="G44" s="162" t="s">
        <v>40</v>
      </c>
      <c r="H44" s="162"/>
      <c r="I44" s="162"/>
      <c r="J44" s="162"/>
      <c r="K44" s="162"/>
      <c r="L44" s="162"/>
      <c r="M44" s="162"/>
      <c r="N44" s="162"/>
      <c r="O44" s="162"/>
      <c r="P44" s="71">
        <f>$AA$7 -COUNTIF($T$8:$T$220,"Vắng") -COUNTIF($T$8:$T$220,"Vắng có phép") - COUNTIF($T$8:$T$220,"Đình chỉ thi") - COUNTIF($T$8:$T$220,"Không đủ ĐKDT")</f>
        <v>30</v>
      </c>
      <c r="Q44" s="71"/>
      <c r="R44" s="72"/>
      <c r="S44" s="73"/>
      <c r="T44" s="73" t="s">
        <v>39</v>
      </c>
      <c r="U44" s="73"/>
      <c r="V44" s="73"/>
      <c r="W44" s="4"/>
    </row>
    <row r="45" spans="1:40" ht="16.5" customHeight="1">
      <c r="A45" s="61"/>
      <c r="B45" s="68" t="s">
        <v>41</v>
      </c>
      <c r="C45" s="68"/>
      <c r="D45" s="69">
        <f>+$AL$7</f>
        <v>31</v>
      </c>
      <c r="E45" s="70" t="s">
        <v>39</v>
      </c>
      <c r="F45" s="70"/>
      <c r="G45" s="162" t="s">
        <v>42</v>
      </c>
      <c r="H45" s="162"/>
      <c r="I45" s="162"/>
      <c r="J45" s="162"/>
      <c r="K45" s="162"/>
      <c r="L45" s="162"/>
      <c r="M45" s="162"/>
      <c r="N45" s="162"/>
      <c r="O45" s="162"/>
      <c r="P45" s="74">
        <f>COUNTIF($T$8:$T$96,"Vắng")</f>
        <v>1</v>
      </c>
      <c r="Q45" s="74"/>
      <c r="R45" s="75"/>
      <c r="S45" s="73"/>
      <c r="T45" s="73" t="s">
        <v>39</v>
      </c>
      <c r="U45" s="73"/>
      <c r="V45" s="73"/>
      <c r="W45" s="4"/>
    </row>
    <row r="46" spans="1:40" ht="16.5" customHeight="1">
      <c r="A46" s="61"/>
      <c r="B46" s="68" t="s">
        <v>43</v>
      </c>
      <c r="C46" s="68"/>
      <c r="D46" s="76">
        <f>COUNTIF(X9:X41,"Học lại")</f>
        <v>2</v>
      </c>
      <c r="E46" s="70" t="s">
        <v>39</v>
      </c>
      <c r="F46" s="70"/>
      <c r="G46" s="162" t="s">
        <v>44</v>
      </c>
      <c r="H46" s="162"/>
      <c r="I46" s="162"/>
      <c r="J46" s="162"/>
      <c r="K46" s="162"/>
      <c r="L46" s="162"/>
      <c r="M46" s="162"/>
      <c r="N46" s="162"/>
      <c r="O46" s="162"/>
      <c r="P46" s="71">
        <f>COUNTIF($T$8:$T$96,"Vắng có phép")</f>
        <v>0</v>
      </c>
      <c r="Q46" s="71"/>
      <c r="R46" s="72"/>
      <c r="S46" s="73"/>
      <c r="T46" s="73" t="s">
        <v>39</v>
      </c>
      <c r="U46" s="73"/>
      <c r="V46" s="73"/>
      <c r="W46" s="4"/>
    </row>
    <row r="47" spans="1:40" ht="3" customHeight="1">
      <c r="A47" s="61"/>
      <c r="B47" s="62"/>
      <c r="C47" s="63"/>
      <c r="D47" s="63"/>
      <c r="E47" s="64"/>
      <c r="F47" s="64"/>
      <c r="G47" s="64"/>
      <c r="H47" s="65"/>
      <c r="I47" s="66"/>
      <c r="J47" s="66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4"/>
    </row>
    <row r="48" spans="1:40">
      <c r="B48" s="77" t="s">
        <v>45</v>
      </c>
      <c r="C48" s="77"/>
      <c r="D48" s="78">
        <f>COUNTIF(X9:X41,"Thi lại")</f>
        <v>0</v>
      </c>
      <c r="E48" s="79" t="s">
        <v>39</v>
      </c>
      <c r="F48" s="4"/>
      <c r="G48" s="4"/>
      <c r="H48" s="4"/>
      <c r="I48" s="4"/>
      <c r="J48" s="152"/>
      <c r="K48" s="152"/>
      <c r="L48" s="152"/>
      <c r="M48" s="152"/>
      <c r="N48" s="152"/>
      <c r="O48" s="152"/>
      <c r="P48" s="152"/>
      <c r="Q48" s="152"/>
      <c r="R48" s="152"/>
      <c r="S48" s="152"/>
      <c r="T48" s="152"/>
      <c r="U48" s="119"/>
      <c r="V48" s="119"/>
      <c r="W48" s="4"/>
    </row>
    <row r="49" spans="1:40">
      <c r="B49" s="77"/>
      <c r="C49" s="77"/>
      <c r="D49" s="78"/>
      <c r="E49" s="79"/>
      <c r="F49" s="4"/>
      <c r="G49" s="4"/>
      <c r="H49" s="4"/>
      <c r="I49" s="4"/>
      <c r="J49" s="152" t="s">
        <v>58</v>
      </c>
      <c r="K49" s="152"/>
      <c r="L49" s="152"/>
      <c r="M49" s="152"/>
      <c r="N49" s="152"/>
      <c r="O49" s="152"/>
      <c r="P49" s="152"/>
      <c r="Q49" s="152"/>
      <c r="R49" s="152"/>
      <c r="S49" s="152"/>
      <c r="T49" s="152"/>
      <c r="U49" s="152"/>
      <c r="V49" s="119"/>
      <c r="W49" s="4"/>
    </row>
    <row r="50" spans="1:40" ht="31.95" customHeight="1">
      <c r="A50" s="80"/>
      <c r="B50" s="147" t="s">
        <v>46</v>
      </c>
      <c r="C50" s="147"/>
      <c r="D50" s="147"/>
      <c r="E50" s="147"/>
      <c r="F50" s="147"/>
      <c r="G50" s="147"/>
      <c r="H50" s="147"/>
      <c r="I50" s="81"/>
      <c r="J50" s="153" t="s">
        <v>59</v>
      </c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20"/>
      <c r="W50" s="4"/>
    </row>
    <row r="51" spans="1:40" ht="4.5" customHeight="1">
      <c r="A51" s="61"/>
      <c r="B51" s="62"/>
      <c r="C51" s="82"/>
      <c r="D51" s="82"/>
      <c r="E51" s="83"/>
      <c r="F51" s="83"/>
      <c r="G51" s="83"/>
      <c r="H51" s="84"/>
      <c r="I51" s="85"/>
      <c r="J51" s="85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40" s="61" customFormat="1">
      <c r="B52" s="147" t="s">
        <v>47</v>
      </c>
      <c r="C52" s="147"/>
      <c r="D52" s="149" t="s">
        <v>48</v>
      </c>
      <c r="E52" s="149"/>
      <c r="F52" s="149"/>
      <c r="G52" s="149"/>
      <c r="H52" s="149"/>
      <c r="I52" s="85"/>
      <c r="J52" s="85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4"/>
      <c r="X52" s="2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</row>
    <row r="53" spans="1:40" s="61" customFormat="1">
      <c r="A53" s="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2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</row>
    <row r="54" spans="1:40" s="61" customFormat="1">
      <c r="A54" s="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2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</row>
    <row r="55" spans="1:40" s="61" customFormat="1">
      <c r="A55" s="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2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</row>
    <row r="56" spans="1:40" s="61" customFormat="1" ht="9.75" customHeight="1">
      <c r="A56" s="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2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</row>
    <row r="57" spans="1:40" s="61" customFormat="1" ht="3.75" customHeight="1">
      <c r="A57" s="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2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</row>
    <row r="58" spans="1:40" s="61" customFormat="1" ht="18" customHeight="1">
      <c r="A58" s="1"/>
      <c r="B58" s="151" t="s">
        <v>60</v>
      </c>
      <c r="C58" s="151"/>
      <c r="D58" s="151" t="s">
        <v>61</v>
      </c>
      <c r="E58" s="151"/>
      <c r="F58" s="151"/>
      <c r="G58" s="151"/>
      <c r="H58" s="151"/>
      <c r="I58" s="151"/>
      <c r="J58" s="151" t="s">
        <v>62</v>
      </c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21"/>
      <c r="W58" s="4"/>
      <c r="X58" s="2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</row>
    <row r="59" spans="1:40" s="61" customFormat="1" ht="4.5" customHeight="1">
      <c r="A59" s="1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2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</row>
    <row r="60" spans="1:40" s="61" customFormat="1" ht="36.75" customHeight="1">
      <c r="A60" s="1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2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</row>
    <row r="61" spans="1:40" ht="38.25" customHeight="1">
      <c r="B61" s="146"/>
      <c r="C61" s="147"/>
      <c r="D61" s="147"/>
      <c r="E61" s="147"/>
      <c r="F61" s="147"/>
      <c r="G61" s="147"/>
      <c r="H61" s="146"/>
      <c r="I61" s="146"/>
      <c r="J61" s="146"/>
      <c r="K61" s="146"/>
      <c r="L61" s="146"/>
      <c r="M61" s="146"/>
      <c r="N61" s="148"/>
      <c r="O61" s="148"/>
      <c r="P61" s="148"/>
      <c r="Q61" s="148"/>
      <c r="R61" s="148"/>
      <c r="S61" s="148"/>
      <c r="T61" s="148"/>
      <c r="U61" s="148"/>
      <c r="V61" s="122"/>
    </row>
    <row r="62" spans="1:40">
      <c r="B62" s="62"/>
      <c r="C62" s="82"/>
      <c r="D62" s="82"/>
      <c r="E62" s="83"/>
      <c r="F62" s="83"/>
      <c r="G62" s="83"/>
      <c r="H62" s="84"/>
      <c r="I62" s="85"/>
      <c r="J62" s="85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</row>
    <row r="63" spans="1:40">
      <c r="B63" s="147"/>
      <c r="C63" s="147"/>
      <c r="D63" s="149"/>
      <c r="E63" s="149"/>
      <c r="F63" s="149"/>
      <c r="G63" s="149"/>
      <c r="H63" s="149"/>
      <c r="I63" s="85"/>
      <c r="J63" s="85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</row>
    <row r="64" spans="1:40"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</row>
    <row r="69" spans="2:22">
      <c r="B69" s="150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0"/>
      <c r="S69" s="150"/>
      <c r="T69" s="150"/>
      <c r="U69" s="150"/>
      <c r="V69" s="123"/>
    </row>
    <row r="72" spans="2:22" ht="39" customHeight="1">
      <c r="B72" s="146"/>
      <c r="C72" s="147"/>
      <c r="D72" s="147"/>
      <c r="E72" s="147"/>
      <c r="F72" s="147"/>
      <c r="G72" s="147"/>
      <c r="H72" s="146"/>
      <c r="I72" s="146"/>
      <c r="J72" s="146"/>
      <c r="K72" s="146"/>
      <c r="L72" s="146"/>
      <c r="M72" s="146"/>
      <c r="N72" s="148"/>
      <c r="O72" s="148"/>
      <c r="P72" s="148"/>
      <c r="Q72" s="148"/>
      <c r="R72" s="148"/>
      <c r="S72" s="148"/>
      <c r="T72" s="148"/>
      <c r="U72" s="148"/>
      <c r="V72" s="122"/>
    </row>
    <row r="73" spans="2:22">
      <c r="B73" s="62"/>
      <c r="C73" s="82"/>
      <c r="D73" s="82"/>
      <c r="E73" s="83"/>
      <c r="F73" s="83"/>
      <c r="G73" s="83"/>
      <c r="H73" s="84"/>
      <c r="I73" s="85"/>
      <c r="J73" s="85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2:22">
      <c r="B74" s="147"/>
      <c r="C74" s="147"/>
      <c r="D74" s="149"/>
      <c r="E74" s="149"/>
      <c r="F74" s="149"/>
      <c r="G74" s="149"/>
      <c r="H74" s="149"/>
      <c r="I74" s="85"/>
      <c r="J74" s="85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</row>
    <row r="75" spans="2:22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80" spans="2:22">
      <c r="B80" s="150"/>
      <c r="C80" s="150"/>
      <c r="D80" s="150"/>
      <c r="E80" s="150"/>
      <c r="F80" s="150"/>
      <c r="G80" s="150"/>
      <c r="H80" s="150"/>
      <c r="I80" s="150"/>
      <c r="J80" s="150"/>
      <c r="K80" s="150"/>
      <c r="L80" s="150"/>
      <c r="M80" s="150"/>
      <c r="N80" s="150"/>
      <c r="O80" s="150"/>
      <c r="P80" s="150"/>
      <c r="Q80" s="150"/>
      <c r="R80" s="150"/>
      <c r="S80" s="150"/>
      <c r="T80" s="150"/>
      <c r="U80" s="150"/>
      <c r="V80" s="123"/>
    </row>
  </sheetData>
  <sheetProtection formatCells="0" formatColumns="0" formatRows="0" insertColumns="0" insertRows="0" insertHyperlinks="0" deleteColumns="0" deleteRows="0" sort="0" autoFilter="0" pivotTables="0"/>
  <autoFilter ref="A7:AN41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45:O45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8:G8"/>
    <mergeCell ref="B43:C43"/>
    <mergeCell ref="G44:O44"/>
    <mergeCell ref="C6:C7"/>
    <mergeCell ref="D6:E7"/>
    <mergeCell ref="F6:F7"/>
    <mergeCell ref="O6:O7"/>
    <mergeCell ref="J58:U58"/>
    <mergeCell ref="P6:P7"/>
    <mergeCell ref="Q6:Q8"/>
    <mergeCell ref="R6:R7"/>
    <mergeCell ref="H6:H7"/>
    <mergeCell ref="I6:I7"/>
    <mergeCell ref="J6:J7"/>
    <mergeCell ref="K6:K7"/>
    <mergeCell ref="L6:L7"/>
    <mergeCell ref="J48:T48"/>
    <mergeCell ref="J49:U49"/>
    <mergeCell ref="B50:H50"/>
    <mergeCell ref="J50:U50"/>
    <mergeCell ref="G46:O46"/>
    <mergeCell ref="M6:N6"/>
    <mergeCell ref="G6:G7"/>
    <mergeCell ref="B74:C74"/>
    <mergeCell ref="D74:H74"/>
    <mergeCell ref="B52:C52"/>
    <mergeCell ref="D52:H52"/>
    <mergeCell ref="B58:C58"/>
    <mergeCell ref="D58:I58"/>
    <mergeCell ref="B61:G61"/>
    <mergeCell ref="H61:M61"/>
    <mergeCell ref="N61:U61"/>
    <mergeCell ref="B80:D80"/>
    <mergeCell ref="E80:G80"/>
    <mergeCell ref="H80:M80"/>
    <mergeCell ref="N80:U80"/>
    <mergeCell ref="B63:C63"/>
    <mergeCell ref="D63:H63"/>
    <mergeCell ref="B69:D69"/>
    <mergeCell ref="E69:G69"/>
    <mergeCell ref="H69:M69"/>
    <mergeCell ref="N69:U69"/>
    <mergeCell ref="B72:G72"/>
    <mergeCell ref="H72:M72"/>
    <mergeCell ref="N72:U72"/>
  </mergeCells>
  <conditionalFormatting sqref="H9:P41">
    <cfRule type="cellIs" dxfId="71" priority="9" operator="greaterThan">
      <formula>10</formula>
    </cfRule>
  </conditionalFormatting>
  <conditionalFormatting sqref="C1:C1048576">
    <cfRule type="duplicateValues" dxfId="70" priority="8"/>
  </conditionalFormatting>
  <conditionalFormatting sqref="P9:P41">
    <cfRule type="cellIs" dxfId="69" priority="5" operator="greaterThan">
      <formula>10</formula>
    </cfRule>
    <cfRule type="cellIs" dxfId="68" priority="6" operator="greaterThan">
      <formula>10</formula>
    </cfRule>
    <cfRule type="cellIs" dxfId="67" priority="7" operator="greaterThan">
      <formula>10</formula>
    </cfRule>
  </conditionalFormatting>
  <conditionalFormatting sqref="H9:K41">
    <cfRule type="cellIs" dxfId="66" priority="4" operator="greaterThan">
      <formula>10</formula>
    </cfRule>
  </conditionalFormatting>
  <conditionalFormatting sqref="C49:C58">
    <cfRule type="duplicateValues" dxfId="65" priority="3"/>
  </conditionalFormatting>
  <conditionalFormatting sqref="O49:O58">
    <cfRule type="duplicateValues" dxfId="64" priority="2"/>
  </conditionalFormatting>
  <conditionalFormatting sqref="C49:C58">
    <cfRule type="duplicateValues" dxfId="63" priority="1"/>
  </conditionalFormatting>
  <dataValidations count="1">
    <dataValidation allowBlank="1" showInputMessage="1" showErrorMessage="1" errorTitle="Không xóa dữ liệu" error="Không xóa dữ liệu" prompt="Không xóa dữ liệu" sqref="D46 AN2:AN7 X9:Y41 Z9 Z2:AM2 Y3:AM7"/>
  </dataValidations>
  <pageMargins left="0.55118110236220474" right="3.937007874015748E-2" top="0.82677165354330717" bottom="0.9448818897637796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N110"/>
  <sheetViews>
    <sheetView topLeftCell="B1" workbookViewId="0">
      <pane ySplit="2" topLeftCell="A45" activePane="bottomLeft" state="frozen"/>
      <selection activeCell="G1" sqref="G1:G1048576"/>
      <selection pane="bottomLeft" activeCell="P84" sqref="P84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1.5" style="1" customWidth="1"/>
    <col min="8" max="10" width="4.398437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7968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15"/>
      <c r="W2" s="5"/>
      <c r="X2" s="6"/>
      <c r="AF2" s="2"/>
      <c r="AG2" s="7"/>
      <c r="AH2" s="2"/>
      <c r="AI2" s="2"/>
      <c r="AJ2" s="2"/>
      <c r="AK2" s="7"/>
      <c r="AL2" s="2"/>
    </row>
    <row r="3" spans="2:40" ht="25.05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1136</v>
      </c>
      <c r="Q3" s="180"/>
      <c r="R3" s="180"/>
      <c r="S3" s="180"/>
      <c r="T3" s="180"/>
      <c r="U3" s="180"/>
      <c r="V3" s="118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14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25.95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17" t="s">
        <v>33</v>
      </c>
      <c r="N7" s="117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 SKD1108-10</v>
      </c>
      <c r="AA7" s="20">
        <f>+$AJ$7+$AL$7+$AH$7</f>
        <v>63</v>
      </c>
      <c r="AB7" s="7">
        <f>COUNTIF($S$8:$S$120,"Khiển trách")</f>
        <v>0</v>
      </c>
      <c r="AC7" s="7">
        <f>COUNTIF($S$8:$S$120,"Cảnh cáo")</f>
        <v>0</v>
      </c>
      <c r="AD7" s="7">
        <f>COUNTIF($S$8:$S$120,"Đình chỉ thi")</f>
        <v>0</v>
      </c>
      <c r="AE7" s="21">
        <f>+($AB$7+$AC$7+$AD$7)/$AA$7*100%</f>
        <v>0</v>
      </c>
      <c r="AF7" s="7">
        <f>SUM(COUNTIF($S$8:$S$118,"Vắng"),COUNTIF($S$8:$S$118,"Vắng có phép"))</f>
        <v>0</v>
      </c>
      <c r="AG7" s="22">
        <f>+$AF$7/$AA$7</f>
        <v>0</v>
      </c>
      <c r="AH7" s="23">
        <f>COUNTIF($X$8:$X$118,"Thi lại")</f>
        <v>0</v>
      </c>
      <c r="AI7" s="22">
        <f>+$AH$7/$AA$7</f>
        <v>0</v>
      </c>
      <c r="AJ7" s="23">
        <f>COUNTIF($X$8:$X$119,"Học lại")</f>
        <v>1</v>
      </c>
      <c r="AK7" s="22">
        <f>+$AJ$7/$AA$7</f>
        <v>1.5873015873015872E-2</v>
      </c>
      <c r="AL7" s="7">
        <f>COUNTIF($X$9:$X$119,"Đạt")</f>
        <v>62</v>
      </c>
      <c r="AM7" s="21">
        <f>+$AL$7/$AA$7</f>
        <v>0.98412698412698407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1139</v>
      </c>
      <c r="D9" s="33" t="s">
        <v>1140</v>
      </c>
      <c r="E9" s="34" t="s">
        <v>75</v>
      </c>
      <c r="F9" s="35" t="s">
        <v>378</v>
      </c>
      <c r="G9" s="32" t="s">
        <v>77</v>
      </c>
      <c r="H9" s="88">
        <v>9</v>
      </c>
      <c r="I9" s="36">
        <v>8</v>
      </c>
      <c r="J9" s="36">
        <v>10</v>
      </c>
      <c r="K9" s="36" t="s">
        <v>36</v>
      </c>
      <c r="L9" s="37"/>
      <c r="M9" s="37"/>
      <c r="N9" s="37"/>
      <c r="O9" s="37"/>
      <c r="P9" s="38">
        <v>7</v>
      </c>
      <c r="Q9" s="39">
        <f t="shared" ref="Q9:Q71" si="0">ROUND(SUMPRODUCT(H9:P9,$H$8:$P$8)/100,1)</f>
        <v>8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B+</v>
      </c>
      <c r="S9" s="40" t="str">
        <f t="shared" ref="S9:S71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1141</v>
      </c>
      <c r="D10" s="46" t="s">
        <v>1142</v>
      </c>
      <c r="E10" s="47" t="s">
        <v>75</v>
      </c>
      <c r="F10" s="48" t="s">
        <v>924</v>
      </c>
      <c r="G10" s="45" t="s">
        <v>112</v>
      </c>
      <c r="H10" s="89">
        <v>9</v>
      </c>
      <c r="I10" s="49">
        <v>7</v>
      </c>
      <c r="J10" s="49">
        <v>9</v>
      </c>
      <c r="K10" s="49" t="s">
        <v>36</v>
      </c>
      <c r="L10" s="50"/>
      <c r="M10" s="50"/>
      <c r="N10" s="50"/>
      <c r="O10" s="50"/>
      <c r="P10" s="86">
        <v>7</v>
      </c>
      <c r="Q10" s="51">
        <f t="shared" si="0"/>
        <v>7.6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71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1143</v>
      </c>
      <c r="D11" s="46" t="s">
        <v>343</v>
      </c>
      <c r="E11" s="47" t="s">
        <v>75</v>
      </c>
      <c r="F11" s="48" t="s">
        <v>615</v>
      </c>
      <c r="G11" s="45" t="s">
        <v>117</v>
      </c>
      <c r="H11" s="89">
        <v>8</v>
      </c>
      <c r="I11" s="49">
        <v>7</v>
      </c>
      <c r="J11" s="49">
        <v>9</v>
      </c>
      <c r="K11" s="49" t="s">
        <v>36</v>
      </c>
      <c r="L11" s="54"/>
      <c r="M11" s="54"/>
      <c r="N11" s="54"/>
      <c r="O11" s="54"/>
      <c r="P11" s="86">
        <v>6.5</v>
      </c>
      <c r="Q11" s="51">
        <f t="shared" si="0"/>
        <v>7.3</v>
      </c>
      <c r="R11" s="52" t="str">
        <f t="shared" ref="R11:R71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71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6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1144</v>
      </c>
      <c r="D12" s="46" t="s">
        <v>716</v>
      </c>
      <c r="E12" s="47" t="s">
        <v>391</v>
      </c>
      <c r="F12" s="48" t="s">
        <v>1145</v>
      </c>
      <c r="G12" s="45" t="s">
        <v>95</v>
      </c>
      <c r="H12" s="89">
        <v>9</v>
      </c>
      <c r="I12" s="49">
        <v>8</v>
      </c>
      <c r="J12" s="49">
        <v>10</v>
      </c>
      <c r="K12" s="49" t="s">
        <v>36</v>
      </c>
      <c r="L12" s="54"/>
      <c r="M12" s="54"/>
      <c r="N12" s="54"/>
      <c r="O12" s="54"/>
      <c r="P12" s="86">
        <v>7</v>
      </c>
      <c r="Q12" s="51">
        <f t="shared" si="0"/>
        <v>8</v>
      </c>
      <c r="R12" s="52" t="str">
        <f t="shared" si="3"/>
        <v>B+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1146</v>
      </c>
      <c r="D13" s="46" t="s">
        <v>239</v>
      </c>
      <c r="E13" s="47" t="s">
        <v>1147</v>
      </c>
      <c r="F13" s="48" t="s">
        <v>1148</v>
      </c>
      <c r="G13" s="45" t="s">
        <v>95</v>
      </c>
      <c r="H13" s="89">
        <v>9</v>
      </c>
      <c r="I13" s="49">
        <v>8</v>
      </c>
      <c r="J13" s="49">
        <v>9</v>
      </c>
      <c r="K13" s="49" t="s">
        <v>36</v>
      </c>
      <c r="L13" s="54"/>
      <c r="M13" s="54"/>
      <c r="N13" s="54"/>
      <c r="O13" s="54"/>
      <c r="P13" s="86">
        <v>7</v>
      </c>
      <c r="Q13" s="51">
        <f t="shared" si="0"/>
        <v>7.8</v>
      </c>
      <c r="R13" s="52" t="str">
        <f t="shared" si="3"/>
        <v>B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1149</v>
      </c>
      <c r="D14" s="46" t="s">
        <v>119</v>
      </c>
      <c r="E14" s="47" t="s">
        <v>93</v>
      </c>
      <c r="F14" s="48" t="s">
        <v>1150</v>
      </c>
      <c r="G14" s="45" t="s">
        <v>159</v>
      </c>
      <c r="H14" s="89">
        <v>9</v>
      </c>
      <c r="I14" s="49">
        <v>8</v>
      </c>
      <c r="J14" s="49">
        <v>10</v>
      </c>
      <c r="K14" s="49" t="s">
        <v>36</v>
      </c>
      <c r="L14" s="54"/>
      <c r="M14" s="54"/>
      <c r="N14" s="54"/>
      <c r="O14" s="54"/>
      <c r="P14" s="86">
        <v>7.5</v>
      </c>
      <c r="Q14" s="51">
        <f t="shared" si="0"/>
        <v>8.3000000000000007</v>
      </c>
      <c r="R14" s="52" t="str">
        <f t="shared" si="3"/>
        <v>B+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1151</v>
      </c>
      <c r="D15" s="46" t="s">
        <v>1152</v>
      </c>
      <c r="E15" s="47" t="s">
        <v>357</v>
      </c>
      <c r="F15" s="48" t="s">
        <v>1153</v>
      </c>
      <c r="G15" s="45" t="s">
        <v>100</v>
      </c>
      <c r="H15" s="89">
        <v>8</v>
      </c>
      <c r="I15" s="49">
        <v>7</v>
      </c>
      <c r="J15" s="49">
        <v>9</v>
      </c>
      <c r="K15" s="49" t="s">
        <v>36</v>
      </c>
      <c r="L15" s="54"/>
      <c r="M15" s="54"/>
      <c r="N15" s="54"/>
      <c r="O15" s="54"/>
      <c r="P15" s="86">
        <v>6.5</v>
      </c>
      <c r="Q15" s="51">
        <f t="shared" si="0"/>
        <v>7.3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1154</v>
      </c>
      <c r="D16" s="46" t="s">
        <v>1133</v>
      </c>
      <c r="E16" s="47" t="s">
        <v>322</v>
      </c>
      <c r="F16" s="48" t="s">
        <v>1155</v>
      </c>
      <c r="G16" s="45" t="s">
        <v>155</v>
      </c>
      <c r="H16" s="89">
        <v>9</v>
      </c>
      <c r="I16" s="49">
        <v>8</v>
      </c>
      <c r="J16" s="49">
        <v>9</v>
      </c>
      <c r="K16" s="49" t="s">
        <v>36</v>
      </c>
      <c r="L16" s="54"/>
      <c r="M16" s="54"/>
      <c r="N16" s="54"/>
      <c r="O16" s="54"/>
      <c r="P16" s="86">
        <v>7</v>
      </c>
      <c r="Q16" s="51">
        <f t="shared" si="0"/>
        <v>7.8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1156</v>
      </c>
      <c r="D17" s="46" t="s">
        <v>132</v>
      </c>
      <c r="E17" s="47" t="s">
        <v>322</v>
      </c>
      <c r="F17" s="48" t="s">
        <v>1157</v>
      </c>
      <c r="G17" s="45" t="s">
        <v>95</v>
      </c>
      <c r="H17" s="89">
        <v>9</v>
      </c>
      <c r="I17" s="49">
        <v>8</v>
      </c>
      <c r="J17" s="49">
        <v>9</v>
      </c>
      <c r="K17" s="49" t="s">
        <v>36</v>
      </c>
      <c r="L17" s="54"/>
      <c r="M17" s="54"/>
      <c r="N17" s="54"/>
      <c r="O17" s="54"/>
      <c r="P17" s="86">
        <v>6.5</v>
      </c>
      <c r="Q17" s="51">
        <f t="shared" si="0"/>
        <v>7.6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1158</v>
      </c>
      <c r="D18" s="46" t="s">
        <v>1159</v>
      </c>
      <c r="E18" s="47" t="s">
        <v>322</v>
      </c>
      <c r="F18" s="48" t="s">
        <v>1160</v>
      </c>
      <c r="G18" s="45" t="s">
        <v>100</v>
      </c>
      <c r="H18" s="89">
        <v>9</v>
      </c>
      <c r="I18" s="49">
        <v>8</v>
      </c>
      <c r="J18" s="49">
        <v>10</v>
      </c>
      <c r="K18" s="49" t="s">
        <v>36</v>
      </c>
      <c r="L18" s="54"/>
      <c r="M18" s="54"/>
      <c r="N18" s="54"/>
      <c r="O18" s="54"/>
      <c r="P18" s="86">
        <v>7</v>
      </c>
      <c r="Q18" s="51">
        <f t="shared" si="0"/>
        <v>8</v>
      </c>
      <c r="R18" s="52" t="str">
        <f t="shared" si="3"/>
        <v>B+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1161</v>
      </c>
      <c r="D19" s="46" t="s">
        <v>1162</v>
      </c>
      <c r="E19" s="47" t="s">
        <v>106</v>
      </c>
      <c r="F19" s="48" t="s">
        <v>1163</v>
      </c>
      <c r="G19" s="45" t="s">
        <v>112</v>
      </c>
      <c r="H19" s="89">
        <v>8</v>
      </c>
      <c r="I19" s="49">
        <v>8</v>
      </c>
      <c r="J19" s="49">
        <v>9</v>
      </c>
      <c r="K19" s="49" t="s">
        <v>36</v>
      </c>
      <c r="L19" s="54"/>
      <c r="M19" s="54"/>
      <c r="N19" s="54"/>
      <c r="O19" s="54"/>
      <c r="P19" s="86">
        <v>7.5</v>
      </c>
      <c r="Q19" s="51">
        <f t="shared" si="0"/>
        <v>8</v>
      </c>
      <c r="R19" s="52" t="str">
        <f t="shared" si="3"/>
        <v>B+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1164</v>
      </c>
      <c r="D20" s="46" t="s">
        <v>119</v>
      </c>
      <c r="E20" s="47" t="s">
        <v>1165</v>
      </c>
      <c r="F20" s="48" t="s">
        <v>1166</v>
      </c>
      <c r="G20" s="45" t="s">
        <v>159</v>
      </c>
      <c r="H20" s="89">
        <v>9</v>
      </c>
      <c r="I20" s="49">
        <v>8</v>
      </c>
      <c r="J20" s="49">
        <v>10</v>
      </c>
      <c r="K20" s="49" t="s">
        <v>36</v>
      </c>
      <c r="L20" s="54"/>
      <c r="M20" s="54"/>
      <c r="N20" s="54"/>
      <c r="O20" s="54"/>
      <c r="P20" s="86">
        <v>6.5</v>
      </c>
      <c r="Q20" s="51">
        <f t="shared" si="0"/>
        <v>7.8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1167</v>
      </c>
      <c r="D21" s="46" t="s">
        <v>152</v>
      </c>
      <c r="E21" s="47" t="s">
        <v>1168</v>
      </c>
      <c r="F21" s="48" t="s">
        <v>1169</v>
      </c>
      <c r="G21" s="45" t="s">
        <v>117</v>
      </c>
      <c r="H21" s="89">
        <v>9</v>
      </c>
      <c r="I21" s="49">
        <v>8</v>
      </c>
      <c r="J21" s="49">
        <v>10</v>
      </c>
      <c r="K21" s="49" t="s">
        <v>36</v>
      </c>
      <c r="L21" s="54"/>
      <c r="M21" s="54"/>
      <c r="N21" s="54"/>
      <c r="O21" s="54"/>
      <c r="P21" s="86">
        <v>7.5</v>
      </c>
      <c r="Q21" s="51">
        <f t="shared" si="0"/>
        <v>8.3000000000000007</v>
      </c>
      <c r="R21" s="52" t="str">
        <f t="shared" si="3"/>
        <v>B+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1170</v>
      </c>
      <c r="D22" s="46" t="s">
        <v>785</v>
      </c>
      <c r="E22" s="47" t="s">
        <v>123</v>
      </c>
      <c r="F22" s="48" t="s">
        <v>1171</v>
      </c>
      <c r="G22" s="45" t="s">
        <v>155</v>
      </c>
      <c r="H22" s="89">
        <v>8</v>
      </c>
      <c r="I22" s="49">
        <v>7</v>
      </c>
      <c r="J22" s="49">
        <v>9</v>
      </c>
      <c r="K22" s="49" t="s">
        <v>36</v>
      </c>
      <c r="L22" s="54"/>
      <c r="M22" s="54"/>
      <c r="N22" s="54"/>
      <c r="O22" s="54"/>
      <c r="P22" s="86">
        <v>5</v>
      </c>
      <c r="Q22" s="51">
        <f t="shared" si="0"/>
        <v>6.5</v>
      </c>
      <c r="R22" s="52" t="str">
        <f t="shared" si="3"/>
        <v>C+</v>
      </c>
      <c r="S22" s="53" t="str">
        <f t="shared" si="1"/>
        <v>Trung bình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1172</v>
      </c>
      <c r="D23" s="46" t="s">
        <v>1173</v>
      </c>
      <c r="E23" s="47" t="s">
        <v>579</v>
      </c>
      <c r="F23" s="48" t="s">
        <v>924</v>
      </c>
      <c r="G23" s="45" t="s">
        <v>135</v>
      </c>
      <c r="H23" s="89">
        <v>9</v>
      </c>
      <c r="I23" s="49">
        <v>8</v>
      </c>
      <c r="J23" s="49">
        <v>9</v>
      </c>
      <c r="K23" s="49" t="s">
        <v>36</v>
      </c>
      <c r="L23" s="54"/>
      <c r="M23" s="54"/>
      <c r="N23" s="54"/>
      <c r="O23" s="54"/>
      <c r="P23" s="86">
        <v>7</v>
      </c>
      <c r="Q23" s="51">
        <f t="shared" si="0"/>
        <v>7.8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1174</v>
      </c>
      <c r="D24" s="46" t="s">
        <v>1175</v>
      </c>
      <c r="E24" s="47" t="s">
        <v>329</v>
      </c>
      <c r="F24" s="48" t="s">
        <v>866</v>
      </c>
      <c r="G24" s="45" t="s">
        <v>86</v>
      </c>
      <c r="H24" s="89">
        <v>7</v>
      </c>
      <c r="I24" s="49">
        <v>7</v>
      </c>
      <c r="J24" s="49">
        <v>9</v>
      </c>
      <c r="K24" s="49" t="s">
        <v>36</v>
      </c>
      <c r="L24" s="54"/>
      <c r="M24" s="54"/>
      <c r="N24" s="54"/>
      <c r="O24" s="54"/>
      <c r="P24" s="86">
        <v>8</v>
      </c>
      <c r="Q24" s="51">
        <f t="shared" si="0"/>
        <v>7.9</v>
      </c>
      <c r="R24" s="52" t="str">
        <f t="shared" si="3"/>
        <v>B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1176</v>
      </c>
      <c r="D25" s="46" t="s">
        <v>1177</v>
      </c>
      <c r="E25" s="47" t="s">
        <v>1178</v>
      </c>
      <c r="F25" s="48" t="s">
        <v>1179</v>
      </c>
      <c r="G25" s="45" t="s">
        <v>112</v>
      </c>
      <c r="H25" s="89">
        <v>9</v>
      </c>
      <c r="I25" s="49">
        <v>8</v>
      </c>
      <c r="J25" s="49">
        <v>10</v>
      </c>
      <c r="K25" s="49" t="s">
        <v>36</v>
      </c>
      <c r="L25" s="54"/>
      <c r="M25" s="54"/>
      <c r="N25" s="54"/>
      <c r="O25" s="54"/>
      <c r="P25" s="86">
        <v>7</v>
      </c>
      <c r="Q25" s="51">
        <f t="shared" si="0"/>
        <v>8</v>
      </c>
      <c r="R25" s="52" t="str">
        <f t="shared" si="3"/>
        <v>B+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1180</v>
      </c>
      <c r="D26" s="46" t="s">
        <v>1181</v>
      </c>
      <c r="E26" s="47" t="s">
        <v>149</v>
      </c>
      <c r="F26" s="48" t="s">
        <v>1024</v>
      </c>
      <c r="G26" s="45" t="s">
        <v>86</v>
      </c>
      <c r="H26" s="89">
        <v>8</v>
      </c>
      <c r="I26" s="49">
        <v>7</v>
      </c>
      <c r="J26" s="49">
        <v>10</v>
      </c>
      <c r="K26" s="49" t="s">
        <v>36</v>
      </c>
      <c r="L26" s="54"/>
      <c r="M26" s="54"/>
      <c r="N26" s="54"/>
      <c r="O26" s="54"/>
      <c r="P26" s="86">
        <v>7</v>
      </c>
      <c r="Q26" s="51">
        <f t="shared" si="0"/>
        <v>7.7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1182</v>
      </c>
      <c r="D27" s="46" t="s">
        <v>1183</v>
      </c>
      <c r="E27" s="47" t="s">
        <v>153</v>
      </c>
      <c r="F27" s="48" t="s">
        <v>1184</v>
      </c>
      <c r="G27" s="45" t="s">
        <v>155</v>
      </c>
      <c r="H27" s="89">
        <v>9</v>
      </c>
      <c r="I27" s="49">
        <v>8</v>
      </c>
      <c r="J27" s="49">
        <v>10</v>
      </c>
      <c r="K27" s="49" t="s">
        <v>36</v>
      </c>
      <c r="L27" s="54"/>
      <c r="M27" s="54"/>
      <c r="N27" s="54"/>
      <c r="O27" s="54"/>
      <c r="P27" s="86">
        <v>7</v>
      </c>
      <c r="Q27" s="51">
        <f t="shared" si="0"/>
        <v>8</v>
      </c>
      <c r="R27" s="52" t="str">
        <f t="shared" si="3"/>
        <v>B+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1185</v>
      </c>
      <c r="D28" s="46" t="s">
        <v>1186</v>
      </c>
      <c r="E28" s="47" t="s">
        <v>153</v>
      </c>
      <c r="F28" s="48" t="s">
        <v>540</v>
      </c>
      <c r="G28" s="45" t="s">
        <v>135</v>
      </c>
      <c r="H28" s="89">
        <v>8</v>
      </c>
      <c r="I28" s="49">
        <v>8</v>
      </c>
      <c r="J28" s="49">
        <v>9</v>
      </c>
      <c r="K28" s="49" t="s">
        <v>36</v>
      </c>
      <c r="L28" s="54"/>
      <c r="M28" s="54"/>
      <c r="N28" s="54"/>
      <c r="O28" s="54"/>
      <c r="P28" s="86">
        <v>6.5</v>
      </c>
      <c r="Q28" s="51">
        <f t="shared" si="0"/>
        <v>7.5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1187</v>
      </c>
      <c r="D29" s="46" t="s">
        <v>1188</v>
      </c>
      <c r="E29" s="47" t="s">
        <v>153</v>
      </c>
      <c r="F29" s="48" t="s">
        <v>1189</v>
      </c>
      <c r="G29" s="45" t="s">
        <v>86</v>
      </c>
      <c r="H29" s="89">
        <v>8</v>
      </c>
      <c r="I29" s="49">
        <v>7</v>
      </c>
      <c r="J29" s="49">
        <v>9</v>
      </c>
      <c r="K29" s="49" t="s">
        <v>36</v>
      </c>
      <c r="L29" s="54"/>
      <c r="M29" s="54"/>
      <c r="N29" s="54"/>
      <c r="O29" s="54"/>
      <c r="P29" s="86">
        <v>6.5</v>
      </c>
      <c r="Q29" s="51">
        <f t="shared" si="0"/>
        <v>7.3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1190</v>
      </c>
      <c r="D30" s="46" t="s">
        <v>1191</v>
      </c>
      <c r="E30" s="47" t="s">
        <v>153</v>
      </c>
      <c r="F30" s="48" t="s">
        <v>1192</v>
      </c>
      <c r="G30" s="45" t="s">
        <v>86</v>
      </c>
      <c r="H30" s="89">
        <v>9</v>
      </c>
      <c r="I30" s="49">
        <v>8</v>
      </c>
      <c r="J30" s="49">
        <v>10</v>
      </c>
      <c r="K30" s="49" t="s">
        <v>36</v>
      </c>
      <c r="L30" s="54"/>
      <c r="M30" s="54"/>
      <c r="N30" s="54"/>
      <c r="O30" s="54"/>
      <c r="P30" s="86">
        <v>7.5</v>
      </c>
      <c r="Q30" s="51">
        <f t="shared" si="0"/>
        <v>8.3000000000000007</v>
      </c>
      <c r="R30" s="52" t="str">
        <f t="shared" si="3"/>
        <v>B+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1193</v>
      </c>
      <c r="D31" s="46" t="s">
        <v>152</v>
      </c>
      <c r="E31" s="47" t="s">
        <v>1194</v>
      </c>
      <c r="F31" s="48" t="s">
        <v>1195</v>
      </c>
      <c r="G31" s="45" t="s">
        <v>155</v>
      </c>
      <c r="H31" s="89">
        <v>8</v>
      </c>
      <c r="I31" s="49">
        <v>7</v>
      </c>
      <c r="J31" s="49">
        <v>9</v>
      </c>
      <c r="K31" s="49" t="s">
        <v>36</v>
      </c>
      <c r="L31" s="54"/>
      <c r="M31" s="54"/>
      <c r="N31" s="54"/>
      <c r="O31" s="54"/>
      <c r="P31" s="86">
        <v>7</v>
      </c>
      <c r="Q31" s="51">
        <f t="shared" si="0"/>
        <v>7.5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1196</v>
      </c>
      <c r="D32" s="46" t="s">
        <v>152</v>
      </c>
      <c r="E32" s="47" t="s">
        <v>361</v>
      </c>
      <c r="F32" s="48" t="s">
        <v>1197</v>
      </c>
      <c r="G32" s="45" t="s">
        <v>159</v>
      </c>
      <c r="H32" s="89">
        <v>9</v>
      </c>
      <c r="I32" s="49">
        <v>8</v>
      </c>
      <c r="J32" s="49">
        <v>9</v>
      </c>
      <c r="K32" s="49" t="s">
        <v>36</v>
      </c>
      <c r="L32" s="54"/>
      <c r="M32" s="54"/>
      <c r="N32" s="54"/>
      <c r="O32" s="54"/>
      <c r="P32" s="86">
        <v>6.5</v>
      </c>
      <c r="Q32" s="51">
        <f t="shared" si="0"/>
        <v>7.6</v>
      </c>
      <c r="R32" s="52" t="str">
        <f t="shared" si="3"/>
        <v>B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1198</v>
      </c>
      <c r="D33" s="46" t="s">
        <v>1199</v>
      </c>
      <c r="E33" s="47" t="s">
        <v>361</v>
      </c>
      <c r="F33" s="48" t="s">
        <v>1200</v>
      </c>
      <c r="G33" s="45" t="s">
        <v>155</v>
      </c>
      <c r="H33" s="89">
        <v>9</v>
      </c>
      <c r="I33" s="49">
        <v>8</v>
      </c>
      <c r="J33" s="49">
        <v>9</v>
      </c>
      <c r="K33" s="49" t="s">
        <v>36</v>
      </c>
      <c r="L33" s="54"/>
      <c r="M33" s="54"/>
      <c r="N33" s="54"/>
      <c r="O33" s="54"/>
      <c r="P33" s="86">
        <v>5</v>
      </c>
      <c r="Q33" s="51">
        <f t="shared" si="0"/>
        <v>6.8</v>
      </c>
      <c r="R33" s="52" t="str">
        <f t="shared" si="3"/>
        <v>C+</v>
      </c>
      <c r="S33" s="53" t="str">
        <f t="shared" si="1"/>
        <v>Trung bình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1201</v>
      </c>
      <c r="D34" s="46" t="s">
        <v>948</v>
      </c>
      <c r="E34" s="47" t="s">
        <v>330</v>
      </c>
      <c r="F34" s="48" t="s">
        <v>1202</v>
      </c>
      <c r="G34" s="45" t="s">
        <v>95</v>
      </c>
      <c r="H34" s="89">
        <v>7</v>
      </c>
      <c r="I34" s="49">
        <v>7</v>
      </c>
      <c r="J34" s="49">
        <v>9</v>
      </c>
      <c r="K34" s="49" t="s">
        <v>36</v>
      </c>
      <c r="L34" s="54"/>
      <c r="M34" s="54"/>
      <c r="N34" s="54"/>
      <c r="O34" s="54"/>
      <c r="P34" s="86">
        <v>7</v>
      </c>
      <c r="Q34" s="51">
        <f t="shared" si="0"/>
        <v>7.4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1203</v>
      </c>
      <c r="D35" s="46" t="s">
        <v>359</v>
      </c>
      <c r="E35" s="47" t="s">
        <v>180</v>
      </c>
      <c r="F35" s="48" t="s">
        <v>1204</v>
      </c>
      <c r="G35" s="45" t="s">
        <v>112</v>
      </c>
      <c r="H35" s="89">
        <v>9</v>
      </c>
      <c r="I35" s="49">
        <v>8</v>
      </c>
      <c r="J35" s="49">
        <v>10</v>
      </c>
      <c r="K35" s="49" t="s">
        <v>36</v>
      </c>
      <c r="L35" s="54"/>
      <c r="M35" s="54"/>
      <c r="N35" s="54"/>
      <c r="O35" s="54"/>
      <c r="P35" s="86">
        <v>7</v>
      </c>
      <c r="Q35" s="51">
        <f t="shared" si="0"/>
        <v>8</v>
      </c>
      <c r="R35" s="52" t="str">
        <f t="shared" si="3"/>
        <v>B+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1205</v>
      </c>
      <c r="D36" s="46" t="s">
        <v>1206</v>
      </c>
      <c r="E36" s="47" t="s">
        <v>180</v>
      </c>
      <c r="F36" s="48" t="s">
        <v>1207</v>
      </c>
      <c r="G36" s="45" t="s">
        <v>135</v>
      </c>
      <c r="H36" s="89">
        <v>9</v>
      </c>
      <c r="I36" s="49">
        <v>8</v>
      </c>
      <c r="J36" s="49">
        <v>10</v>
      </c>
      <c r="K36" s="49" t="s">
        <v>36</v>
      </c>
      <c r="L36" s="54"/>
      <c r="M36" s="54"/>
      <c r="N36" s="54"/>
      <c r="O36" s="54"/>
      <c r="P36" s="86">
        <v>7</v>
      </c>
      <c r="Q36" s="51">
        <f t="shared" si="0"/>
        <v>8</v>
      </c>
      <c r="R36" s="52" t="str">
        <f t="shared" si="3"/>
        <v>B+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1208</v>
      </c>
      <c r="D37" s="46" t="s">
        <v>1209</v>
      </c>
      <c r="E37" s="47" t="s">
        <v>180</v>
      </c>
      <c r="F37" s="48" t="s">
        <v>279</v>
      </c>
      <c r="G37" s="45" t="s">
        <v>90</v>
      </c>
      <c r="H37" s="89">
        <v>9</v>
      </c>
      <c r="I37" s="49">
        <v>8</v>
      </c>
      <c r="J37" s="49">
        <v>10</v>
      </c>
      <c r="K37" s="49" t="s">
        <v>36</v>
      </c>
      <c r="L37" s="54"/>
      <c r="M37" s="54"/>
      <c r="N37" s="54"/>
      <c r="O37" s="54"/>
      <c r="P37" s="86">
        <v>6</v>
      </c>
      <c r="Q37" s="51">
        <f t="shared" si="0"/>
        <v>7.5</v>
      </c>
      <c r="R37" s="52" t="str">
        <f t="shared" si="3"/>
        <v>B</v>
      </c>
      <c r="S37" s="53" t="str">
        <f t="shared" si="1"/>
        <v>Khá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1210</v>
      </c>
      <c r="D38" s="46" t="s">
        <v>119</v>
      </c>
      <c r="E38" s="47" t="s">
        <v>198</v>
      </c>
      <c r="F38" s="48" t="s">
        <v>111</v>
      </c>
      <c r="G38" s="45" t="s">
        <v>95</v>
      </c>
      <c r="H38" s="89">
        <v>9</v>
      </c>
      <c r="I38" s="49">
        <v>8</v>
      </c>
      <c r="J38" s="49">
        <v>9</v>
      </c>
      <c r="K38" s="49" t="s">
        <v>36</v>
      </c>
      <c r="L38" s="54"/>
      <c r="M38" s="54"/>
      <c r="N38" s="54"/>
      <c r="O38" s="54"/>
      <c r="P38" s="86">
        <v>6.5</v>
      </c>
      <c r="Q38" s="51">
        <f t="shared" si="0"/>
        <v>7.6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1211</v>
      </c>
      <c r="D39" s="46" t="s">
        <v>1212</v>
      </c>
      <c r="E39" s="47" t="s">
        <v>198</v>
      </c>
      <c r="F39" s="48" t="s">
        <v>1213</v>
      </c>
      <c r="G39" s="45" t="s">
        <v>159</v>
      </c>
      <c r="H39" s="89">
        <v>9</v>
      </c>
      <c r="I39" s="49">
        <v>8</v>
      </c>
      <c r="J39" s="49">
        <v>10</v>
      </c>
      <c r="K39" s="49" t="s">
        <v>36</v>
      </c>
      <c r="L39" s="54"/>
      <c r="M39" s="54"/>
      <c r="N39" s="54"/>
      <c r="O39" s="54"/>
      <c r="P39" s="86">
        <v>7.5</v>
      </c>
      <c r="Q39" s="51">
        <f t="shared" si="0"/>
        <v>8.3000000000000007</v>
      </c>
      <c r="R39" s="52" t="str">
        <f t="shared" si="3"/>
        <v>B+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1214</v>
      </c>
      <c r="D40" s="46" t="s">
        <v>1215</v>
      </c>
      <c r="E40" s="47" t="s">
        <v>344</v>
      </c>
      <c r="F40" s="48" t="s">
        <v>883</v>
      </c>
      <c r="G40" s="45" t="s">
        <v>135</v>
      </c>
      <c r="H40" s="89">
        <v>8</v>
      </c>
      <c r="I40" s="49">
        <v>7</v>
      </c>
      <c r="J40" s="49">
        <v>10</v>
      </c>
      <c r="K40" s="49" t="s">
        <v>36</v>
      </c>
      <c r="L40" s="54"/>
      <c r="M40" s="54"/>
      <c r="N40" s="54"/>
      <c r="O40" s="54"/>
      <c r="P40" s="86">
        <v>7</v>
      </c>
      <c r="Q40" s="51">
        <f t="shared" si="0"/>
        <v>7.7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1216</v>
      </c>
      <c r="D41" s="46" t="s">
        <v>482</v>
      </c>
      <c r="E41" s="47" t="s">
        <v>344</v>
      </c>
      <c r="F41" s="48" t="s">
        <v>1217</v>
      </c>
      <c r="G41" s="45" t="s">
        <v>159</v>
      </c>
      <c r="H41" s="89">
        <v>9</v>
      </c>
      <c r="I41" s="49">
        <v>8</v>
      </c>
      <c r="J41" s="49">
        <v>9</v>
      </c>
      <c r="K41" s="49" t="s">
        <v>36</v>
      </c>
      <c r="L41" s="54"/>
      <c r="M41" s="54"/>
      <c r="N41" s="54"/>
      <c r="O41" s="54"/>
      <c r="P41" s="86">
        <v>7.5</v>
      </c>
      <c r="Q41" s="51">
        <f t="shared" si="0"/>
        <v>8.1</v>
      </c>
      <c r="R41" s="52" t="str">
        <f t="shared" si="3"/>
        <v>B+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1218</v>
      </c>
      <c r="D42" s="46" t="s">
        <v>1219</v>
      </c>
      <c r="E42" s="47" t="s">
        <v>1220</v>
      </c>
      <c r="F42" s="48" t="s">
        <v>1221</v>
      </c>
      <c r="G42" s="45" t="s">
        <v>95</v>
      </c>
      <c r="H42" s="89">
        <v>9</v>
      </c>
      <c r="I42" s="49">
        <v>8</v>
      </c>
      <c r="J42" s="49">
        <v>10</v>
      </c>
      <c r="K42" s="49" t="s">
        <v>36</v>
      </c>
      <c r="L42" s="54"/>
      <c r="M42" s="54"/>
      <c r="N42" s="54"/>
      <c r="O42" s="54"/>
      <c r="P42" s="86">
        <v>7.5</v>
      </c>
      <c r="Q42" s="51">
        <f t="shared" si="0"/>
        <v>8.3000000000000007</v>
      </c>
      <c r="R42" s="52" t="str">
        <f t="shared" si="3"/>
        <v>B+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1222</v>
      </c>
      <c r="D43" s="46" t="s">
        <v>1223</v>
      </c>
      <c r="E43" s="47" t="s">
        <v>1224</v>
      </c>
      <c r="F43" s="48" t="s">
        <v>879</v>
      </c>
      <c r="G43" s="45" t="s">
        <v>86</v>
      </c>
      <c r="H43" s="89">
        <v>0</v>
      </c>
      <c r="I43" s="49">
        <v>0</v>
      </c>
      <c r="J43" s="49">
        <v>0</v>
      </c>
      <c r="K43" s="49" t="s">
        <v>36</v>
      </c>
      <c r="L43" s="54"/>
      <c r="M43" s="54"/>
      <c r="N43" s="54"/>
      <c r="O43" s="54"/>
      <c r="P43" s="134" t="s">
        <v>317</v>
      </c>
      <c r="Q43" s="51">
        <f t="shared" si="0"/>
        <v>0</v>
      </c>
      <c r="R43" s="52" t="str">
        <f t="shared" si="3"/>
        <v>F</v>
      </c>
      <c r="S43" s="53" t="str">
        <f t="shared" si="1"/>
        <v>Kém</v>
      </c>
      <c r="T43" s="41" t="str">
        <f t="shared" si="4"/>
        <v>Không đủ ĐKDT</v>
      </c>
      <c r="U43" s="41"/>
      <c r="V43" s="71"/>
      <c r="W43" s="4"/>
      <c r="X43" s="43" t="str">
        <f t="shared" si="2"/>
        <v>Học lại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1225</v>
      </c>
      <c r="D44" s="46" t="s">
        <v>1226</v>
      </c>
      <c r="E44" s="47" t="s">
        <v>209</v>
      </c>
      <c r="F44" s="48" t="s">
        <v>1227</v>
      </c>
      <c r="G44" s="45" t="s">
        <v>155</v>
      </c>
      <c r="H44" s="89">
        <v>9</v>
      </c>
      <c r="I44" s="49">
        <v>8</v>
      </c>
      <c r="J44" s="49">
        <v>9</v>
      </c>
      <c r="K44" s="49" t="s">
        <v>36</v>
      </c>
      <c r="L44" s="54"/>
      <c r="M44" s="54"/>
      <c r="N44" s="54"/>
      <c r="O44" s="54"/>
      <c r="P44" s="86">
        <v>7</v>
      </c>
      <c r="Q44" s="51">
        <f t="shared" si="0"/>
        <v>7.8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1228</v>
      </c>
      <c r="D45" s="46" t="s">
        <v>119</v>
      </c>
      <c r="E45" s="47" t="s">
        <v>1229</v>
      </c>
      <c r="F45" s="48" t="s">
        <v>1230</v>
      </c>
      <c r="G45" s="45" t="s">
        <v>159</v>
      </c>
      <c r="H45" s="89">
        <v>9</v>
      </c>
      <c r="I45" s="49">
        <v>8</v>
      </c>
      <c r="J45" s="49">
        <v>10</v>
      </c>
      <c r="K45" s="49" t="s">
        <v>36</v>
      </c>
      <c r="L45" s="54"/>
      <c r="M45" s="54"/>
      <c r="N45" s="54"/>
      <c r="O45" s="54"/>
      <c r="P45" s="86">
        <v>6.5</v>
      </c>
      <c r="Q45" s="51">
        <f t="shared" si="0"/>
        <v>7.8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1231</v>
      </c>
      <c r="D46" s="46" t="s">
        <v>1232</v>
      </c>
      <c r="E46" s="47" t="s">
        <v>213</v>
      </c>
      <c r="F46" s="48" t="s">
        <v>85</v>
      </c>
      <c r="G46" s="45" t="s">
        <v>135</v>
      </c>
      <c r="H46" s="89">
        <v>8</v>
      </c>
      <c r="I46" s="49">
        <v>7</v>
      </c>
      <c r="J46" s="49">
        <v>9</v>
      </c>
      <c r="K46" s="49" t="s">
        <v>36</v>
      </c>
      <c r="L46" s="54"/>
      <c r="M46" s="54"/>
      <c r="N46" s="54"/>
      <c r="O46" s="54"/>
      <c r="P46" s="86">
        <v>5</v>
      </c>
      <c r="Q46" s="51">
        <f t="shared" si="0"/>
        <v>6.5</v>
      </c>
      <c r="R46" s="52" t="str">
        <f t="shared" si="3"/>
        <v>C+</v>
      </c>
      <c r="S46" s="53" t="str">
        <f t="shared" si="1"/>
        <v>Trung bình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1233</v>
      </c>
      <c r="D47" s="46" t="s">
        <v>587</v>
      </c>
      <c r="E47" s="47" t="s">
        <v>213</v>
      </c>
      <c r="F47" s="48" t="s">
        <v>849</v>
      </c>
      <c r="G47" s="45" t="s">
        <v>155</v>
      </c>
      <c r="H47" s="89">
        <v>8</v>
      </c>
      <c r="I47" s="49">
        <v>7</v>
      </c>
      <c r="J47" s="49">
        <v>9</v>
      </c>
      <c r="K47" s="49" t="s">
        <v>36</v>
      </c>
      <c r="L47" s="54"/>
      <c r="M47" s="54"/>
      <c r="N47" s="54"/>
      <c r="O47" s="54"/>
      <c r="P47" s="86">
        <v>6.5</v>
      </c>
      <c r="Q47" s="51">
        <f t="shared" si="0"/>
        <v>7.3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1234</v>
      </c>
      <c r="D48" s="46" t="s">
        <v>1128</v>
      </c>
      <c r="E48" s="47" t="s">
        <v>217</v>
      </c>
      <c r="F48" s="48" t="s">
        <v>1235</v>
      </c>
      <c r="G48" s="45" t="s">
        <v>100</v>
      </c>
      <c r="H48" s="89">
        <v>9</v>
      </c>
      <c r="I48" s="49">
        <v>8</v>
      </c>
      <c r="J48" s="49">
        <v>10</v>
      </c>
      <c r="K48" s="49" t="s">
        <v>36</v>
      </c>
      <c r="L48" s="54"/>
      <c r="M48" s="54"/>
      <c r="N48" s="54"/>
      <c r="O48" s="54"/>
      <c r="P48" s="86">
        <v>6.5</v>
      </c>
      <c r="Q48" s="51">
        <f t="shared" si="0"/>
        <v>7.8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1236</v>
      </c>
      <c r="D49" s="46" t="s">
        <v>1237</v>
      </c>
      <c r="E49" s="47" t="s">
        <v>225</v>
      </c>
      <c r="F49" s="48" t="s">
        <v>624</v>
      </c>
      <c r="G49" s="45" t="s">
        <v>95</v>
      </c>
      <c r="H49" s="89">
        <v>8</v>
      </c>
      <c r="I49" s="49">
        <v>7</v>
      </c>
      <c r="J49" s="49">
        <v>10</v>
      </c>
      <c r="K49" s="49" t="s">
        <v>36</v>
      </c>
      <c r="L49" s="54"/>
      <c r="M49" s="54"/>
      <c r="N49" s="54"/>
      <c r="O49" s="54"/>
      <c r="P49" s="86">
        <v>7</v>
      </c>
      <c r="Q49" s="51">
        <f t="shared" si="0"/>
        <v>7.7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1238</v>
      </c>
      <c r="D50" s="46" t="s">
        <v>1239</v>
      </c>
      <c r="E50" s="47" t="s">
        <v>225</v>
      </c>
      <c r="F50" s="48" t="s">
        <v>1240</v>
      </c>
      <c r="G50" s="45" t="s">
        <v>77</v>
      </c>
      <c r="H50" s="89">
        <v>9</v>
      </c>
      <c r="I50" s="49">
        <v>8</v>
      </c>
      <c r="J50" s="49">
        <v>10</v>
      </c>
      <c r="K50" s="49" t="s">
        <v>36</v>
      </c>
      <c r="L50" s="54"/>
      <c r="M50" s="54"/>
      <c r="N50" s="54"/>
      <c r="O50" s="54"/>
      <c r="P50" s="86">
        <v>6.5</v>
      </c>
      <c r="Q50" s="51">
        <f t="shared" si="0"/>
        <v>7.8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1241</v>
      </c>
      <c r="D51" s="46" t="s">
        <v>119</v>
      </c>
      <c r="E51" s="47" t="s">
        <v>229</v>
      </c>
      <c r="F51" s="48" t="s">
        <v>1242</v>
      </c>
      <c r="G51" s="45" t="s">
        <v>112</v>
      </c>
      <c r="H51" s="89">
        <v>9</v>
      </c>
      <c r="I51" s="49">
        <v>8</v>
      </c>
      <c r="J51" s="49">
        <v>10</v>
      </c>
      <c r="K51" s="49" t="s">
        <v>36</v>
      </c>
      <c r="L51" s="54"/>
      <c r="M51" s="54"/>
      <c r="N51" s="54"/>
      <c r="O51" s="54"/>
      <c r="P51" s="86">
        <v>7</v>
      </c>
      <c r="Q51" s="51">
        <f t="shared" si="0"/>
        <v>8</v>
      </c>
      <c r="R51" s="52" t="str">
        <f t="shared" si="3"/>
        <v>B+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1243</v>
      </c>
      <c r="D52" s="46" t="s">
        <v>152</v>
      </c>
      <c r="E52" s="47" t="s">
        <v>1244</v>
      </c>
      <c r="F52" s="48" t="s">
        <v>300</v>
      </c>
      <c r="G52" s="45" t="s">
        <v>117</v>
      </c>
      <c r="H52" s="89">
        <v>9</v>
      </c>
      <c r="I52" s="49">
        <v>9</v>
      </c>
      <c r="J52" s="49">
        <v>10</v>
      </c>
      <c r="K52" s="49" t="s">
        <v>36</v>
      </c>
      <c r="L52" s="54"/>
      <c r="M52" s="54"/>
      <c r="N52" s="54"/>
      <c r="O52" s="54"/>
      <c r="P52" s="86">
        <v>9</v>
      </c>
      <c r="Q52" s="51">
        <f t="shared" si="0"/>
        <v>9.1999999999999993</v>
      </c>
      <c r="R52" s="52" t="str">
        <f t="shared" si="3"/>
        <v>A+</v>
      </c>
      <c r="S52" s="53" t="str">
        <f t="shared" si="1"/>
        <v>Giỏi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1245</v>
      </c>
      <c r="D53" s="46" t="s">
        <v>152</v>
      </c>
      <c r="E53" s="47" t="s">
        <v>1246</v>
      </c>
      <c r="F53" s="48" t="s">
        <v>1247</v>
      </c>
      <c r="G53" s="45" t="s">
        <v>135</v>
      </c>
      <c r="H53" s="89">
        <v>7</v>
      </c>
      <c r="I53" s="49">
        <v>7</v>
      </c>
      <c r="J53" s="49">
        <v>9</v>
      </c>
      <c r="K53" s="49" t="s">
        <v>36</v>
      </c>
      <c r="L53" s="54"/>
      <c r="M53" s="54"/>
      <c r="N53" s="54"/>
      <c r="O53" s="54"/>
      <c r="P53" s="86">
        <v>6.5</v>
      </c>
      <c r="Q53" s="51">
        <f t="shared" si="0"/>
        <v>7.2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1248</v>
      </c>
      <c r="D54" s="46" t="s">
        <v>1249</v>
      </c>
      <c r="E54" s="47" t="s">
        <v>941</v>
      </c>
      <c r="F54" s="48" t="s">
        <v>1250</v>
      </c>
      <c r="G54" s="45" t="s">
        <v>95</v>
      </c>
      <c r="H54" s="89">
        <v>9</v>
      </c>
      <c r="I54" s="49">
        <v>8</v>
      </c>
      <c r="J54" s="49">
        <v>10</v>
      </c>
      <c r="K54" s="49" t="s">
        <v>36</v>
      </c>
      <c r="L54" s="54"/>
      <c r="M54" s="54"/>
      <c r="N54" s="54"/>
      <c r="O54" s="54"/>
      <c r="P54" s="86">
        <v>7.5</v>
      </c>
      <c r="Q54" s="51">
        <f t="shared" si="0"/>
        <v>8.3000000000000007</v>
      </c>
      <c r="R54" s="52" t="str">
        <f t="shared" si="3"/>
        <v>B+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1251</v>
      </c>
      <c r="D55" s="46" t="s">
        <v>578</v>
      </c>
      <c r="E55" s="47" t="s">
        <v>778</v>
      </c>
      <c r="F55" s="48" t="s">
        <v>1252</v>
      </c>
      <c r="G55" s="45" t="s">
        <v>117</v>
      </c>
      <c r="H55" s="89">
        <v>9</v>
      </c>
      <c r="I55" s="49">
        <v>8</v>
      </c>
      <c r="J55" s="49">
        <v>9</v>
      </c>
      <c r="K55" s="49" t="s">
        <v>36</v>
      </c>
      <c r="L55" s="54"/>
      <c r="M55" s="54"/>
      <c r="N55" s="54"/>
      <c r="O55" s="54"/>
      <c r="P55" s="86">
        <v>7</v>
      </c>
      <c r="Q55" s="51">
        <f t="shared" si="0"/>
        <v>7.8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1253</v>
      </c>
      <c r="D56" s="46" t="s">
        <v>1254</v>
      </c>
      <c r="E56" s="47" t="s">
        <v>334</v>
      </c>
      <c r="F56" s="48" t="s">
        <v>1255</v>
      </c>
      <c r="G56" s="45" t="s">
        <v>100</v>
      </c>
      <c r="H56" s="89">
        <v>9</v>
      </c>
      <c r="I56" s="49">
        <v>8</v>
      </c>
      <c r="J56" s="49">
        <v>10</v>
      </c>
      <c r="K56" s="49" t="s">
        <v>36</v>
      </c>
      <c r="L56" s="54"/>
      <c r="M56" s="54"/>
      <c r="N56" s="54"/>
      <c r="O56" s="54"/>
      <c r="P56" s="86">
        <v>7.5</v>
      </c>
      <c r="Q56" s="51">
        <f t="shared" si="0"/>
        <v>8.3000000000000007</v>
      </c>
      <c r="R56" s="52" t="str">
        <f t="shared" si="3"/>
        <v>B+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1256</v>
      </c>
      <c r="D57" s="46" t="s">
        <v>1257</v>
      </c>
      <c r="E57" s="47" t="s">
        <v>789</v>
      </c>
      <c r="F57" s="48" t="s">
        <v>1258</v>
      </c>
      <c r="G57" s="45" t="s">
        <v>112</v>
      </c>
      <c r="H57" s="89">
        <v>8</v>
      </c>
      <c r="I57" s="49">
        <v>7</v>
      </c>
      <c r="J57" s="49">
        <v>10</v>
      </c>
      <c r="K57" s="49" t="s">
        <v>36</v>
      </c>
      <c r="L57" s="54"/>
      <c r="M57" s="54"/>
      <c r="N57" s="54"/>
      <c r="O57" s="54"/>
      <c r="P57" s="86">
        <v>7</v>
      </c>
      <c r="Q57" s="51">
        <f t="shared" si="0"/>
        <v>7.7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1259</v>
      </c>
      <c r="D58" s="46" t="s">
        <v>1260</v>
      </c>
      <c r="E58" s="47" t="s">
        <v>1261</v>
      </c>
      <c r="F58" s="48" t="s">
        <v>849</v>
      </c>
      <c r="G58" s="45" t="s">
        <v>159</v>
      </c>
      <c r="H58" s="89">
        <v>9</v>
      </c>
      <c r="I58" s="49">
        <v>8</v>
      </c>
      <c r="J58" s="49">
        <v>10</v>
      </c>
      <c r="K58" s="49" t="s">
        <v>36</v>
      </c>
      <c r="L58" s="54"/>
      <c r="M58" s="54"/>
      <c r="N58" s="54"/>
      <c r="O58" s="54"/>
      <c r="P58" s="86">
        <v>7.5</v>
      </c>
      <c r="Q58" s="51">
        <f t="shared" si="0"/>
        <v>8.3000000000000007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1262</v>
      </c>
      <c r="D59" s="46" t="s">
        <v>630</v>
      </c>
      <c r="E59" s="47" t="s">
        <v>648</v>
      </c>
      <c r="F59" s="48" t="s">
        <v>1263</v>
      </c>
      <c r="G59" s="45" t="s">
        <v>159</v>
      </c>
      <c r="H59" s="89">
        <v>9</v>
      </c>
      <c r="I59" s="49">
        <v>8</v>
      </c>
      <c r="J59" s="49">
        <v>10</v>
      </c>
      <c r="K59" s="49" t="s">
        <v>36</v>
      </c>
      <c r="L59" s="54"/>
      <c r="M59" s="54"/>
      <c r="N59" s="54"/>
      <c r="O59" s="54"/>
      <c r="P59" s="86">
        <v>6.5</v>
      </c>
      <c r="Q59" s="51">
        <f t="shared" si="0"/>
        <v>7.8</v>
      </c>
      <c r="R59" s="52" t="str">
        <f t="shared" si="3"/>
        <v>B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1264</v>
      </c>
      <c r="D60" s="46" t="s">
        <v>347</v>
      </c>
      <c r="E60" s="47" t="s">
        <v>337</v>
      </c>
      <c r="F60" s="48" t="s">
        <v>1265</v>
      </c>
      <c r="G60" s="45" t="s">
        <v>155</v>
      </c>
      <c r="H60" s="89">
        <v>9</v>
      </c>
      <c r="I60" s="49">
        <v>8</v>
      </c>
      <c r="J60" s="49">
        <v>10</v>
      </c>
      <c r="K60" s="49" t="s">
        <v>36</v>
      </c>
      <c r="L60" s="54"/>
      <c r="M60" s="54"/>
      <c r="N60" s="54"/>
      <c r="O60" s="54"/>
      <c r="P60" s="86">
        <v>6.5</v>
      </c>
      <c r="Q60" s="51">
        <f t="shared" si="0"/>
        <v>7.8</v>
      </c>
      <c r="R60" s="52" t="str">
        <f t="shared" si="3"/>
        <v>B</v>
      </c>
      <c r="S60" s="53" t="str">
        <f t="shared" si="1"/>
        <v>Khá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1266</v>
      </c>
      <c r="D61" s="46" t="s">
        <v>1267</v>
      </c>
      <c r="E61" s="47" t="s">
        <v>271</v>
      </c>
      <c r="F61" s="48" t="s">
        <v>1268</v>
      </c>
      <c r="G61" s="45" t="s">
        <v>112</v>
      </c>
      <c r="H61" s="89">
        <v>9</v>
      </c>
      <c r="I61" s="49">
        <v>8</v>
      </c>
      <c r="J61" s="49">
        <v>10</v>
      </c>
      <c r="K61" s="49" t="s">
        <v>36</v>
      </c>
      <c r="L61" s="54"/>
      <c r="M61" s="54"/>
      <c r="N61" s="54"/>
      <c r="O61" s="54"/>
      <c r="P61" s="86">
        <v>7</v>
      </c>
      <c r="Q61" s="51">
        <f t="shared" si="0"/>
        <v>8</v>
      </c>
      <c r="R61" s="52" t="str">
        <f t="shared" si="3"/>
        <v>B+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1269</v>
      </c>
      <c r="D62" s="46" t="s">
        <v>647</v>
      </c>
      <c r="E62" s="47" t="s">
        <v>1107</v>
      </c>
      <c r="F62" s="48" t="s">
        <v>1270</v>
      </c>
      <c r="G62" s="45" t="s">
        <v>95</v>
      </c>
      <c r="H62" s="89">
        <v>9</v>
      </c>
      <c r="I62" s="49">
        <v>8</v>
      </c>
      <c r="J62" s="49">
        <v>9</v>
      </c>
      <c r="K62" s="49" t="s">
        <v>36</v>
      </c>
      <c r="L62" s="54"/>
      <c r="M62" s="54"/>
      <c r="N62" s="54"/>
      <c r="O62" s="54"/>
      <c r="P62" s="86">
        <v>7.5</v>
      </c>
      <c r="Q62" s="51">
        <f t="shared" si="0"/>
        <v>8.1</v>
      </c>
      <c r="R62" s="52" t="str">
        <f t="shared" si="3"/>
        <v>B+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1271</v>
      </c>
      <c r="D63" s="46" t="s">
        <v>1272</v>
      </c>
      <c r="E63" s="47" t="s">
        <v>1273</v>
      </c>
      <c r="F63" s="48" t="s">
        <v>1274</v>
      </c>
      <c r="G63" s="45" t="s">
        <v>100</v>
      </c>
      <c r="H63" s="89">
        <v>9</v>
      </c>
      <c r="I63" s="49">
        <v>8</v>
      </c>
      <c r="J63" s="49">
        <v>10</v>
      </c>
      <c r="K63" s="49" t="s">
        <v>36</v>
      </c>
      <c r="L63" s="54"/>
      <c r="M63" s="54"/>
      <c r="N63" s="54"/>
      <c r="O63" s="54"/>
      <c r="P63" s="86">
        <v>6</v>
      </c>
      <c r="Q63" s="51">
        <f t="shared" si="0"/>
        <v>7.5</v>
      </c>
      <c r="R63" s="52" t="str">
        <f t="shared" si="3"/>
        <v>B</v>
      </c>
      <c r="S63" s="53" t="str">
        <f t="shared" si="1"/>
        <v>Khá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1275</v>
      </c>
      <c r="D64" s="46" t="s">
        <v>1276</v>
      </c>
      <c r="E64" s="47" t="s">
        <v>1277</v>
      </c>
      <c r="F64" s="48" t="s">
        <v>1278</v>
      </c>
      <c r="G64" s="45" t="s">
        <v>159</v>
      </c>
      <c r="H64" s="89">
        <v>9</v>
      </c>
      <c r="I64" s="49">
        <v>8</v>
      </c>
      <c r="J64" s="49">
        <v>9</v>
      </c>
      <c r="K64" s="49" t="s">
        <v>36</v>
      </c>
      <c r="L64" s="54"/>
      <c r="M64" s="54"/>
      <c r="N64" s="54"/>
      <c r="O64" s="54"/>
      <c r="P64" s="86">
        <v>7.5</v>
      </c>
      <c r="Q64" s="51">
        <f t="shared" si="0"/>
        <v>8.1</v>
      </c>
      <c r="R64" s="52" t="str">
        <f t="shared" si="3"/>
        <v>B+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1279</v>
      </c>
      <c r="D65" s="46" t="s">
        <v>157</v>
      </c>
      <c r="E65" s="47" t="s">
        <v>290</v>
      </c>
      <c r="F65" s="48" t="s">
        <v>852</v>
      </c>
      <c r="G65" s="45" t="s">
        <v>159</v>
      </c>
      <c r="H65" s="89">
        <v>9</v>
      </c>
      <c r="I65" s="49">
        <v>8</v>
      </c>
      <c r="J65" s="49">
        <v>10</v>
      </c>
      <c r="K65" s="49" t="s">
        <v>36</v>
      </c>
      <c r="L65" s="54"/>
      <c r="M65" s="54"/>
      <c r="N65" s="54"/>
      <c r="O65" s="54"/>
      <c r="P65" s="86">
        <v>7</v>
      </c>
      <c r="Q65" s="51">
        <f t="shared" si="0"/>
        <v>8</v>
      </c>
      <c r="R65" s="52" t="str">
        <f t="shared" si="3"/>
        <v>B+</v>
      </c>
      <c r="S65" s="53" t="str">
        <f t="shared" si="1"/>
        <v>Khá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1280</v>
      </c>
      <c r="D66" s="46" t="s">
        <v>1281</v>
      </c>
      <c r="E66" s="47" t="s">
        <v>299</v>
      </c>
      <c r="F66" s="48" t="s">
        <v>1282</v>
      </c>
      <c r="G66" s="45" t="s">
        <v>159</v>
      </c>
      <c r="H66" s="89">
        <v>9</v>
      </c>
      <c r="I66" s="49">
        <v>8</v>
      </c>
      <c r="J66" s="49">
        <v>9</v>
      </c>
      <c r="K66" s="49" t="s">
        <v>36</v>
      </c>
      <c r="L66" s="54"/>
      <c r="M66" s="54"/>
      <c r="N66" s="54"/>
      <c r="O66" s="54"/>
      <c r="P66" s="86">
        <v>7.5</v>
      </c>
      <c r="Q66" s="51">
        <f t="shared" si="0"/>
        <v>8.1</v>
      </c>
      <c r="R66" s="52" t="str">
        <f t="shared" si="3"/>
        <v>B+</v>
      </c>
      <c r="S66" s="53" t="str">
        <f t="shared" si="1"/>
        <v>Khá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1283</v>
      </c>
      <c r="D67" s="46" t="s">
        <v>1284</v>
      </c>
      <c r="E67" s="47" t="s">
        <v>342</v>
      </c>
      <c r="F67" s="48" t="s">
        <v>1285</v>
      </c>
      <c r="G67" s="45" t="s">
        <v>112</v>
      </c>
      <c r="H67" s="89">
        <v>8</v>
      </c>
      <c r="I67" s="49">
        <v>7</v>
      </c>
      <c r="J67" s="49">
        <v>9</v>
      </c>
      <c r="K67" s="49" t="s">
        <v>36</v>
      </c>
      <c r="L67" s="54"/>
      <c r="M67" s="54"/>
      <c r="N67" s="54"/>
      <c r="O67" s="54"/>
      <c r="P67" s="86">
        <v>6.5</v>
      </c>
      <c r="Q67" s="51">
        <f t="shared" si="0"/>
        <v>7.3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1286</v>
      </c>
      <c r="D68" s="46" t="s">
        <v>1287</v>
      </c>
      <c r="E68" s="47" t="s">
        <v>1288</v>
      </c>
      <c r="F68" s="48" t="s">
        <v>1289</v>
      </c>
      <c r="G68" s="45" t="s">
        <v>159</v>
      </c>
      <c r="H68" s="89">
        <v>9</v>
      </c>
      <c r="I68" s="49">
        <v>8</v>
      </c>
      <c r="J68" s="49">
        <v>10</v>
      </c>
      <c r="K68" s="49" t="s">
        <v>36</v>
      </c>
      <c r="L68" s="54"/>
      <c r="M68" s="54"/>
      <c r="N68" s="54"/>
      <c r="O68" s="54"/>
      <c r="P68" s="86">
        <v>6.5</v>
      </c>
      <c r="Q68" s="51">
        <f t="shared" si="0"/>
        <v>7.8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1290</v>
      </c>
      <c r="D69" s="46" t="s">
        <v>74</v>
      </c>
      <c r="E69" s="47" t="s">
        <v>836</v>
      </c>
      <c r="F69" s="48" t="s">
        <v>222</v>
      </c>
      <c r="G69" s="45" t="s">
        <v>95</v>
      </c>
      <c r="H69" s="89">
        <v>9</v>
      </c>
      <c r="I69" s="49">
        <v>8</v>
      </c>
      <c r="J69" s="49">
        <v>9</v>
      </c>
      <c r="K69" s="49" t="s">
        <v>36</v>
      </c>
      <c r="L69" s="54"/>
      <c r="M69" s="54"/>
      <c r="N69" s="54"/>
      <c r="O69" s="54"/>
      <c r="P69" s="86">
        <v>8</v>
      </c>
      <c r="Q69" s="51">
        <f t="shared" si="0"/>
        <v>8.3000000000000007</v>
      </c>
      <c r="R69" s="52" t="str">
        <f t="shared" si="3"/>
        <v>B+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1291</v>
      </c>
      <c r="D70" s="46" t="s">
        <v>148</v>
      </c>
      <c r="E70" s="47" t="s">
        <v>315</v>
      </c>
      <c r="F70" s="48" t="s">
        <v>1292</v>
      </c>
      <c r="G70" s="45" t="s">
        <v>135</v>
      </c>
      <c r="H70" s="89">
        <v>9</v>
      </c>
      <c r="I70" s="49">
        <v>7</v>
      </c>
      <c r="J70" s="49">
        <v>9</v>
      </c>
      <c r="K70" s="49" t="s">
        <v>36</v>
      </c>
      <c r="L70" s="54"/>
      <c r="M70" s="54"/>
      <c r="N70" s="54"/>
      <c r="O70" s="54"/>
      <c r="P70" s="86">
        <v>5.5</v>
      </c>
      <c r="Q70" s="51">
        <f t="shared" si="0"/>
        <v>6.9</v>
      </c>
      <c r="R70" s="52" t="str">
        <f t="shared" si="3"/>
        <v>C+</v>
      </c>
      <c r="S70" s="53" t="str">
        <f t="shared" si="1"/>
        <v>Trung bình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" customHeight="1">
      <c r="B71" s="44">
        <v>63</v>
      </c>
      <c r="C71" s="45" t="s">
        <v>1293</v>
      </c>
      <c r="D71" s="46" t="s">
        <v>1294</v>
      </c>
      <c r="E71" s="47" t="s">
        <v>1295</v>
      </c>
      <c r="F71" s="48" t="s">
        <v>508</v>
      </c>
      <c r="G71" s="45" t="s">
        <v>90</v>
      </c>
      <c r="H71" s="89">
        <v>9</v>
      </c>
      <c r="I71" s="49">
        <v>8</v>
      </c>
      <c r="J71" s="49">
        <v>10</v>
      </c>
      <c r="K71" s="49" t="s">
        <v>36</v>
      </c>
      <c r="L71" s="54"/>
      <c r="M71" s="54"/>
      <c r="N71" s="54"/>
      <c r="O71" s="54"/>
      <c r="P71" s="86">
        <v>7</v>
      </c>
      <c r="Q71" s="51">
        <f t="shared" si="0"/>
        <v>8</v>
      </c>
      <c r="R71" s="52" t="str">
        <f t="shared" si="3"/>
        <v>B+</v>
      </c>
      <c r="S71" s="53" t="str">
        <f t="shared" si="1"/>
        <v>Khá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7.5" hidden="1" customHeight="1">
      <c r="A72" s="61"/>
      <c r="B72" s="62"/>
      <c r="C72" s="63"/>
      <c r="D72" s="63"/>
      <c r="E72" s="64"/>
      <c r="F72" s="64"/>
      <c r="G72" s="64"/>
      <c r="H72" s="65"/>
      <c r="I72" s="66"/>
      <c r="J72" s="66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</row>
    <row r="73" spans="1:40" ht="16.8">
      <c r="A73" s="61"/>
      <c r="B73" s="161" t="s">
        <v>37</v>
      </c>
      <c r="C73" s="161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5" customHeight="1">
      <c r="A74" s="61"/>
      <c r="B74" s="68" t="s">
        <v>38</v>
      </c>
      <c r="C74" s="68"/>
      <c r="D74" s="69">
        <f>+$AA$7</f>
        <v>63</v>
      </c>
      <c r="E74" s="70" t="s">
        <v>39</v>
      </c>
      <c r="F74" s="70"/>
      <c r="G74" s="162" t="s">
        <v>40</v>
      </c>
      <c r="H74" s="162"/>
      <c r="I74" s="162"/>
      <c r="J74" s="162"/>
      <c r="K74" s="162"/>
      <c r="L74" s="162"/>
      <c r="M74" s="162"/>
      <c r="N74" s="162"/>
      <c r="O74" s="162"/>
      <c r="P74" s="71">
        <f>$AA$7 -COUNTIF($T$8:$T$250,"Vắng") -COUNTIF($T$8:$T$250,"Vắng có phép") - COUNTIF($T$8:$T$250,"Đình chỉ thi") - COUNTIF($T$8:$T$250,"Không đủ ĐKDT")</f>
        <v>62</v>
      </c>
      <c r="Q74" s="71"/>
      <c r="R74" s="72"/>
      <c r="S74" s="73"/>
      <c r="T74" s="73" t="s">
        <v>39</v>
      </c>
      <c r="U74" s="73"/>
      <c r="V74" s="73"/>
      <c r="W74" s="4"/>
    </row>
    <row r="75" spans="1:40" ht="16.5" customHeight="1">
      <c r="A75" s="61"/>
      <c r="B75" s="68" t="s">
        <v>41</v>
      </c>
      <c r="C75" s="68"/>
      <c r="D75" s="69">
        <f>+$AL$7</f>
        <v>62</v>
      </c>
      <c r="E75" s="70" t="s">
        <v>39</v>
      </c>
      <c r="F75" s="70"/>
      <c r="G75" s="162" t="s">
        <v>42</v>
      </c>
      <c r="H75" s="162"/>
      <c r="I75" s="162"/>
      <c r="J75" s="162"/>
      <c r="K75" s="162"/>
      <c r="L75" s="162"/>
      <c r="M75" s="162"/>
      <c r="N75" s="162"/>
      <c r="O75" s="162"/>
      <c r="P75" s="74">
        <f>COUNTIF($T$8:$T$126,"Vắng")</f>
        <v>0</v>
      </c>
      <c r="Q75" s="74"/>
      <c r="R75" s="75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43</v>
      </c>
      <c r="C76" s="68"/>
      <c r="D76" s="76">
        <f>COUNTIF(X9:X71,"Học lại")</f>
        <v>1</v>
      </c>
      <c r="E76" s="70" t="s">
        <v>39</v>
      </c>
      <c r="F76" s="70"/>
      <c r="G76" s="162" t="s">
        <v>44</v>
      </c>
      <c r="H76" s="162"/>
      <c r="I76" s="162"/>
      <c r="J76" s="162"/>
      <c r="K76" s="162"/>
      <c r="L76" s="162"/>
      <c r="M76" s="162"/>
      <c r="N76" s="162"/>
      <c r="O76" s="162"/>
      <c r="P76" s="71">
        <f>COUNTIF($T$8:$T$126,"Vắng có phép")</f>
        <v>0</v>
      </c>
      <c r="Q76" s="71"/>
      <c r="R76" s="72"/>
      <c r="S76" s="73"/>
      <c r="T76" s="73" t="s">
        <v>39</v>
      </c>
      <c r="U76" s="73"/>
      <c r="V76" s="73"/>
      <c r="W76" s="4"/>
    </row>
    <row r="77" spans="1:40" ht="3" customHeight="1">
      <c r="A77" s="61"/>
      <c r="B77" s="62"/>
      <c r="C77" s="63"/>
      <c r="D77" s="63"/>
      <c r="E77" s="64"/>
      <c r="F77" s="64"/>
      <c r="G77" s="64"/>
      <c r="H77" s="65"/>
      <c r="I77" s="66"/>
      <c r="J77" s="66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4"/>
    </row>
    <row r="78" spans="1:40">
      <c r="B78" s="77" t="s">
        <v>45</v>
      </c>
      <c r="C78" s="77"/>
      <c r="D78" s="78">
        <f>COUNTIF(X9:X71,"Thi lại")</f>
        <v>0</v>
      </c>
      <c r="E78" s="79" t="s">
        <v>39</v>
      </c>
      <c r="F78" s="4"/>
      <c r="G78" s="4"/>
      <c r="H78" s="4"/>
      <c r="I78" s="4"/>
      <c r="J78" s="152"/>
      <c r="K78" s="152"/>
      <c r="L78" s="152"/>
      <c r="M78" s="152"/>
      <c r="N78" s="152"/>
      <c r="O78" s="152"/>
      <c r="P78" s="152"/>
      <c r="Q78" s="152"/>
      <c r="R78" s="152"/>
      <c r="S78" s="152"/>
      <c r="T78" s="152"/>
      <c r="U78" s="119"/>
      <c r="V78" s="119"/>
      <c r="W78" s="4"/>
    </row>
    <row r="79" spans="1:40">
      <c r="B79" s="77"/>
      <c r="C79" s="77"/>
      <c r="D79" s="78"/>
      <c r="E79" s="79"/>
      <c r="F79" s="4"/>
      <c r="G79" s="4"/>
      <c r="H79" s="4"/>
      <c r="I79" s="4"/>
      <c r="J79" s="152" t="s">
        <v>58</v>
      </c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19"/>
      <c r="W79" s="4"/>
    </row>
    <row r="80" spans="1:40" ht="28.95" customHeight="1">
      <c r="A80" s="80"/>
      <c r="B80" s="147" t="s">
        <v>46</v>
      </c>
      <c r="C80" s="147"/>
      <c r="D80" s="147"/>
      <c r="E80" s="147"/>
      <c r="F80" s="147"/>
      <c r="G80" s="147"/>
      <c r="H80" s="147"/>
      <c r="I80" s="81"/>
      <c r="J80" s="153" t="s">
        <v>59</v>
      </c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20"/>
      <c r="W80" s="4"/>
    </row>
    <row r="81" spans="1:40" ht="4.5" customHeight="1">
      <c r="A81" s="61"/>
      <c r="B81" s="62"/>
      <c r="C81" s="82"/>
      <c r="D81" s="82"/>
      <c r="E81" s="83"/>
      <c r="F81" s="83"/>
      <c r="G81" s="83"/>
      <c r="H81" s="84"/>
      <c r="I81" s="85"/>
      <c r="J81" s="85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40" s="61" customFormat="1">
      <c r="B82" s="147" t="s">
        <v>47</v>
      </c>
      <c r="C82" s="147"/>
      <c r="D82" s="149" t="s">
        <v>48</v>
      </c>
      <c r="E82" s="149"/>
      <c r="F82" s="149"/>
      <c r="G82" s="149"/>
      <c r="H82" s="149"/>
      <c r="I82" s="85"/>
      <c r="J82" s="85"/>
      <c r="K82" s="67"/>
      <c r="L82" s="67"/>
      <c r="M82" s="67"/>
      <c r="N82" s="67"/>
      <c r="O82" s="67"/>
      <c r="P82" s="67"/>
      <c r="Q82" s="67"/>
      <c r="R82" s="67"/>
      <c r="S82" s="67"/>
      <c r="T82" s="67"/>
      <c r="U82" s="67"/>
      <c r="V82" s="67"/>
      <c r="W82" s="4"/>
      <c r="X82" s="2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</row>
    <row r="83" spans="1:40" s="61" customFormat="1" ht="11.4" customHeight="1">
      <c r="A83" s="1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8.4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1.2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9.75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3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18" customHeight="1">
      <c r="A88" s="1"/>
      <c r="B88" s="151" t="s">
        <v>60</v>
      </c>
      <c r="C88" s="151"/>
      <c r="D88" s="151" t="s">
        <v>61</v>
      </c>
      <c r="E88" s="151"/>
      <c r="F88" s="151"/>
      <c r="G88" s="151"/>
      <c r="H88" s="151"/>
      <c r="I88" s="151"/>
      <c r="J88" s="151" t="s">
        <v>62</v>
      </c>
      <c r="K88" s="151"/>
      <c r="L88" s="151"/>
      <c r="M88" s="151"/>
      <c r="N88" s="151"/>
      <c r="O88" s="151"/>
      <c r="P88" s="151"/>
      <c r="Q88" s="151"/>
      <c r="R88" s="151"/>
      <c r="S88" s="151"/>
      <c r="T88" s="151"/>
      <c r="U88" s="151"/>
      <c r="V88" s="121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4.5" customHeight="1">
      <c r="A89" s="1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36.7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ht="38.25" customHeight="1">
      <c r="B91" s="146"/>
      <c r="C91" s="147"/>
      <c r="D91" s="147"/>
      <c r="E91" s="147"/>
      <c r="F91" s="147"/>
      <c r="G91" s="147"/>
      <c r="H91" s="146"/>
      <c r="I91" s="146"/>
      <c r="J91" s="146"/>
      <c r="K91" s="146"/>
      <c r="L91" s="146"/>
      <c r="M91" s="146"/>
      <c r="N91" s="148"/>
      <c r="O91" s="148"/>
      <c r="P91" s="148"/>
      <c r="Q91" s="148"/>
      <c r="R91" s="148"/>
      <c r="S91" s="148"/>
      <c r="T91" s="148"/>
      <c r="U91" s="148"/>
      <c r="V91" s="122"/>
    </row>
    <row r="92" spans="1:40">
      <c r="B92" s="62"/>
      <c r="C92" s="82"/>
      <c r="D92" s="82"/>
      <c r="E92" s="83"/>
      <c r="F92" s="83"/>
      <c r="G92" s="83"/>
      <c r="H92" s="84"/>
      <c r="I92" s="85"/>
      <c r="J92" s="85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</row>
    <row r="93" spans="1:40">
      <c r="B93" s="147"/>
      <c r="C93" s="147"/>
      <c r="D93" s="149"/>
      <c r="E93" s="149"/>
      <c r="F93" s="149"/>
      <c r="G93" s="149"/>
      <c r="H93" s="149"/>
      <c r="I93" s="85"/>
      <c r="J93" s="85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</row>
    <row r="94" spans="1:40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</row>
    <row r="99" spans="2:22"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23"/>
    </row>
    <row r="102" spans="2:22" ht="39" customHeight="1">
      <c r="B102" s="146" t="s">
        <v>49</v>
      </c>
      <c r="C102" s="147"/>
      <c r="D102" s="147"/>
      <c r="E102" s="147"/>
      <c r="F102" s="147"/>
      <c r="G102" s="147"/>
      <c r="H102" s="146" t="s">
        <v>50</v>
      </c>
      <c r="I102" s="146"/>
      <c r="J102" s="146"/>
      <c r="K102" s="146"/>
      <c r="L102" s="146"/>
      <c r="M102" s="146"/>
      <c r="N102" s="148" t="s">
        <v>51</v>
      </c>
      <c r="O102" s="148"/>
      <c r="P102" s="148"/>
      <c r="Q102" s="148"/>
      <c r="R102" s="148"/>
      <c r="S102" s="148"/>
      <c r="T102" s="148"/>
      <c r="U102" s="148"/>
      <c r="V102" s="122"/>
    </row>
    <row r="103" spans="2:22">
      <c r="B103" s="62"/>
      <c r="C103" s="82"/>
      <c r="D103" s="82"/>
      <c r="E103" s="83"/>
      <c r="F103" s="83"/>
      <c r="G103" s="83"/>
      <c r="H103" s="84"/>
      <c r="I103" s="85"/>
      <c r="J103" s="85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</row>
    <row r="104" spans="2:22">
      <c r="B104" s="147" t="s">
        <v>47</v>
      </c>
      <c r="C104" s="147"/>
      <c r="D104" s="149" t="s">
        <v>48</v>
      </c>
      <c r="E104" s="149"/>
      <c r="F104" s="149"/>
      <c r="G104" s="149"/>
      <c r="H104" s="149"/>
      <c r="I104" s="85"/>
      <c r="J104" s="85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</row>
    <row r="105" spans="2:22"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</row>
    <row r="110" spans="2:22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  <c r="M110" s="150"/>
      <c r="N110" s="150" t="s">
        <v>52</v>
      </c>
      <c r="O110" s="150"/>
      <c r="P110" s="150"/>
      <c r="Q110" s="150"/>
      <c r="R110" s="150"/>
      <c r="S110" s="150"/>
      <c r="T110" s="150"/>
      <c r="U110" s="150"/>
      <c r="V110" s="123"/>
    </row>
  </sheetData>
  <sheetProtection formatCells="0" formatColumns="0" formatRows="0" insertColumns="0" insertRows="0" insertHyperlinks="0" deleteColumns="0" deleteRows="0" sort="0" autoFilter="0" pivotTables="0"/>
  <autoFilter ref="A7:AN71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75:O75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8:G8"/>
    <mergeCell ref="B73:C73"/>
    <mergeCell ref="G74:O74"/>
    <mergeCell ref="C6:C7"/>
    <mergeCell ref="D6:E7"/>
    <mergeCell ref="F6:F7"/>
    <mergeCell ref="O6:O7"/>
    <mergeCell ref="J88:U88"/>
    <mergeCell ref="P6:P7"/>
    <mergeCell ref="Q6:Q8"/>
    <mergeCell ref="R6:R7"/>
    <mergeCell ref="H6:H7"/>
    <mergeCell ref="I6:I7"/>
    <mergeCell ref="J6:J7"/>
    <mergeCell ref="K6:K7"/>
    <mergeCell ref="L6:L7"/>
    <mergeCell ref="J78:T78"/>
    <mergeCell ref="J79:U79"/>
    <mergeCell ref="B80:H80"/>
    <mergeCell ref="J80:U80"/>
    <mergeCell ref="G76:O76"/>
    <mergeCell ref="M6:N6"/>
    <mergeCell ref="G6:G7"/>
    <mergeCell ref="B104:C104"/>
    <mergeCell ref="D104:H104"/>
    <mergeCell ref="B82:C82"/>
    <mergeCell ref="D82:H82"/>
    <mergeCell ref="B88:C88"/>
    <mergeCell ref="D88:I88"/>
    <mergeCell ref="B91:G91"/>
    <mergeCell ref="H91:M91"/>
    <mergeCell ref="N91:U91"/>
    <mergeCell ref="B110:D110"/>
    <mergeCell ref="E110:G110"/>
    <mergeCell ref="H110:M110"/>
    <mergeCell ref="N110:U110"/>
    <mergeCell ref="B93:C93"/>
    <mergeCell ref="D93:H93"/>
    <mergeCell ref="B99:D99"/>
    <mergeCell ref="E99:G99"/>
    <mergeCell ref="H99:M99"/>
    <mergeCell ref="N99:U99"/>
    <mergeCell ref="B102:G102"/>
    <mergeCell ref="H102:M102"/>
    <mergeCell ref="N102:U102"/>
  </mergeCells>
  <conditionalFormatting sqref="H9:P71">
    <cfRule type="cellIs" dxfId="62" priority="9" operator="greaterThan">
      <formula>10</formula>
    </cfRule>
  </conditionalFormatting>
  <conditionalFormatting sqref="C1:C1048576">
    <cfRule type="duplicateValues" dxfId="61" priority="8"/>
  </conditionalFormatting>
  <conditionalFormatting sqref="P9:P71">
    <cfRule type="cellIs" dxfId="60" priority="5" operator="greaterThan">
      <formula>10</formula>
    </cfRule>
    <cfRule type="cellIs" dxfId="59" priority="6" operator="greaterThan">
      <formula>10</formula>
    </cfRule>
    <cfRule type="cellIs" dxfId="58" priority="7" operator="greaterThan">
      <formula>10</formula>
    </cfRule>
  </conditionalFormatting>
  <conditionalFormatting sqref="H9:K71">
    <cfRule type="cellIs" dxfId="57" priority="4" operator="greaterThan">
      <formula>10</formula>
    </cfRule>
  </conditionalFormatting>
  <conditionalFormatting sqref="C79:C88">
    <cfRule type="duplicateValues" dxfId="56" priority="3"/>
  </conditionalFormatting>
  <conditionalFormatting sqref="O79:O88">
    <cfRule type="duplicateValues" dxfId="55" priority="2"/>
  </conditionalFormatting>
  <conditionalFormatting sqref="C79:C88">
    <cfRule type="duplicateValues" dxfId="54" priority="1"/>
  </conditionalFormatting>
  <dataValidations count="1">
    <dataValidation allowBlank="1" showInputMessage="1" showErrorMessage="1" errorTitle="Không xóa dữ liệu" error="Không xóa dữ liệu" prompt="Không xóa dữ liệu" sqref="D76 AN2:AN7 X9:Y71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N111"/>
  <sheetViews>
    <sheetView topLeftCell="B1" workbookViewId="0">
      <pane ySplit="2" topLeftCell="A3" activePane="bottomLeft" state="frozen"/>
      <selection activeCell="G1" sqref="G1:G1048576"/>
      <selection pane="bottomLeft" activeCell="X70" sqref="X70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19921875" style="1" customWidth="1"/>
    <col min="4" max="4" width="12.59765625" style="1" customWidth="1"/>
    <col min="5" max="5" width="9.59765625" style="1" customWidth="1"/>
    <col min="6" max="6" width="9.3984375" style="1" hidden="1" customWidth="1"/>
    <col min="7" max="7" width="11.3984375" style="1" customWidth="1"/>
    <col min="8" max="10" width="4.398437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6.5976562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15"/>
      <c r="W2" s="5"/>
      <c r="X2" s="6"/>
      <c r="AF2" s="2"/>
      <c r="AG2" s="7"/>
      <c r="AH2" s="2"/>
      <c r="AI2" s="2"/>
      <c r="AJ2" s="2"/>
      <c r="AK2" s="7"/>
      <c r="AL2" s="2"/>
    </row>
    <row r="3" spans="2:40" ht="27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1135</v>
      </c>
      <c r="Q3" s="180"/>
      <c r="R3" s="180"/>
      <c r="S3" s="180"/>
      <c r="T3" s="180"/>
      <c r="U3" s="180"/>
      <c r="V3" s="118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14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27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17" t="s">
        <v>33</v>
      </c>
      <c r="N7" s="117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 SKD1108-09</v>
      </c>
      <c r="AA7" s="20">
        <f>+$AJ$7+$AL$7+$AH$7</f>
        <v>64</v>
      </c>
      <c r="AB7" s="7">
        <f>COUNTIF($S$8:$S$121,"Khiển trách")</f>
        <v>0</v>
      </c>
      <c r="AC7" s="7">
        <f>COUNTIF($S$8:$S$121,"Cảnh cáo")</f>
        <v>0</v>
      </c>
      <c r="AD7" s="7">
        <f>COUNTIF($S$8:$S$121,"Đình chỉ thi")</f>
        <v>0</v>
      </c>
      <c r="AE7" s="21">
        <f>+($AB$7+$AC$7+$AD$7)/$AA$7*100%</f>
        <v>0</v>
      </c>
      <c r="AF7" s="7">
        <f>SUM(COUNTIF($S$8:$S$119,"Vắng"),COUNTIF($S$8:$S$119,"Vắng có phép"))</f>
        <v>0</v>
      </c>
      <c r="AG7" s="22">
        <f>+$AF$7/$AA$7</f>
        <v>0</v>
      </c>
      <c r="AH7" s="23">
        <f>COUNTIF($X$8:$X$119,"Thi lại")</f>
        <v>0</v>
      </c>
      <c r="AI7" s="22">
        <f>+$AH$7/$AA$7</f>
        <v>0</v>
      </c>
      <c r="AJ7" s="23">
        <f>COUNTIF($X$8:$X$120,"Học lại")</f>
        <v>4</v>
      </c>
      <c r="AK7" s="22">
        <f>+$AJ$7/$AA$7</f>
        <v>6.25E-2</v>
      </c>
      <c r="AL7" s="7">
        <f>COUNTIF($X$9:$X$120,"Đạt")</f>
        <v>60</v>
      </c>
      <c r="AM7" s="21">
        <f>+$AL$7/$AA$7</f>
        <v>0.9375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" customHeight="1">
      <c r="B9" s="31">
        <v>1</v>
      </c>
      <c r="C9" s="32" t="s">
        <v>982</v>
      </c>
      <c r="D9" s="33" t="s">
        <v>74</v>
      </c>
      <c r="E9" s="34" t="s">
        <v>75</v>
      </c>
      <c r="F9" s="35" t="s">
        <v>983</v>
      </c>
      <c r="G9" s="32" t="s">
        <v>135</v>
      </c>
      <c r="H9" s="88">
        <v>9</v>
      </c>
      <c r="I9" s="36">
        <v>9</v>
      </c>
      <c r="J9" s="36">
        <v>10</v>
      </c>
      <c r="K9" s="36" t="s">
        <v>36</v>
      </c>
      <c r="L9" s="37"/>
      <c r="M9" s="37"/>
      <c r="N9" s="37"/>
      <c r="O9" s="37"/>
      <c r="P9" s="38">
        <v>9</v>
      </c>
      <c r="Q9" s="39">
        <f t="shared" ref="Q9:Q72" si="0">ROUND(SUMPRODUCT(H9:P9,$H$8:$P$8)/100,1)</f>
        <v>9.1999999999999993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A+</v>
      </c>
      <c r="S9" s="40" t="str">
        <f t="shared" ref="S9:S72" si="1">IF($Q9&lt;4,"Kém",IF(AND($Q9&gt;=4,$Q9&lt;=5.4),"Trung bình yếu",IF(AND($Q9&gt;=5.5,$Q9&lt;=6.9),"Trung bình",IF(AND($Q9&gt;=7,$Q9&lt;=8.4),"Khá",IF(AND($Q9&gt;=8.5,$Q9&lt;=10),"Giỏi","")))))</f>
        <v>Giỏi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" customHeight="1">
      <c r="B10" s="44">
        <v>2</v>
      </c>
      <c r="C10" s="45" t="s">
        <v>984</v>
      </c>
      <c r="D10" s="46" t="s">
        <v>985</v>
      </c>
      <c r="E10" s="47" t="s">
        <v>75</v>
      </c>
      <c r="F10" s="48" t="s">
        <v>986</v>
      </c>
      <c r="G10" s="45" t="s">
        <v>90</v>
      </c>
      <c r="H10" s="89">
        <v>0</v>
      </c>
      <c r="I10" s="49">
        <v>0</v>
      </c>
      <c r="J10" s="49">
        <v>0</v>
      </c>
      <c r="K10" s="49" t="s">
        <v>36</v>
      </c>
      <c r="L10" s="50"/>
      <c r="M10" s="50"/>
      <c r="N10" s="50"/>
      <c r="O10" s="50"/>
      <c r="P10" s="134" t="s">
        <v>317</v>
      </c>
      <c r="Q10" s="51">
        <f t="shared" si="0"/>
        <v>0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53" t="str">
        <f t="shared" si="1"/>
        <v>Kém</v>
      </c>
      <c r="T10" s="41" t="str">
        <f>+IF(OR($H10=0,$I10=0,$J10=0,$K10=0),"Không đủ ĐKDT",IF(AND(P10=0,Q10&gt;=4),"Không đạt",""))</f>
        <v>Không đủ ĐKDT</v>
      </c>
      <c r="U10" s="41"/>
      <c r="V10" s="71"/>
      <c r="W10" s="4"/>
      <c r="X10" s="43" t="str">
        <f t="shared" ref="X10:X72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Học lại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" customHeight="1">
      <c r="B11" s="44">
        <v>3</v>
      </c>
      <c r="C11" s="45" t="s">
        <v>987</v>
      </c>
      <c r="D11" s="46" t="s">
        <v>988</v>
      </c>
      <c r="E11" s="47" t="s">
        <v>397</v>
      </c>
      <c r="F11" s="48" t="s">
        <v>768</v>
      </c>
      <c r="G11" s="45" t="s">
        <v>77</v>
      </c>
      <c r="H11" s="89">
        <v>8</v>
      </c>
      <c r="I11" s="49">
        <v>7</v>
      </c>
      <c r="J11" s="49">
        <v>10</v>
      </c>
      <c r="K11" s="49" t="s">
        <v>36</v>
      </c>
      <c r="L11" s="54"/>
      <c r="M11" s="54"/>
      <c r="N11" s="54"/>
      <c r="O11" s="54"/>
      <c r="P11" s="86">
        <v>7</v>
      </c>
      <c r="Q11" s="51">
        <f t="shared" si="0"/>
        <v>7.7</v>
      </c>
      <c r="R11" s="52" t="str">
        <f t="shared" ref="R11:R72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72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6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" customHeight="1">
      <c r="B12" s="44">
        <v>4</v>
      </c>
      <c r="C12" s="45" t="s">
        <v>989</v>
      </c>
      <c r="D12" s="46" t="s">
        <v>990</v>
      </c>
      <c r="E12" s="47" t="s">
        <v>98</v>
      </c>
      <c r="F12" s="48" t="s">
        <v>991</v>
      </c>
      <c r="G12" s="45" t="s">
        <v>135</v>
      </c>
      <c r="H12" s="89">
        <v>9</v>
      </c>
      <c r="I12" s="49">
        <v>8</v>
      </c>
      <c r="J12" s="49">
        <v>9</v>
      </c>
      <c r="K12" s="49" t="s">
        <v>36</v>
      </c>
      <c r="L12" s="54"/>
      <c r="M12" s="54"/>
      <c r="N12" s="54"/>
      <c r="O12" s="54"/>
      <c r="P12" s="86">
        <v>7</v>
      </c>
      <c r="Q12" s="51">
        <f t="shared" si="0"/>
        <v>7.8</v>
      </c>
      <c r="R12" s="52" t="str">
        <f t="shared" si="3"/>
        <v>B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" customHeight="1">
      <c r="B13" s="44">
        <v>5</v>
      </c>
      <c r="C13" s="45" t="s">
        <v>992</v>
      </c>
      <c r="D13" s="46" t="s">
        <v>993</v>
      </c>
      <c r="E13" s="135" t="s">
        <v>994</v>
      </c>
      <c r="F13" s="48" t="s">
        <v>995</v>
      </c>
      <c r="G13" s="45" t="s">
        <v>159</v>
      </c>
      <c r="H13" s="89">
        <v>9</v>
      </c>
      <c r="I13" s="49">
        <v>8</v>
      </c>
      <c r="J13" s="49">
        <v>9</v>
      </c>
      <c r="K13" s="49" t="s">
        <v>36</v>
      </c>
      <c r="L13" s="54"/>
      <c r="M13" s="54"/>
      <c r="N13" s="54"/>
      <c r="O13" s="54"/>
      <c r="P13" s="86">
        <v>8</v>
      </c>
      <c r="Q13" s="51">
        <f t="shared" si="0"/>
        <v>8.3000000000000007</v>
      </c>
      <c r="R13" s="52" t="str">
        <f t="shared" si="3"/>
        <v>B+</v>
      </c>
      <c r="S13" s="53" t="str">
        <f t="shared" si="1"/>
        <v>Khá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" customHeight="1">
      <c r="B14" s="44">
        <v>6</v>
      </c>
      <c r="C14" s="45" t="s">
        <v>996</v>
      </c>
      <c r="D14" s="46" t="s">
        <v>997</v>
      </c>
      <c r="E14" s="47" t="s">
        <v>323</v>
      </c>
      <c r="F14" s="48" t="s">
        <v>875</v>
      </c>
      <c r="G14" s="45" t="s">
        <v>370</v>
      </c>
      <c r="H14" s="89">
        <v>7</v>
      </c>
      <c r="I14" s="49">
        <v>7</v>
      </c>
      <c r="J14" s="49">
        <v>10</v>
      </c>
      <c r="K14" s="49" t="s">
        <v>36</v>
      </c>
      <c r="L14" s="54"/>
      <c r="M14" s="54"/>
      <c r="N14" s="54"/>
      <c r="O14" s="54"/>
      <c r="P14" s="86">
        <v>7</v>
      </c>
      <c r="Q14" s="51">
        <f t="shared" si="0"/>
        <v>7.6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" customHeight="1">
      <c r="B15" s="44">
        <v>7</v>
      </c>
      <c r="C15" s="45" t="s">
        <v>998</v>
      </c>
      <c r="D15" s="46" t="s">
        <v>999</v>
      </c>
      <c r="E15" s="47" t="s">
        <v>123</v>
      </c>
      <c r="F15" s="48" t="s">
        <v>1000</v>
      </c>
      <c r="G15" s="45" t="s">
        <v>370</v>
      </c>
      <c r="H15" s="89">
        <v>8</v>
      </c>
      <c r="I15" s="49">
        <v>7</v>
      </c>
      <c r="J15" s="49">
        <v>10</v>
      </c>
      <c r="K15" s="49" t="s">
        <v>36</v>
      </c>
      <c r="L15" s="54"/>
      <c r="M15" s="54"/>
      <c r="N15" s="54"/>
      <c r="O15" s="54"/>
      <c r="P15" s="86">
        <v>7</v>
      </c>
      <c r="Q15" s="51">
        <f t="shared" si="0"/>
        <v>7.7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" customHeight="1">
      <c r="B16" s="44">
        <v>8</v>
      </c>
      <c r="C16" s="45" t="s">
        <v>1001</v>
      </c>
      <c r="D16" s="46" t="s">
        <v>1002</v>
      </c>
      <c r="E16" s="47" t="s">
        <v>123</v>
      </c>
      <c r="F16" s="48" t="s">
        <v>1003</v>
      </c>
      <c r="G16" s="45" t="s">
        <v>370</v>
      </c>
      <c r="H16" s="89">
        <v>9</v>
      </c>
      <c r="I16" s="49">
        <v>8</v>
      </c>
      <c r="J16" s="49">
        <v>9</v>
      </c>
      <c r="K16" s="49" t="s">
        <v>36</v>
      </c>
      <c r="L16" s="54"/>
      <c r="M16" s="54"/>
      <c r="N16" s="54"/>
      <c r="O16" s="54"/>
      <c r="P16" s="86">
        <v>7.5</v>
      </c>
      <c r="Q16" s="51">
        <f t="shared" si="0"/>
        <v>8.1</v>
      </c>
      <c r="R16" s="52" t="str">
        <f t="shared" si="3"/>
        <v>B+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" customHeight="1">
      <c r="B17" s="44">
        <v>9</v>
      </c>
      <c r="C17" s="45" t="s">
        <v>1004</v>
      </c>
      <c r="D17" s="46" t="s">
        <v>152</v>
      </c>
      <c r="E17" s="47" t="s">
        <v>123</v>
      </c>
      <c r="F17" s="48" t="s">
        <v>1003</v>
      </c>
      <c r="G17" s="45" t="s">
        <v>370</v>
      </c>
      <c r="H17" s="89">
        <v>8</v>
      </c>
      <c r="I17" s="49">
        <v>7</v>
      </c>
      <c r="J17" s="49">
        <v>9</v>
      </c>
      <c r="K17" s="49" t="s">
        <v>36</v>
      </c>
      <c r="L17" s="54"/>
      <c r="M17" s="54"/>
      <c r="N17" s="54"/>
      <c r="O17" s="54"/>
      <c r="P17" s="86">
        <v>6</v>
      </c>
      <c r="Q17" s="51">
        <f t="shared" si="0"/>
        <v>7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" customHeight="1">
      <c r="B18" s="44">
        <v>10</v>
      </c>
      <c r="C18" s="45" t="s">
        <v>1005</v>
      </c>
      <c r="D18" s="46" t="s">
        <v>454</v>
      </c>
      <c r="E18" s="47" t="s">
        <v>123</v>
      </c>
      <c r="F18" s="48" t="s">
        <v>1006</v>
      </c>
      <c r="G18" s="45" t="s">
        <v>370</v>
      </c>
      <c r="H18" s="89">
        <v>7</v>
      </c>
      <c r="I18" s="49">
        <v>7</v>
      </c>
      <c r="J18" s="49">
        <v>10</v>
      </c>
      <c r="K18" s="49" t="s">
        <v>36</v>
      </c>
      <c r="L18" s="54"/>
      <c r="M18" s="54"/>
      <c r="N18" s="54"/>
      <c r="O18" s="54"/>
      <c r="P18" s="86">
        <v>7.5</v>
      </c>
      <c r="Q18" s="51">
        <f t="shared" si="0"/>
        <v>7.9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" customHeight="1">
      <c r="B19" s="44">
        <v>11</v>
      </c>
      <c r="C19" s="45" t="s">
        <v>1007</v>
      </c>
      <c r="D19" s="46" t="s">
        <v>1008</v>
      </c>
      <c r="E19" s="47" t="s">
        <v>133</v>
      </c>
      <c r="F19" s="48" t="s">
        <v>1009</v>
      </c>
      <c r="G19" s="45" t="s">
        <v>159</v>
      </c>
      <c r="H19" s="89">
        <v>8</v>
      </c>
      <c r="I19" s="49">
        <v>7</v>
      </c>
      <c r="J19" s="49">
        <v>9</v>
      </c>
      <c r="K19" s="49" t="s">
        <v>36</v>
      </c>
      <c r="L19" s="54"/>
      <c r="M19" s="54"/>
      <c r="N19" s="54"/>
      <c r="O19" s="54"/>
      <c r="P19" s="86">
        <v>7.5</v>
      </c>
      <c r="Q19" s="51">
        <f t="shared" si="0"/>
        <v>7.8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" customHeight="1">
      <c r="B20" s="44">
        <v>12</v>
      </c>
      <c r="C20" s="45" t="s">
        <v>1010</v>
      </c>
      <c r="D20" s="46" t="s">
        <v>1011</v>
      </c>
      <c r="E20" s="47" t="s">
        <v>133</v>
      </c>
      <c r="F20" s="48" t="s">
        <v>1012</v>
      </c>
      <c r="G20" s="45" t="s">
        <v>117</v>
      </c>
      <c r="H20" s="89">
        <v>9</v>
      </c>
      <c r="I20" s="49">
        <v>9</v>
      </c>
      <c r="J20" s="49">
        <v>10</v>
      </c>
      <c r="K20" s="49" t="s">
        <v>36</v>
      </c>
      <c r="L20" s="54"/>
      <c r="M20" s="54"/>
      <c r="N20" s="54"/>
      <c r="O20" s="54"/>
      <c r="P20" s="86">
        <v>8.5</v>
      </c>
      <c r="Q20" s="51">
        <f t="shared" si="0"/>
        <v>9</v>
      </c>
      <c r="R20" s="52" t="str">
        <f t="shared" si="3"/>
        <v>A+</v>
      </c>
      <c r="S20" s="53" t="str">
        <f t="shared" si="1"/>
        <v>Giỏi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" customHeight="1">
      <c r="B21" s="44">
        <v>13</v>
      </c>
      <c r="C21" s="45" t="s">
        <v>1013</v>
      </c>
      <c r="D21" s="46" t="s">
        <v>152</v>
      </c>
      <c r="E21" s="47" t="s">
        <v>137</v>
      </c>
      <c r="F21" s="48" t="s">
        <v>1014</v>
      </c>
      <c r="G21" s="45" t="s">
        <v>117</v>
      </c>
      <c r="H21" s="89">
        <v>8</v>
      </c>
      <c r="I21" s="49">
        <v>7</v>
      </c>
      <c r="J21" s="49">
        <v>9</v>
      </c>
      <c r="K21" s="49" t="s">
        <v>36</v>
      </c>
      <c r="L21" s="54"/>
      <c r="M21" s="54"/>
      <c r="N21" s="54"/>
      <c r="O21" s="54"/>
      <c r="P21" s="86">
        <v>7</v>
      </c>
      <c r="Q21" s="51">
        <f t="shared" si="0"/>
        <v>7.5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" customHeight="1">
      <c r="B22" s="44">
        <v>14</v>
      </c>
      <c r="C22" s="45" t="s">
        <v>1015</v>
      </c>
      <c r="D22" s="46" t="s">
        <v>1016</v>
      </c>
      <c r="E22" s="47" t="s">
        <v>141</v>
      </c>
      <c r="F22" s="48" t="s">
        <v>1014</v>
      </c>
      <c r="G22" s="45" t="s">
        <v>135</v>
      </c>
      <c r="H22" s="89">
        <v>9</v>
      </c>
      <c r="I22" s="49">
        <v>8</v>
      </c>
      <c r="J22" s="49">
        <v>10</v>
      </c>
      <c r="K22" s="49" t="s">
        <v>36</v>
      </c>
      <c r="L22" s="54"/>
      <c r="M22" s="54"/>
      <c r="N22" s="54"/>
      <c r="O22" s="54"/>
      <c r="P22" s="86">
        <v>7</v>
      </c>
      <c r="Q22" s="51">
        <f t="shared" si="0"/>
        <v>8</v>
      </c>
      <c r="R22" s="52" t="str">
        <f t="shared" si="3"/>
        <v>B+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" customHeight="1">
      <c r="B23" s="44">
        <v>15</v>
      </c>
      <c r="C23" s="45" t="s">
        <v>1017</v>
      </c>
      <c r="D23" s="46" t="s">
        <v>119</v>
      </c>
      <c r="E23" s="47" t="s">
        <v>141</v>
      </c>
      <c r="F23" s="48" t="s">
        <v>1018</v>
      </c>
      <c r="G23" s="45" t="s">
        <v>370</v>
      </c>
      <c r="H23" s="89">
        <v>7</v>
      </c>
      <c r="I23" s="49">
        <v>7</v>
      </c>
      <c r="J23" s="49">
        <v>9</v>
      </c>
      <c r="K23" s="49" t="s">
        <v>36</v>
      </c>
      <c r="L23" s="54"/>
      <c r="M23" s="54"/>
      <c r="N23" s="54"/>
      <c r="O23" s="54"/>
      <c r="P23" s="86">
        <v>7</v>
      </c>
      <c r="Q23" s="51">
        <f t="shared" si="0"/>
        <v>7.4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" customHeight="1">
      <c r="B24" s="44">
        <v>16</v>
      </c>
      <c r="C24" s="45" t="s">
        <v>1019</v>
      </c>
      <c r="D24" s="46" t="s">
        <v>1020</v>
      </c>
      <c r="E24" s="47" t="s">
        <v>153</v>
      </c>
      <c r="F24" s="48" t="s">
        <v>543</v>
      </c>
      <c r="G24" s="45" t="s">
        <v>370</v>
      </c>
      <c r="H24" s="89">
        <v>8</v>
      </c>
      <c r="I24" s="49">
        <v>7</v>
      </c>
      <c r="J24" s="49">
        <v>9</v>
      </c>
      <c r="K24" s="49" t="s">
        <v>36</v>
      </c>
      <c r="L24" s="54"/>
      <c r="M24" s="54"/>
      <c r="N24" s="54"/>
      <c r="O24" s="54"/>
      <c r="P24" s="86">
        <v>7</v>
      </c>
      <c r="Q24" s="51">
        <f t="shared" si="0"/>
        <v>7.5</v>
      </c>
      <c r="R24" s="52" t="str">
        <f t="shared" si="3"/>
        <v>B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" customHeight="1">
      <c r="B25" s="44">
        <v>17</v>
      </c>
      <c r="C25" s="45" t="s">
        <v>1021</v>
      </c>
      <c r="D25" s="46" t="s">
        <v>152</v>
      </c>
      <c r="E25" s="47" t="s">
        <v>153</v>
      </c>
      <c r="F25" s="48" t="s">
        <v>748</v>
      </c>
      <c r="G25" s="45" t="s">
        <v>90</v>
      </c>
      <c r="H25" s="89">
        <v>7</v>
      </c>
      <c r="I25" s="49">
        <v>7</v>
      </c>
      <c r="J25" s="49">
        <v>8</v>
      </c>
      <c r="K25" s="49" t="s">
        <v>36</v>
      </c>
      <c r="L25" s="54"/>
      <c r="M25" s="54"/>
      <c r="N25" s="54"/>
      <c r="O25" s="54"/>
      <c r="P25" s="86">
        <v>6</v>
      </c>
      <c r="Q25" s="51">
        <f t="shared" si="0"/>
        <v>6.7</v>
      </c>
      <c r="R25" s="52" t="str">
        <f t="shared" si="3"/>
        <v>C+</v>
      </c>
      <c r="S25" s="53" t="str">
        <f t="shared" si="1"/>
        <v>Trung bình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" customHeight="1">
      <c r="B26" s="44">
        <v>18</v>
      </c>
      <c r="C26" s="45" t="s">
        <v>1022</v>
      </c>
      <c r="D26" s="46" t="s">
        <v>1023</v>
      </c>
      <c r="E26" s="47" t="s">
        <v>153</v>
      </c>
      <c r="F26" s="48" t="s">
        <v>1024</v>
      </c>
      <c r="G26" s="45" t="s">
        <v>112</v>
      </c>
      <c r="H26" s="89">
        <v>9</v>
      </c>
      <c r="I26" s="49">
        <v>8</v>
      </c>
      <c r="J26" s="49">
        <v>10</v>
      </c>
      <c r="K26" s="49" t="s">
        <v>36</v>
      </c>
      <c r="L26" s="54"/>
      <c r="M26" s="54"/>
      <c r="N26" s="54"/>
      <c r="O26" s="54"/>
      <c r="P26" s="86">
        <v>7</v>
      </c>
      <c r="Q26" s="51">
        <f t="shared" si="0"/>
        <v>8</v>
      </c>
      <c r="R26" s="52" t="str">
        <f t="shared" si="3"/>
        <v>B+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" customHeight="1">
      <c r="B27" s="44">
        <v>19</v>
      </c>
      <c r="C27" s="45" t="s">
        <v>1025</v>
      </c>
      <c r="D27" s="46" t="s">
        <v>729</v>
      </c>
      <c r="E27" s="47" t="s">
        <v>373</v>
      </c>
      <c r="F27" s="48" t="s">
        <v>1014</v>
      </c>
      <c r="G27" s="45" t="s">
        <v>117</v>
      </c>
      <c r="H27" s="89">
        <v>9</v>
      </c>
      <c r="I27" s="49">
        <v>8</v>
      </c>
      <c r="J27" s="49">
        <v>9</v>
      </c>
      <c r="K27" s="49" t="s">
        <v>36</v>
      </c>
      <c r="L27" s="54"/>
      <c r="M27" s="54"/>
      <c r="N27" s="54"/>
      <c r="O27" s="54"/>
      <c r="P27" s="86">
        <v>7.5</v>
      </c>
      <c r="Q27" s="51">
        <f t="shared" si="0"/>
        <v>8.1</v>
      </c>
      <c r="R27" s="52" t="str">
        <f t="shared" si="3"/>
        <v>B+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" customHeight="1">
      <c r="B28" s="44">
        <v>20</v>
      </c>
      <c r="C28" s="45" t="s">
        <v>1026</v>
      </c>
      <c r="D28" s="46" t="s">
        <v>318</v>
      </c>
      <c r="E28" s="47" t="s">
        <v>1027</v>
      </c>
      <c r="F28" s="48" t="s">
        <v>1028</v>
      </c>
      <c r="G28" s="45" t="s">
        <v>370</v>
      </c>
      <c r="H28" s="89">
        <v>8</v>
      </c>
      <c r="I28" s="49">
        <v>7</v>
      </c>
      <c r="J28" s="49">
        <v>9</v>
      </c>
      <c r="K28" s="49" t="s">
        <v>36</v>
      </c>
      <c r="L28" s="54"/>
      <c r="M28" s="54"/>
      <c r="N28" s="54"/>
      <c r="O28" s="54"/>
      <c r="P28" s="86">
        <v>8</v>
      </c>
      <c r="Q28" s="51">
        <f t="shared" si="0"/>
        <v>8</v>
      </c>
      <c r="R28" s="52" t="str">
        <f t="shared" si="3"/>
        <v>B+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" customHeight="1">
      <c r="B29" s="44">
        <v>21</v>
      </c>
      <c r="C29" s="45" t="s">
        <v>1029</v>
      </c>
      <c r="D29" s="46" t="s">
        <v>905</v>
      </c>
      <c r="E29" s="47" t="s">
        <v>169</v>
      </c>
      <c r="F29" s="48" t="s">
        <v>1030</v>
      </c>
      <c r="G29" s="45" t="s">
        <v>90</v>
      </c>
      <c r="H29" s="89">
        <v>9</v>
      </c>
      <c r="I29" s="49">
        <v>8</v>
      </c>
      <c r="J29" s="49">
        <v>10</v>
      </c>
      <c r="K29" s="49" t="s">
        <v>36</v>
      </c>
      <c r="L29" s="54"/>
      <c r="M29" s="54"/>
      <c r="N29" s="54"/>
      <c r="O29" s="54"/>
      <c r="P29" s="86">
        <v>6</v>
      </c>
      <c r="Q29" s="51">
        <f t="shared" si="0"/>
        <v>7.5</v>
      </c>
      <c r="R29" s="52" t="str">
        <f t="shared" si="3"/>
        <v>B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" customHeight="1">
      <c r="B30" s="44">
        <v>22</v>
      </c>
      <c r="C30" s="45" t="s">
        <v>1031</v>
      </c>
      <c r="D30" s="46" t="s">
        <v>1032</v>
      </c>
      <c r="E30" s="47" t="s">
        <v>363</v>
      </c>
      <c r="F30" s="48" t="s">
        <v>1033</v>
      </c>
      <c r="G30" s="45" t="s">
        <v>77</v>
      </c>
      <c r="H30" s="89">
        <v>9</v>
      </c>
      <c r="I30" s="49">
        <v>8</v>
      </c>
      <c r="J30" s="49">
        <v>9</v>
      </c>
      <c r="K30" s="49" t="s">
        <v>36</v>
      </c>
      <c r="L30" s="54"/>
      <c r="M30" s="54"/>
      <c r="N30" s="54"/>
      <c r="O30" s="54"/>
      <c r="P30" s="86">
        <v>7.5</v>
      </c>
      <c r="Q30" s="51">
        <f t="shared" si="0"/>
        <v>8.1</v>
      </c>
      <c r="R30" s="52" t="str">
        <f t="shared" si="3"/>
        <v>B+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" customHeight="1">
      <c r="B31" s="44">
        <v>23</v>
      </c>
      <c r="C31" s="45" t="s">
        <v>1034</v>
      </c>
      <c r="D31" s="46" t="s">
        <v>1035</v>
      </c>
      <c r="E31" s="47" t="s">
        <v>363</v>
      </c>
      <c r="F31" s="48" t="s">
        <v>1036</v>
      </c>
      <c r="G31" s="45" t="s">
        <v>159</v>
      </c>
      <c r="H31" s="89">
        <v>9</v>
      </c>
      <c r="I31" s="49">
        <v>8</v>
      </c>
      <c r="J31" s="49">
        <v>9</v>
      </c>
      <c r="K31" s="49" t="s">
        <v>36</v>
      </c>
      <c r="L31" s="54"/>
      <c r="M31" s="54"/>
      <c r="N31" s="54"/>
      <c r="O31" s="54"/>
      <c r="P31" s="86">
        <v>7.5</v>
      </c>
      <c r="Q31" s="51">
        <f t="shared" si="0"/>
        <v>8.1</v>
      </c>
      <c r="R31" s="52" t="str">
        <f t="shared" si="3"/>
        <v>B+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" customHeight="1">
      <c r="B32" s="44">
        <v>24</v>
      </c>
      <c r="C32" s="45" t="s">
        <v>1037</v>
      </c>
      <c r="D32" s="46" t="s">
        <v>1038</v>
      </c>
      <c r="E32" s="47" t="s">
        <v>180</v>
      </c>
      <c r="F32" s="48" t="s">
        <v>166</v>
      </c>
      <c r="G32" s="45" t="s">
        <v>77</v>
      </c>
      <c r="H32" s="89">
        <v>9</v>
      </c>
      <c r="I32" s="49">
        <v>8</v>
      </c>
      <c r="J32" s="49">
        <v>9</v>
      </c>
      <c r="K32" s="49" t="s">
        <v>36</v>
      </c>
      <c r="L32" s="54"/>
      <c r="M32" s="54"/>
      <c r="N32" s="54"/>
      <c r="O32" s="54"/>
      <c r="P32" s="86">
        <v>7.5</v>
      </c>
      <c r="Q32" s="51">
        <f t="shared" si="0"/>
        <v>8.1</v>
      </c>
      <c r="R32" s="52" t="str">
        <f t="shared" si="3"/>
        <v>B+</v>
      </c>
      <c r="S32" s="53" t="str">
        <f t="shared" si="1"/>
        <v>Khá</v>
      </c>
      <c r="T32" s="41" t="str">
        <f t="shared" si="4"/>
        <v/>
      </c>
      <c r="U32" s="41"/>
      <c r="V32" s="71"/>
      <c r="W32" s="4"/>
      <c r="X32" s="43" t="str">
        <f t="shared" si="2"/>
        <v>Đạt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" customHeight="1">
      <c r="B33" s="44">
        <v>25</v>
      </c>
      <c r="C33" s="45" t="s">
        <v>1039</v>
      </c>
      <c r="D33" s="46" t="s">
        <v>122</v>
      </c>
      <c r="E33" s="47" t="s">
        <v>184</v>
      </c>
      <c r="F33" s="48" t="s">
        <v>1040</v>
      </c>
      <c r="G33" s="45" t="s">
        <v>135</v>
      </c>
      <c r="H33" s="89">
        <v>8</v>
      </c>
      <c r="I33" s="49">
        <v>7</v>
      </c>
      <c r="J33" s="49">
        <v>8</v>
      </c>
      <c r="K33" s="49" t="s">
        <v>36</v>
      </c>
      <c r="L33" s="54"/>
      <c r="M33" s="54"/>
      <c r="N33" s="54"/>
      <c r="O33" s="54"/>
      <c r="P33" s="86">
        <v>7</v>
      </c>
      <c r="Q33" s="51">
        <f t="shared" si="0"/>
        <v>7.3</v>
      </c>
      <c r="R33" s="52" t="str">
        <f t="shared" si="3"/>
        <v>B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" customHeight="1">
      <c r="B34" s="44">
        <v>26</v>
      </c>
      <c r="C34" s="45" t="s">
        <v>1041</v>
      </c>
      <c r="D34" s="46" t="s">
        <v>1042</v>
      </c>
      <c r="E34" s="47" t="s">
        <v>331</v>
      </c>
      <c r="F34" s="48" t="s">
        <v>1043</v>
      </c>
      <c r="G34" s="45" t="s">
        <v>100</v>
      </c>
      <c r="H34" s="89">
        <v>7</v>
      </c>
      <c r="I34" s="49">
        <v>7</v>
      </c>
      <c r="J34" s="49">
        <v>9</v>
      </c>
      <c r="K34" s="49" t="s">
        <v>36</v>
      </c>
      <c r="L34" s="54"/>
      <c r="M34" s="54"/>
      <c r="N34" s="54"/>
      <c r="O34" s="54"/>
      <c r="P34" s="86">
        <v>7.5</v>
      </c>
      <c r="Q34" s="51">
        <f t="shared" si="0"/>
        <v>7.7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" customHeight="1">
      <c r="B35" s="44">
        <v>27</v>
      </c>
      <c r="C35" s="45" t="s">
        <v>1044</v>
      </c>
      <c r="D35" s="46" t="s">
        <v>1045</v>
      </c>
      <c r="E35" s="47" t="s">
        <v>1046</v>
      </c>
      <c r="F35" s="48" t="s">
        <v>1047</v>
      </c>
      <c r="G35" s="45" t="s">
        <v>370</v>
      </c>
      <c r="H35" s="89">
        <v>9</v>
      </c>
      <c r="I35" s="49">
        <v>8</v>
      </c>
      <c r="J35" s="49">
        <v>9</v>
      </c>
      <c r="K35" s="49" t="s">
        <v>36</v>
      </c>
      <c r="L35" s="54"/>
      <c r="M35" s="54"/>
      <c r="N35" s="54"/>
      <c r="O35" s="54"/>
      <c r="P35" s="86">
        <v>7</v>
      </c>
      <c r="Q35" s="51">
        <f t="shared" si="0"/>
        <v>7.8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" customHeight="1">
      <c r="B36" s="44">
        <v>28</v>
      </c>
      <c r="C36" s="45" t="s">
        <v>1048</v>
      </c>
      <c r="D36" s="46" t="s">
        <v>1049</v>
      </c>
      <c r="E36" s="47" t="s">
        <v>198</v>
      </c>
      <c r="F36" s="48" t="s">
        <v>1024</v>
      </c>
      <c r="G36" s="45" t="s">
        <v>112</v>
      </c>
      <c r="H36" s="89">
        <v>9</v>
      </c>
      <c r="I36" s="49">
        <v>8</v>
      </c>
      <c r="J36" s="49">
        <v>10</v>
      </c>
      <c r="K36" s="49" t="s">
        <v>36</v>
      </c>
      <c r="L36" s="54"/>
      <c r="M36" s="54"/>
      <c r="N36" s="54"/>
      <c r="O36" s="54"/>
      <c r="P36" s="86">
        <v>7</v>
      </c>
      <c r="Q36" s="51">
        <f t="shared" si="0"/>
        <v>8</v>
      </c>
      <c r="R36" s="52" t="str">
        <f t="shared" si="3"/>
        <v>B+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" customHeight="1">
      <c r="B37" s="44">
        <v>29</v>
      </c>
      <c r="C37" s="45" t="s">
        <v>1050</v>
      </c>
      <c r="D37" s="46" t="s">
        <v>1051</v>
      </c>
      <c r="E37" s="47" t="s">
        <v>198</v>
      </c>
      <c r="F37" s="48" t="s">
        <v>170</v>
      </c>
      <c r="G37" s="45" t="s">
        <v>72</v>
      </c>
      <c r="H37" s="89">
        <v>7</v>
      </c>
      <c r="I37" s="49">
        <v>7</v>
      </c>
      <c r="J37" s="49">
        <v>10</v>
      </c>
      <c r="K37" s="49" t="s">
        <v>36</v>
      </c>
      <c r="L37" s="54"/>
      <c r="M37" s="54"/>
      <c r="N37" s="54"/>
      <c r="O37" s="54"/>
      <c r="P37" s="86">
        <v>5.5</v>
      </c>
      <c r="Q37" s="51">
        <f t="shared" si="0"/>
        <v>6.9</v>
      </c>
      <c r="R37" s="52" t="str">
        <f t="shared" si="3"/>
        <v>C+</v>
      </c>
      <c r="S37" s="53" t="str">
        <f t="shared" si="1"/>
        <v>Trung bình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" customHeight="1">
      <c r="B38" s="44">
        <v>30</v>
      </c>
      <c r="C38" s="45" t="s">
        <v>1052</v>
      </c>
      <c r="D38" s="46" t="s">
        <v>856</v>
      </c>
      <c r="E38" s="47" t="s">
        <v>198</v>
      </c>
      <c r="F38" s="48" t="s">
        <v>1053</v>
      </c>
      <c r="G38" s="45" t="s">
        <v>135</v>
      </c>
      <c r="H38" s="89">
        <v>9</v>
      </c>
      <c r="I38" s="49">
        <v>8</v>
      </c>
      <c r="J38" s="49">
        <v>9</v>
      </c>
      <c r="K38" s="49" t="s">
        <v>36</v>
      </c>
      <c r="L38" s="54"/>
      <c r="M38" s="54"/>
      <c r="N38" s="54"/>
      <c r="O38" s="54"/>
      <c r="P38" s="86">
        <v>7.5</v>
      </c>
      <c r="Q38" s="51">
        <f t="shared" si="0"/>
        <v>8.1</v>
      </c>
      <c r="R38" s="52" t="str">
        <f t="shared" si="3"/>
        <v>B+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" customHeight="1">
      <c r="B39" s="44">
        <v>31</v>
      </c>
      <c r="C39" s="45" t="s">
        <v>1054</v>
      </c>
      <c r="D39" s="46" t="s">
        <v>1055</v>
      </c>
      <c r="E39" s="47" t="s">
        <v>198</v>
      </c>
      <c r="F39" s="48" t="s">
        <v>796</v>
      </c>
      <c r="G39" s="45" t="s">
        <v>77</v>
      </c>
      <c r="H39" s="89">
        <v>8</v>
      </c>
      <c r="I39" s="49">
        <v>7</v>
      </c>
      <c r="J39" s="49">
        <v>10</v>
      </c>
      <c r="K39" s="49" t="s">
        <v>36</v>
      </c>
      <c r="L39" s="54"/>
      <c r="M39" s="54"/>
      <c r="N39" s="54"/>
      <c r="O39" s="54"/>
      <c r="P39" s="86">
        <v>7.5</v>
      </c>
      <c r="Q39" s="51">
        <f t="shared" si="0"/>
        <v>8</v>
      </c>
      <c r="R39" s="52" t="str">
        <f t="shared" si="3"/>
        <v>B+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" customHeight="1">
      <c r="B40" s="44">
        <v>32</v>
      </c>
      <c r="C40" s="45" t="s">
        <v>1056</v>
      </c>
      <c r="D40" s="46" t="s">
        <v>119</v>
      </c>
      <c r="E40" s="47" t="s">
        <v>1057</v>
      </c>
      <c r="F40" s="48" t="s">
        <v>287</v>
      </c>
      <c r="G40" s="45" t="s">
        <v>90</v>
      </c>
      <c r="H40" s="89">
        <v>9</v>
      </c>
      <c r="I40" s="49">
        <v>8</v>
      </c>
      <c r="J40" s="49">
        <v>9</v>
      </c>
      <c r="K40" s="49" t="s">
        <v>36</v>
      </c>
      <c r="L40" s="54"/>
      <c r="M40" s="54"/>
      <c r="N40" s="54"/>
      <c r="O40" s="54"/>
      <c r="P40" s="86">
        <v>8</v>
      </c>
      <c r="Q40" s="51">
        <f t="shared" si="0"/>
        <v>8.3000000000000007</v>
      </c>
      <c r="R40" s="52" t="str">
        <f t="shared" si="3"/>
        <v>B+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" customHeight="1">
      <c r="B41" s="44">
        <v>33</v>
      </c>
      <c r="C41" s="45" t="s">
        <v>1058</v>
      </c>
      <c r="D41" s="46" t="s">
        <v>1059</v>
      </c>
      <c r="E41" s="47" t="s">
        <v>213</v>
      </c>
      <c r="F41" s="48" t="s">
        <v>1060</v>
      </c>
      <c r="G41" s="45" t="s">
        <v>135</v>
      </c>
      <c r="H41" s="89">
        <v>7</v>
      </c>
      <c r="I41" s="49">
        <v>7</v>
      </c>
      <c r="J41" s="49">
        <v>10</v>
      </c>
      <c r="K41" s="49" t="s">
        <v>36</v>
      </c>
      <c r="L41" s="54"/>
      <c r="M41" s="54"/>
      <c r="N41" s="54"/>
      <c r="O41" s="54"/>
      <c r="P41" s="86">
        <v>7</v>
      </c>
      <c r="Q41" s="51">
        <f t="shared" si="0"/>
        <v>7.6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" customHeight="1">
      <c r="B42" s="44">
        <v>34</v>
      </c>
      <c r="C42" s="45" t="s">
        <v>1061</v>
      </c>
      <c r="D42" s="46" t="s">
        <v>639</v>
      </c>
      <c r="E42" s="47" t="s">
        <v>217</v>
      </c>
      <c r="F42" s="48" t="s">
        <v>1040</v>
      </c>
      <c r="G42" s="45" t="s">
        <v>95</v>
      </c>
      <c r="H42" s="89">
        <v>7</v>
      </c>
      <c r="I42" s="49">
        <v>7</v>
      </c>
      <c r="J42" s="49">
        <v>10</v>
      </c>
      <c r="K42" s="49" t="s">
        <v>36</v>
      </c>
      <c r="L42" s="54"/>
      <c r="M42" s="54"/>
      <c r="N42" s="54"/>
      <c r="O42" s="54"/>
      <c r="P42" s="86">
        <v>8</v>
      </c>
      <c r="Q42" s="51">
        <f t="shared" si="0"/>
        <v>8.1</v>
      </c>
      <c r="R42" s="52" t="str">
        <f t="shared" si="3"/>
        <v>B+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" customHeight="1">
      <c r="B43" s="44">
        <v>35</v>
      </c>
      <c r="C43" s="45" t="s">
        <v>1062</v>
      </c>
      <c r="D43" s="46" t="s">
        <v>1063</v>
      </c>
      <c r="E43" s="47" t="s">
        <v>229</v>
      </c>
      <c r="F43" s="48" t="s">
        <v>1064</v>
      </c>
      <c r="G43" s="45" t="s">
        <v>135</v>
      </c>
      <c r="H43" s="89">
        <v>9</v>
      </c>
      <c r="I43" s="49">
        <v>8</v>
      </c>
      <c r="J43" s="49">
        <v>9</v>
      </c>
      <c r="K43" s="49" t="s">
        <v>36</v>
      </c>
      <c r="L43" s="54"/>
      <c r="M43" s="54"/>
      <c r="N43" s="54"/>
      <c r="O43" s="54"/>
      <c r="P43" s="86">
        <v>7</v>
      </c>
      <c r="Q43" s="51">
        <f t="shared" si="0"/>
        <v>7.8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" customHeight="1">
      <c r="B44" s="44">
        <v>36</v>
      </c>
      <c r="C44" s="45" t="s">
        <v>1065</v>
      </c>
      <c r="D44" s="46" t="s">
        <v>1066</v>
      </c>
      <c r="E44" s="47" t="s">
        <v>493</v>
      </c>
      <c r="F44" s="48" t="s">
        <v>71</v>
      </c>
      <c r="G44" s="45" t="s">
        <v>77</v>
      </c>
      <c r="H44" s="89">
        <v>9</v>
      </c>
      <c r="I44" s="49">
        <v>8</v>
      </c>
      <c r="J44" s="49">
        <v>10</v>
      </c>
      <c r="K44" s="49" t="s">
        <v>36</v>
      </c>
      <c r="L44" s="54"/>
      <c r="M44" s="54"/>
      <c r="N44" s="54"/>
      <c r="O44" s="54"/>
      <c r="P44" s="86">
        <v>7</v>
      </c>
      <c r="Q44" s="51">
        <f t="shared" si="0"/>
        <v>8</v>
      </c>
      <c r="R44" s="52" t="str">
        <f t="shared" si="3"/>
        <v>B+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" customHeight="1">
      <c r="B45" s="44">
        <v>37</v>
      </c>
      <c r="C45" s="45" t="s">
        <v>1067</v>
      </c>
      <c r="D45" s="46" t="s">
        <v>636</v>
      </c>
      <c r="E45" s="47" t="s">
        <v>1068</v>
      </c>
      <c r="F45" s="48" t="s">
        <v>1069</v>
      </c>
      <c r="G45" s="45" t="s">
        <v>370</v>
      </c>
      <c r="H45" s="89">
        <v>9</v>
      </c>
      <c r="I45" s="49">
        <v>8</v>
      </c>
      <c r="J45" s="49">
        <v>10</v>
      </c>
      <c r="K45" s="49" t="s">
        <v>36</v>
      </c>
      <c r="L45" s="54"/>
      <c r="M45" s="54"/>
      <c r="N45" s="54"/>
      <c r="O45" s="54"/>
      <c r="P45" s="86">
        <v>6.5</v>
      </c>
      <c r="Q45" s="51">
        <f t="shared" si="0"/>
        <v>7.8</v>
      </c>
      <c r="R45" s="52" t="str">
        <f t="shared" si="3"/>
        <v>B</v>
      </c>
      <c r="S45" s="53" t="str">
        <f t="shared" si="1"/>
        <v>Khá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" customHeight="1">
      <c r="B46" s="44">
        <v>38</v>
      </c>
      <c r="C46" s="45" t="s">
        <v>1070</v>
      </c>
      <c r="D46" s="46" t="s">
        <v>1071</v>
      </c>
      <c r="E46" s="47" t="s">
        <v>778</v>
      </c>
      <c r="F46" s="48" t="s">
        <v>1072</v>
      </c>
      <c r="G46" s="45" t="s">
        <v>90</v>
      </c>
      <c r="H46" s="89">
        <v>0</v>
      </c>
      <c r="I46" s="49">
        <v>0</v>
      </c>
      <c r="J46" s="49">
        <v>0</v>
      </c>
      <c r="K46" s="49" t="s">
        <v>36</v>
      </c>
      <c r="L46" s="54"/>
      <c r="M46" s="54"/>
      <c r="N46" s="54"/>
      <c r="O46" s="54"/>
      <c r="P46" s="134" t="s">
        <v>317</v>
      </c>
      <c r="Q46" s="51">
        <f t="shared" si="0"/>
        <v>0</v>
      </c>
      <c r="R46" s="52" t="str">
        <f t="shared" si="3"/>
        <v>F</v>
      </c>
      <c r="S46" s="53" t="str">
        <f t="shared" si="1"/>
        <v>Kém</v>
      </c>
      <c r="T46" s="41" t="str">
        <f t="shared" si="4"/>
        <v>Không đủ ĐKDT</v>
      </c>
      <c r="U46" s="41"/>
      <c r="V46" s="71"/>
      <c r="W46" s="4"/>
      <c r="X46" s="43" t="str">
        <f t="shared" si="2"/>
        <v>Học lại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" customHeight="1">
      <c r="B47" s="44">
        <v>39</v>
      </c>
      <c r="C47" s="45" t="s">
        <v>1073</v>
      </c>
      <c r="D47" s="46" t="s">
        <v>1074</v>
      </c>
      <c r="E47" s="47" t="s">
        <v>789</v>
      </c>
      <c r="F47" s="48" t="s">
        <v>1075</v>
      </c>
      <c r="G47" s="45" t="s">
        <v>135</v>
      </c>
      <c r="H47" s="89">
        <v>9</v>
      </c>
      <c r="I47" s="49">
        <v>8</v>
      </c>
      <c r="J47" s="49">
        <v>10</v>
      </c>
      <c r="K47" s="49" t="s">
        <v>36</v>
      </c>
      <c r="L47" s="54"/>
      <c r="M47" s="54"/>
      <c r="N47" s="54"/>
      <c r="O47" s="54"/>
      <c r="P47" s="86">
        <v>7.5</v>
      </c>
      <c r="Q47" s="51">
        <f t="shared" si="0"/>
        <v>8.3000000000000007</v>
      </c>
      <c r="R47" s="52" t="str">
        <f t="shared" si="3"/>
        <v>B+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" customHeight="1">
      <c r="B48" s="44">
        <v>40</v>
      </c>
      <c r="C48" s="45" t="s">
        <v>1076</v>
      </c>
      <c r="D48" s="46" t="s">
        <v>1077</v>
      </c>
      <c r="E48" s="47" t="s">
        <v>335</v>
      </c>
      <c r="F48" s="48" t="s">
        <v>1078</v>
      </c>
      <c r="G48" s="45" t="s">
        <v>135</v>
      </c>
      <c r="H48" s="89">
        <v>9</v>
      </c>
      <c r="I48" s="49">
        <v>8</v>
      </c>
      <c r="J48" s="49">
        <v>10</v>
      </c>
      <c r="K48" s="49" t="s">
        <v>36</v>
      </c>
      <c r="L48" s="54"/>
      <c r="M48" s="54"/>
      <c r="N48" s="54"/>
      <c r="O48" s="54"/>
      <c r="P48" s="86">
        <v>6</v>
      </c>
      <c r="Q48" s="51">
        <f t="shared" si="0"/>
        <v>7.5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2:40" ht="18" customHeight="1">
      <c r="B49" s="44">
        <v>41</v>
      </c>
      <c r="C49" s="45" t="s">
        <v>1079</v>
      </c>
      <c r="D49" s="46" t="s">
        <v>367</v>
      </c>
      <c r="E49" s="47" t="s">
        <v>337</v>
      </c>
      <c r="F49" s="48" t="s">
        <v>76</v>
      </c>
      <c r="G49" s="45" t="s">
        <v>370</v>
      </c>
      <c r="H49" s="89">
        <v>8</v>
      </c>
      <c r="I49" s="49">
        <v>7</v>
      </c>
      <c r="J49" s="49">
        <v>10</v>
      </c>
      <c r="K49" s="49" t="s">
        <v>36</v>
      </c>
      <c r="L49" s="54"/>
      <c r="M49" s="54"/>
      <c r="N49" s="54"/>
      <c r="O49" s="54"/>
      <c r="P49" s="86">
        <v>7.5</v>
      </c>
      <c r="Q49" s="51">
        <f t="shared" si="0"/>
        <v>8</v>
      </c>
      <c r="R49" s="52" t="str">
        <f t="shared" si="3"/>
        <v>B+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2:40" ht="18" customHeight="1">
      <c r="B50" s="44">
        <v>42</v>
      </c>
      <c r="C50" s="45" t="s">
        <v>1080</v>
      </c>
      <c r="D50" s="46" t="s">
        <v>785</v>
      </c>
      <c r="E50" s="47" t="s">
        <v>1081</v>
      </c>
      <c r="F50" s="48" t="s">
        <v>680</v>
      </c>
      <c r="G50" s="45" t="s">
        <v>370</v>
      </c>
      <c r="H50" s="89">
        <v>9</v>
      </c>
      <c r="I50" s="49">
        <v>8</v>
      </c>
      <c r="J50" s="49">
        <v>9</v>
      </c>
      <c r="K50" s="49" t="s">
        <v>36</v>
      </c>
      <c r="L50" s="54"/>
      <c r="M50" s="54"/>
      <c r="N50" s="54"/>
      <c r="O50" s="54"/>
      <c r="P50" s="86">
        <v>6.5</v>
      </c>
      <c r="Q50" s="51">
        <f t="shared" si="0"/>
        <v>7.6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2:40" ht="18" customHeight="1">
      <c r="B51" s="44">
        <v>43</v>
      </c>
      <c r="C51" s="45" t="s">
        <v>1082</v>
      </c>
      <c r="D51" s="46" t="s">
        <v>119</v>
      </c>
      <c r="E51" s="47" t="s">
        <v>259</v>
      </c>
      <c r="F51" s="48" t="s">
        <v>1083</v>
      </c>
      <c r="G51" s="45" t="s">
        <v>77</v>
      </c>
      <c r="H51" s="89">
        <v>9</v>
      </c>
      <c r="I51" s="49">
        <v>8</v>
      </c>
      <c r="J51" s="49">
        <v>9</v>
      </c>
      <c r="K51" s="49" t="s">
        <v>36</v>
      </c>
      <c r="L51" s="54"/>
      <c r="M51" s="54"/>
      <c r="N51" s="54"/>
      <c r="O51" s="54"/>
      <c r="P51" s="86">
        <v>8</v>
      </c>
      <c r="Q51" s="51">
        <f t="shared" si="0"/>
        <v>8.3000000000000007</v>
      </c>
      <c r="R51" s="52" t="str">
        <f t="shared" si="3"/>
        <v>B+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2:40" ht="18" customHeight="1">
      <c r="B52" s="44">
        <v>44</v>
      </c>
      <c r="C52" s="45" t="s">
        <v>1084</v>
      </c>
      <c r="D52" s="46" t="s">
        <v>1085</v>
      </c>
      <c r="E52" s="47" t="s">
        <v>1086</v>
      </c>
      <c r="F52" s="48" t="s">
        <v>1087</v>
      </c>
      <c r="G52" s="45" t="s">
        <v>135</v>
      </c>
      <c r="H52" s="89">
        <v>8</v>
      </c>
      <c r="I52" s="49">
        <v>7</v>
      </c>
      <c r="J52" s="49">
        <v>9</v>
      </c>
      <c r="K52" s="49" t="s">
        <v>36</v>
      </c>
      <c r="L52" s="54"/>
      <c r="M52" s="54"/>
      <c r="N52" s="54"/>
      <c r="O52" s="54"/>
      <c r="P52" s="86">
        <v>7.5</v>
      </c>
      <c r="Q52" s="51">
        <f t="shared" si="0"/>
        <v>7.8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2:40" ht="18" customHeight="1">
      <c r="B53" s="44">
        <v>45</v>
      </c>
      <c r="C53" s="45" t="s">
        <v>1088</v>
      </c>
      <c r="D53" s="46" t="s">
        <v>379</v>
      </c>
      <c r="E53" s="47" t="s">
        <v>1086</v>
      </c>
      <c r="F53" s="48" t="s">
        <v>1089</v>
      </c>
      <c r="G53" s="45" t="s">
        <v>370</v>
      </c>
      <c r="H53" s="89">
        <v>0</v>
      </c>
      <c r="I53" s="49">
        <v>0</v>
      </c>
      <c r="J53" s="49">
        <v>0</v>
      </c>
      <c r="K53" s="49" t="s">
        <v>36</v>
      </c>
      <c r="L53" s="54"/>
      <c r="M53" s="54"/>
      <c r="N53" s="54"/>
      <c r="O53" s="54"/>
      <c r="P53" s="134" t="s">
        <v>317</v>
      </c>
      <c r="Q53" s="51">
        <f t="shared" si="0"/>
        <v>0</v>
      </c>
      <c r="R53" s="52" t="str">
        <f t="shared" si="3"/>
        <v>F</v>
      </c>
      <c r="S53" s="53" t="str">
        <f t="shared" si="1"/>
        <v>Kém</v>
      </c>
      <c r="T53" s="41" t="str">
        <f t="shared" si="4"/>
        <v>Không đủ ĐKDT</v>
      </c>
      <c r="U53" s="41"/>
      <c r="V53" s="71"/>
      <c r="W53" s="4"/>
      <c r="X53" s="43" t="str">
        <f t="shared" si="2"/>
        <v>Học lại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2:40" ht="18" customHeight="1">
      <c r="B54" s="44">
        <v>46</v>
      </c>
      <c r="C54" s="45" t="s">
        <v>1090</v>
      </c>
      <c r="D54" s="46" t="s">
        <v>1091</v>
      </c>
      <c r="E54" s="47" t="s">
        <v>263</v>
      </c>
      <c r="F54" s="48" t="s">
        <v>195</v>
      </c>
      <c r="G54" s="45" t="s">
        <v>77</v>
      </c>
      <c r="H54" s="89">
        <v>0</v>
      </c>
      <c r="I54" s="49">
        <v>0</v>
      </c>
      <c r="J54" s="49">
        <v>0</v>
      </c>
      <c r="K54" s="49" t="s">
        <v>36</v>
      </c>
      <c r="L54" s="54"/>
      <c r="M54" s="54"/>
      <c r="N54" s="54"/>
      <c r="O54" s="54"/>
      <c r="P54" s="134" t="s">
        <v>317</v>
      </c>
      <c r="Q54" s="51">
        <f t="shared" si="0"/>
        <v>0</v>
      </c>
      <c r="R54" s="52" t="str">
        <f t="shared" si="3"/>
        <v>F</v>
      </c>
      <c r="S54" s="53" t="str">
        <f t="shared" si="1"/>
        <v>Kém</v>
      </c>
      <c r="T54" s="41" t="str">
        <f t="shared" si="4"/>
        <v>Không đủ ĐKDT</v>
      </c>
      <c r="U54" s="41"/>
      <c r="V54" s="71"/>
      <c r="W54" s="4"/>
      <c r="X54" s="43" t="str">
        <f t="shared" si="2"/>
        <v>Học lại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2:40" ht="18" customHeight="1">
      <c r="B55" s="44">
        <v>47</v>
      </c>
      <c r="C55" s="45" t="s">
        <v>1092</v>
      </c>
      <c r="D55" s="46" t="s">
        <v>865</v>
      </c>
      <c r="E55" s="47" t="s">
        <v>263</v>
      </c>
      <c r="F55" s="48" t="s">
        <v>1093</v>
      </c>
      <c r="G55" s="45" t="s">
        <v>90</v>
      </c>
      <c r="H55" s="89">
        <v>6</v>
      </c>
      <c r="I55" s="49">
        <v>6</v>
      </c>
      <c r="J55" s="49">
        <v>10</v>
      </c>
      <c r="K55" s="49" t="s">
        <v>36</v>
      </c>
      <c r="L55" s="54"/>
      <c r="M55" s="54"/>
      <c r="N55" s="54"/>
      <c r="O55" s="54"/>
      <c r="P55" s="86">
        <v>6.5</v>
      </c>
      <c r="Q55" s="51">
        <f t="shared" si="0"/>
        <v>7.1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2:40" ht="18" customHeight="1">
      <c r="B56" s="44">
        <v>48</v>
      </c>
      <c r="C56" s="45" t="s">
        <v>1094</v>
      </c>
      <c r="D56" s="46" t="s">
        <v>152</v>
      </c>
      <c r="E56" s="47" t="s">
        <v>263</v>
      </c>
      <c r="F56" s="48" t="s">
        <v>1095</v>
      </c>
      <c r="G56" s="45" t="s">
        <v>1096</v>
      </c>
      <c r="H56" s="89">
        <v>7</v>
      </c>
      <c r="I56" s="49">
        <v>7</v>
      </c>
      <c r="J56" s="49">
        <v>7</v>
      </c>
      <c r="K56" s="49" t="s">
        <v>36</v>
      </c>
      <c r="L56" s="54"/>
      <c r="M56" s="54"/>
      <c r="N56" s="54"/>
      <c r="O56" s="54"/>
      <c r="P56" s="86">
        <v>6</v>
      </c>
      <c r="Q56" s="51">
        <f t="shared" si="0"/>
        <v>6.5</v>
      </c>
      <c r="R56" s="52" t="str">
        <f t="shared" si="3"/>
        <v>C+</v>
      </c>
      <c r="S56" s="53" t="str">
        <f t="shared" si="1"/>
        <v>Trung bình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2:40" ht="18" customHeight="1">
      <c r="B57" s="44">
        <v>49</v>
      </c>
      <c r="C57" s="45" t="s">
        <v>1097</v>
      </c>
      <c r="D57" s="46" t="s">
        <v>1098</v>
      </c>
      <c r="E57" s="47" t="s">
        <v>267</v>
      </c>
      <c r="F57" s="48" t="s">
        <v>1099</v>
      </c>
      <c r="G57" s="45" t="s">
        <v>77</v>
      </c>
      <c r="H57" s="89">
        <v>9</v>
      </c>
      <c r="I57" s="49">
        <v>8</v>
      </c>
      <c r="J57" s="49">
        <v>10</v>
      </c>
      <c r="K57" s="49" t="s">
        <v>36</v>
      </c>
      <c r="L57" s="54"/>
      <c r="M57" s="54"/>
      <c r="N57" s="54"/>
      <c r="O57" s="54"/>
      <c r="P57" s="86">
        <v>7</v>
      </c>
      <c r="Q57" s="51">
        <f t="shared" si="0"/>
        <v>8</v>
      </c>
      <c r="R57" s="52" t="str">
        <f t="shared" si="3"/>
        <v>B+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2:40" ht="18" customHeight="1">
      <c r="B58" s="44">
        <v>50</v>
      </c>
      <c r="C58" s="45" t="s">
        <v>1100</v>
      </c>
      <c r="D58" s="46" t="s">
        <v>1101</v>
      </c>
      <c r="E58" s="47" t="s">
        <v>267</v>
      </c>
      <c r="F58" s="48" t="s">
        <v>1102</v>
      </c>
      <c r="G58" s="45" t="s">
        <v>135</v>
      </c>
      <c r="H58" s="89">
        <v>9</v>
      </c>
      <c r="I58" s="49">
        <v>8</v>
      </c>
      <c r="J58" s="49">
        <v>9</v>
      </c>
      <c r="K58" s="49" t="s">
        <v>36</v>
      </c>
      <c r="L58" s="54"/>
      <c r="M58" s="54"/>
      <c r="N58" s="54"/>
      <c r="O58" s="54"/>
      <c r="P58" s="86">
        <v>7.5</v>
      </c>
      <c r="Q58" s="51">
        <f t="shared" si="0"/>
        <v>8.1</v>
      </c>
      <c r="R58" s="52" t="str">
        <f t="shared" si="3"/>
        <v>B+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2:40" ht="18" customHeight="1">
      <c r="B59" s="44">
        <v>51</v>
      </c>
      <c r="C59" s="45" t="s">
        <v>1103</v>
      </c>
      <c r="D59" s="46" t="s">
        <v>326</v>
      </c>
      <c r="E59" s="47" t="s">
        <v>271</v>
      </c>
      <c r="F59" s="48" t="s">
        <v>1104</v>
      </c>
      <c r="G59" s="45" t="s">
        <v>135</v>
      </c>
      <c r="H59" s="89">
        <v>8</v>
      </c>
      <c r="I59" s="49">
        <v>7</v>
      </c>
      <c r="J59" s="49">
        <v>10</v>
      </c>
      <c r="K59" s="49" t="s">
        <v>36</v>
      </c>
      <c r="L59" s="54"/>
      <c r="M59" s="54"/>
      <c r="N59" s="54"/>
      <c r="O59" s="54"/>
      <c r="P59" s="86">
        <v>7</v>
      </c>
      <c r="Q59" s="51">
        <f t="shared" si="0"/>
        <v>7.7</v>
      </c>
      <c r="R59" s="52" t="str">
        <f t="shared" si="3"/>
        <v>B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2:40" ht="18" customHeight="1">
      <c r="B60" s="44">
        <v>52</v>
      </c>
      <c r="C60" s="45" t="s">
        <v>1105</v>
      </c>
      <c r="D60" s="46" t="s">
        <v>314</v>
      </c>
      <c r="E60" s="47" t="s">
        <v>271</v>
      </c>
      <c r="F60" s="48" t="s">
        <v>506</v>
      </c>
      <c r="G60" s="45" t="s">
        <v>90</v>
      </c>
      <c r="H60" s="89">
        <v>8</v>
      </c>
      <c r="I60" s="49">
        <v>7</v>
      </c>
      <c r="J60" s="49">
        <v>8</v>
      </c>
      <c r="K60" s="49" t="s">
        <v>36</v>
      </c>
      <c r="L60" s="54"/>
      <c r="M60" s="54"/>
      <c r="N60" s="54"/>
      <c r="O60" s="54"/>
      <c r="P60" s="86">
        <v>6</v>
      </c>
      <c r="Q60" s="51">
        <f t="shared" si="0"/>
        <v>6.8</v>
      </c>
      <c r="R60" s="52" t="str">
        <f t="shared" si="3"/>
        <v>C+</v>
      </c>
      <c r="S60" s="53" t="str">
        <f t="shared" si="1"/>
        <v>Trung bình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2:40" ht="18" customHeight="1">
      <c r="B61" s="44">
        <v>53</v>
      </c>
      <c r="C61" s="45" t="s">
        <v>1106</v>
      </c>
      <c r="D61" s="46" t="s">
        <v>367</v>
      </c>
      <c r="E61" s="47" t="s">
        <v>1107</v>
      </c>
      <c r="F61" s="48" t="s">
        <v>1108</v>
      </c>
      <c r="G61" s="45" t="s">
        <v>77</v>
      </c>
      <c r="H61" s="89">
        <v>6</v>
      </c>
      <c r="I61" s="49">
        <v>6</v>
      </c>
      <c r="J61" s="49">
        <v>9</v>
      </c>
      <c r="K61" s="49" t="s">
        <v>36</v>
      </c>
      <c r="L61" s="54"/>
      <c r="M61" s="54"/>
      <c r="N61" s="54"/>
      <c r="O61" s="54"/>
      <c r="P61" s="86">
        <v>7</v>
      </c>
      <c r="Q61" s="51">
        <f t="shared" si="0"/>
        <v>7.1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2:40" ht="18" customHeight="1">
      <c r="B62" s="44">
        <v>54</v>
      </c>
      <c r="C62" s="45" t="s">
        <v>1109</v>
      </c>
      <c r="D62" s="46" t="s">
        <v>1110</v>
      </c>
      <c r="E62" s="47" t="s">
        <v>299</v>
      </c>
      <c r="F62" s="48" t="s">
        <v>816</v>
      </c>
      <c r="G62" s="45" t="s">
        <v>77</v>
      </c>
      <c r="H62" s="89">
        <v>6</v>
      </c>
      <c r="I62" s="49">
        <v>6</v>
      </c>
      <c r="J62" s="49">
        <v>9</v>
      </c>
      <c r="K62" s="49" t="s">
        <v>36</v>
      </c>
      <c r="L62" s="54"/>
      <c r="M62" s="54"/>
      <c r="N62" s="54"/>
      <c r="O62" s="54"/>
      <c r="P62" s="86">
        <v>8</v>
      </c>
      <c r="Q62" s="51">
        <f t="shared" si="0"/>
        <v>7.6</v>
      </c>
      <c r="R62" s="52" t="str">
        <f t="shared" si="3"/>
        <v>B</v>
      </c>
      <c r="S62" s="53" t="str">
        <f t="shared" si="1"/>
        <v>Khá</v>
      </c>
      <c r="T62" s="41" t="str">
        <f t="shared" si="4"/>
        <v/>
      </c>
      <c r="U62" s="41"/>
      <c r="V62" s="71"/>
      <c r="W62" s="4"/>
      <c r="X62" s="43" t="str">
        <f t="shared" si="2"/>
        <v>Đạt</v>
      </c>
      <c r="Y62" s="43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61"/>
    </row>
    <row r="63" spans="2:40" ht="18" customHeight="1">
      <c r="B63" s="44">
        <v>55</v>
      </c>
      <c r="C63" s="45" t="s">
        <v>1111</v>
      </c>
      <c r="D63" s="46" t="s">
        <v>1112</v>
      </c>
      <c r="E63" s="47" t="s">
        <v>819</v>
      </c>
      <c r="F63" s="48" t="s">
        <v>634</v>
      </c>
      <c r="G63" s="45" t="s">
        <v>90</v>
      </c>
      <c r="H63" s="89">
        <v>6</v>
      </c>
      <c r="I63" s="49">
        <v>6</v>
      </c>
      <c r="J63" s="49">
        <v>8</v>
      </c>
      <c r="K63" s="49" t="s">
        <v>36</v>
      </c>
      <c r="L63" s="54"/>
      <c r="M63" s="54"/>
      <c r="N63" s="54"/>
      <c r="O63" s="54"/>
      <c r="P63" s="86">
        <v>5.5</v>
      </c>
      <c r="Q63" s="51">
        <f t="shared" si="0"/>
        <v>6.2</v>
      </c>
      <c r="R63" s="52" t="str">
        <f t="shared" si="3"/>
        <v>C</v>
      </c>
      <c r="S63" s="53" t="str">
        <f t="shared" si="1"/>
        <v>Trung bình</v>
      </c>
      <c r="T63" s="41" t="str">
        <f t="shared" si="4"/>
        <v/>
      </c>
      <c r="U63" s="41"/>
      <c r="V63" s="71"/>
      <c r="W63" s="4"/>
      <c r="X63" s="43" t="str">
        <f t="shared" si="2"/>
        <v>Đạt</v>
      </c>
      <c r="Y63" s="43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61"/>
    </row>
    <row r="64" spans="2:40" ht="18" customHeight="1">
      <c r="B64" s="44">
        <v>56</v>
      </c>
      <c r="C64" s="45" t="s">
        <v>1113</v>
      </c>
      <c r="D64" s="46" t="s">
        <v>647</v>
      </c>
      <c r="E64" s="47" t="s">
        <v>303</v>
      </c>
      <c r="F64" s="48" t="s">
        <v>1114</v>
      </c>
      <c r="G64" s="45" t="s">
        <v>86</v>
      </c>
      <c r="H64" s="89">
        <v>8</v>
      </c>
      <c r="I64" s="49">
        <v>7</v>
      </c>
      <c r="J64" s="49">
        <v>9</v>
      </c>
      <c r="K64" s="49" t="s">
        <v>36</v>
      </c>
      <c r="L64" s="54"/>
      <c r="M64" s="54"/>
      <c r="N64" s="54"/>
      <c r="O64" s="54"/>
      <c r="P64" s="86">
        <v>7.5</v>
      </c>
      <c r="Q64" s="51">
        <f t="shared" si="0"/>
        <v>7.8</v>
      </c>
      <c r="R64" s="52" t="str">
        <f t="shared" si="3"/>
        <v>B</v>
      </c>
      <c r="S64" s="53" t="str">
        <f t="shared" si="1"/>
        <v>Khá</v>
      </c>
      <c r="T64" s="41" t="str">
        <f t="shared" si="4"/>
        <v/>
      </c>
      <c r="U64" s="41"/>
      <c r="V64" s="71"/>
      <c r="W64" s="4"/>
      <c r="X64" s="43" t="str">
        <f t="shared" si="2"/>
        <v>Đạt</v>
      </c>
      <c r="Y64" s="43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61"/>
    </row>
    <row r="65" spans="1:40" ht="18" customHeight="1">
      <c r="B65" s="44">
        <v>57</v>
      </c>
      <c r="C65" s="45" t="s">
        <v>1115</v>
      </c>
      <c r="D65" s="46" t="s">
        <v>1116</v>
      </c>
      <c r="E65" s="47" t="s">
        <v>342</v>
      </c>
      <c r="F65" s="48" t="s">
        <v>325</v>
      </c>
      <c r="G65" s="45" t="s">
        <v>370</v>
      </c>
      <c r="H65" s="89">
        <v>9</v>
      </c>
      <c r="I65" s="49">
        <v>8</v>
      </c>
      <c r="J65" s="49">
        <v>8</v>
      </c>
      <c r="K65" s="49" t="s">
        <v>36</v>
      </c>
      <c r="L65" s="54"/>
      <c r="M65" s="54"/>
      <c r="N65" s="54"/>
      <c r="O65" s="54"/>
      <c r="P65" s="86">
        <v>5.5</v>
      </c>
      <c r="Q65" s="51">
        <f t="shared" si="0"/>
        <v>6.9</v>
      </c>
      <c r="R65" s="52" t="str">
        <f t="shared" si="3"/>
        <v>C+</v>
      </c>
      <c r="S65" s="53" t="str">
        <f t="shared" si="1"/>
        <v>Trung bình</v>
      </c>
      <c r="T65" s="41" t="str">
        <f t="shared" si="4"/>
        <v/>
      </c>
      <c r="U65" s="41"/>
      <c r="V65" s="71"/>
      <c r="W65" s="4"/>
      <c r="X65" s="43" t="str">
        <f t="shared" si="2"/>
        <v>Đạt</v>
      </c>
      <c r="Y65" s="43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61"/>
    </row>
    <row r="66" spans="1:40" ht="18" customHeight="1">
      <c r="B66" s="44">
        <v>58</v>
      </c>
      <c r="C66" s="45" t="s">
        <v>1117</v>
      </c>
      <c r="D66" s="46" t="s">
        <v>97</v>
      </c>
      <c r="E66" s="47" t="s">
        <v>342</v>
      </c>
      <c r="F66" s="48" t="s">
        <v>1118</v>
      </c>
      <c r="G66" s="45" t="s">
        <v>90</v>
      </c>
      <c r="H66" s="89">
        <v>8</v>
      </c>
      <c r="I66" s="49">
        <v>7</v>
      </c>
      <c r="J66" s="49">
        <v>8</v>
      </c>
      <c r="K66" s="49" t="s">
        <v>36</v>
      </c>
      <c r="L66" s="54"/>
      <c r="M66" s="54"/>
      <c r="N66" s="54"/>
      <c r="O66" s="54"/>
      <c r="P66" s="86">
        <v>6</v>
      </c>
      <c r="Q66" s="51">
        <f t="shared" si="0"/>
        <v>6.8</v>
      </c>
      <c r="R66" s="52" t="str">
        <f t="shared" si="3"/>
        <v>C+</v>
      </c>
      <c r="S66" s="53" t="str">
        <f t="shared" si="1"/>
        <v>Trung bình</v>
      </c>
      <c r="T66" s="41" t="str">
        <f t="shared" si="4"/>
        <v/>
      </c>
      <c r="U66" s="41"/>
      <c r="V66" s="71"/>
      <c r="W66" s="4"/>
      <c r="X66" s="43" t="str">
        <f t="shared" si="2"/>
        <v>Đạt</v>
      </c>
      <c r="Y66" s="43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61"/>
    </row>
    <row r="67" spans="1:40" ht="18" customHeight="1">
      <c r="B67" s="44">
        <v>59</v>
      </c>
      <c r="C67" s="45" t="s">
        <v>1119</v>
      </c>
      <c r="D67" s="46" t="s">
        <v>1098</v>
      </c>
      <c r="E67" s="47" t="s">
        <v>342</v>
      </c>
      <c r="F67" s="48" t="s">
        <v>1120</v>
      </c>
      <c r="G67" s="45" t="s">
        <v>370</v>
      </c>
      <c r="H67" s="89">
        <v>7</v>
      </c>
      <c r="I67" s="49">
        <v>7</v>
      </c>
      <c r="J67" s="49">
        <v>9</v>
      </c>
      <c r="K67" s="49" t="s">
        <v>36</v>
      </c>
      <c r="L67" s="54"/>
      <c r="M67" s="54"/>
      <c r="N67" s="54"/>
      <c r="O67" s="54"/>
      <c r="P67" s="86">
        <v>7</v>
      </c>
      <c r="Q67" s="51">
        <f t="shared" si="0"/>
        <v>7.4</v>
      </c>
      <c r="R67" s="52" t="str">
        <f t="shared" si="3"/>
        <v>B</v>
      </c>
      <c r="S67" s="53" t="str">
        <f t="shared" si="1"/>
        <v>Khá</v>
      </c>
      <c r="T67" s="41" t="str">
        <f t="shared" si="4"/>
        <v/>
      </c>
      <c r="U67" s="41"/>
      <c r="V67" s="71"/>
      <c r="W67" s="4"/>
      <c r="X67" s="43" t="str">
        <f t="shared" si="2"/>
        <v>Đạt</v>
      </c>
      <c r="Y67" s="43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61"/>
    </row>
    <row r="68" spans="1:40" ht="18" customHeight="1">
      <c r="B68" s="44">
        <v>60</v>
      </c>
      <c r="C68" s="45" t="s">
        <v>1121</v>
      </c>
      <c r="D68" s="46" t="s">
        <v>152</v>
      </c>
      <c r="E68" s="47" t="s">
        <v>1122</v>
      </c>
      <c r="F68" s="48" t="s">
        <v>1123</v>
      </c>
      <c r="G68" s="45" t="s">
        <v>135</v>
      </c>
      <c r="H68" s="89">
        <v>9</v>
      </c>
      <c r="I68" s="49">
        <v>8</v>
      </c>
      <c r="J68" s="49">
        <v>9</v>
      </c>
      <c r="K68" s="49" t="s">
        <v>36</v>
      </c>
      <c r="L68" s="54"/>
      <c r="M68" s="54"/>
      <c r="N68" s="54"/>
      <c r="O68" s="54"/>
      <c r="P68" s="86">
        <v>7</v>
      </c>
      <c r="Q68" s="51">
        <f t="shared" si="0"/>
        <v>7.8</v>
      </c>
      <c r="R68" s="52" t="str">
        <f t="shared" si="3"/>
        <v>B</v>
      </c>
      <c r="S68" s="53" t="str">
        <f t="shared" si="1"/>
        <v>Khá</v>
      </c>
      <c r="T68" s="41" t="str">
        <f t="shared" si="4"/>
        <v/>
      </c>
      <c r="U68" s="41"/>
      <c r="V68" s="71"/>
      <c r="W68" s="4"/>
      <c r="X68" s="43" t="str">
        <f t="shared" si="2"/>
        <v>Đạt</v>
      </c>
      <c r="Y68" s="43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61"/>
    </row>
    <row r="69" spans="1:40" ht="18" customHeight="1">
      <c r="B69" s="44">
        <v>61</v>
      </c>
      <c r="C69" s="45" t="s">
        <v>1124</v>
      </c>
      <c r="D69" s="46" t="s">
        <v>119</v>
      </c>
      <c r="E69" s="47" t="s">
        <v>1125</v>
      </c>
      <c r="F69" s="48" t="s">
        <v>1126</v>
      </c>
      <c r="G69" s="45" t="s">
        <v>77</v>
      </c>
      <c r="H69" s="89">
        <v>7</v>
      </c>
      <c r="I69" s="49">
        <v>7</v>
      </c>
      <c r="J69" s="49">
        <v>10</v>
      </c>
      <c r="K69" s="49" t="s">
        <v>36</v>
      </c>
      <c r="L69" s="54"/>
      <c r="M69" s="54"/>
      <c r="N69" s="54"/>
      <c r="O69" s="54"/>
      <c r="P69" s="86">
        <v>6.5</v>
      </c>
      <c r="Q69" s="51">
        <f t="shared" si="0"/>
        <v>7.4</v>
      </c>
      <c r="R69" s="52" t="str">
        <f t="shared" si="3"/>
        <v>B</v>
      </c>
      <c r="S69" s="53" t="str">
        <f t="shared" si="1"/>
        <v>Khá</v>
      </c>
      <c r="T69" s="41" t="str">
        <f t="shared" si="4"/>
        <v/>
      </c>
      <c r="U69" s="41"/>
      <c r="V69" s="71"/>
      <c r="W69" s="4"/>
      <c r="X69" s="43" t="str">
        <f t="shared" si="2"/>
        <v>Đạt</v>
      </c>
      <c r="Y69" s="43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61"/>
    </row>
    <row r="70" spans="1:40" ht="18" customHeight="1">
      <c r="B70" s="44">
        <v>62</v>
      </c>
      <c r="C70" s="45" t="s">
        <v>1127</v>
      </c>
      <c r="D70" s="46" t="s">
        <v>1128</v>
      </c>
      <c r="E70" s="47" t="s">
        <v>1129</v>
      </c>
      <c r="F70" s="48" t="s">
        <v>195</v>
      </c>
      <c r="G70" s="45" t="s">
        <v>90</v>
      </c>
      <c r="H70" s="89">
        <v>6</v>
      </c>
      <c r="I70" s="49">
        <v>6</v>
      </c>
      <c r="J70" s="49">
        <v>10</v>
      </c>
      <c r="K70" s="49" t="s">
        <v>36</v>
      </c>
      <c r="L70" s="54"/>
      <c r="M70" s="54"/>
      <c r="N70" s="54"/>
      <c r="O70" s="54"/>
      <c r="P70" s="86">
        <v>8</v>
      </c>
      <c r="Q70" s="51">
        <f t="shared" si="0"/>
        <v>7.8</v>
      </c>
      <c r="R70" s="52" t="str">
        <f t="shared" si="3"/>
        <v>B</v>
      </c>
      <c r="S70" s="53" t="str">
        <f t="shared" si="1"/>
        <v>Khá</v>
      </c>
      <c r="T70" s="41" t="str">
        <f t="shared" si="4"/>
        <v/>
      </c>
      <c r="U70" s="41"/>
      <c r="V70" s="71"/>
      <c r="W70" s="4"/>
      <c r="X70" s="43" t="str">
        <f t="shared" si="2"/>
        <v>Đạt</v>
      </c>
      <c r="Y70" s="43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61"/>
    </row>
    <row r="71" spans="1:40" ht="18" customHeight="1">
      <c r="B71" s="44">
        <v>63</v>
      </c>
      <c r="C71" s="45" t="s">
        <v>1130</v>
      </c>
      <c r="D71" s="46" t="s">
        <v>119</v>
      </c>
      <c r="E71" s="47" t="s">
        <v>1131</v>
      </c>
      <c r="F71" s="48" t="s">
        <v>912</v>
      </c>
      <c r="G71" s="45" t="s">
        <v>112</v>
      </c>
      <c r="H71" s="89">
        <v>8</v>
      </c>
      <c r="I71" s="49">
        <v>7</v>
      </c>
      <c r="J71" s="49">
        <v>9</v>
      </c>
      <c r="K71" s="49" t="s">
        <v>36</v>
      </c>
      <c r="L71" s="54"/>
      <c r="M71" s="54"/>
      <c r="N71" s="54"/>
      <c r="O71" s="54"/>
      <c r="P71" s="86">
        <v>7</v>
      </c>
      <c r="Q71" s="51">
        <f t="shared" si="0"/>
        <v>7.5</v>
      </c>
      <c r="R71" s="52" t="str">
        <f t="shared" si="3"/>
        <v>B</v>
      </c>
      <c r="S71" s="53" t="str">
        <f t="shared" si="1"/>
        <v>Khá</v>
      </c>
      <c r="T71" s="41" t="str">
        <f t="shared" si="4"/>
        <v/>
      </c>
      <c r="U71" s="41"/>
      <c r="V71" s="71"/>
      <c r="W71" s="4"/>
      <c r="X71" s="43" t="str">
        <f t="shared" si="2"/>
        <v>Đạt</v>
      </c>
      <c r="Y71" s="43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61"/>
    </row>
    <row r="72" spans="1:40" ht="18" customHeight="1">
      <c r="B72" s="44">
        <v>64</v>
      </c>
      <c r="C72" s="45" t="s">
        <v>1132</v>
      </c>
      <c r="D72" s="46" t="s">
        <v>1133</v>
      </c>
      <c r="E72" s="47" t="s">
        <v>315</v>
      </c>
      <c r="F72" s="48" t="s">
        <v>1134</v>
      </c>
      <c r="G72" s="45" t="s">
        <v>77</v>
      </c>
      <c r="H72" s="89">
        <v>6</v>
      </c>
      <c r="I72" s="49">
        <v>6</v>
      </c>
      <c r="J72" s="49">
        <v>10</v>
      </c>
      <c r="K72" s="49" t="s">
        <v>36</v>
      </c>
      <c r="L72" s="54"/>
      <c r="M72" s="54"/>
      <c r="N72" s="54"/>
      <c r="O72" s="54"/>
      <c r="P72" s="86">
        <v>7.5</v>
      </c>
      <c r="Q72" s="51">
        <f t="shared" si="0"/>
        <v>7.6</v>
      </c>
      <c r="R72" s="52" t="str">
        <f t="shared" si="3"/>
        <v>B</v>
      </c>
      <c r="S72" s="53" t="str">
        <f t="shared" si="1"/>
        <v>Khá</v>
      </c>
      <c r="T72" s="41" t="str">
        <f t="shared" si="4"/>
        <v/>
      </c>
      <c r="U72" s="41"/>
      <c r="V72" s="71"/>
      <c r="W72" s="4"/>
      <c r="X72" s="43" t="str">
        <f t="shared" si="2"/>
        <v>Đạt</v>
      </c>
      <c r="Y72" s="43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61"/>
    </row>
    <row r="73" spans="1:40" ht="7.5" hidden="1" customHeight="1">
      <c r="A73" s="61"/>
      <c r="B73" s="62"/>
      <c r="C73" s="63"/>
      <c r="D73" s="63"/>
      <c r="E73" s="64"/>
      <c r="F73" s="64"/>
      <c r="G73" s="64"/>
      <c r="H73" s="65"/>
      <c r="I73" s="66"/>
      <c r="J73" s="66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4"/>
    </row>
    <row r="74" spans="1:40" ht="16.8">
      <c r="A74" s="61"/>
      <c r="B74" s="161" t="s">
        <v>37</v>
      </c>
      <c r="C74" s="161"/>
      <c r="D74" s="63"/>
      <c r="E74" s="64"/>
      <c r="F74" s="64"/>
      <c r="G74" s="64"/>
      <c r="H74" s="65"/>
      <c r="I74" s="66"/>
      <c r="J74" s="66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4"/>
    </row>
    <row r="75" spans="1:40" ht="16.5" customHeight="1">
      <c r="A75" s="61"/>
      <c r="B75" s="68" t="s">
        <v>38</v>
      </c>
      <c r="C75" s="68"/>
      <c r="D75" s="69">
        <f>+$AA$7</f>
        <v>64</v>
      </c>
      <c r="E75" s="70" t="s">
        <v>39</v>
      </c>
      <c r="F75" s="70"/>
      <c r="G75" s="162" t="s">
        <v>40</v>
      </c>
      <c r="H75" s="162"/>
      <c r="I75" s="162"/>
      <c r="J75" s="162"/>
      <c r="K75" s="162"/>
      <c r="L75" s="162"/>
      <c r="M75" s="162"/>
      <c r="N75" s="162"/>
      <c r="O75" s="162"/>
      <c r="P75" s="71">
        <f>$AA$7 -COUNTIF($T$8:$T$251,"Vắng") -COUNTIF($T$8:$T$251,"Vắng có phép") - COUNTIF($T$8:$T$251,"Đình chỉ thi") - COUNTIF($T$8:$T$251,"Không đủ ĐKDT")</f>
        <v>60</v>
      </c>
      <c r="Q75" s="71"/>
      <c r="R75" s="72"/>
      <c r="S75" s="73"/>
      <c r="T75" s="73" t="s">
        <v>39</v>
      </c>
      <c r="U75" s="73"/>
      <c r="V75" s="73"/>
      <c r="W75" s="4"/>
    </row>
    <row r="76" spans="1:40" ht="16.5" customHeight="1">
      <c r="A76" s="61"/>
      <c r="B76" s="68" t="s">
        <v>41</v>
      </c>
      <c r="C76" s="68"/>
      <c r="D76" s="69">
        <f>+$AL$7</f>
        <v>60</v>
      </c>
      <c r="E76" s="70" t="s">
        <v>39</v>
      </c>
      <c r="F76" s="70"/>
      <c r="G76" s="162" t="s">
        <v>42</v>
      </c>
      <c r="H76" s="162"/>
      <c r="I76" s="162"/>
      <c r="J76" s="162"/>
      <c r="K76" s="162"/>
      <c r="L76" s="162"/>
      <c r="M76" s="162"/>
      <c r="N76" s="162"/>
      <c r="O76" s="162"/>
      <c r="P76" s="74">
        <f>COUNTIF($T$8:$T$127,"Vắng")</f>
        <v>0</v>
      </c>
      <c r="Q76" s="74"/>
      <c r="R76" s="75"/>
      <c r="S76" s="73"/>
      <c r="T76" s="73" t="s">
        <v>39</v>
      </c>
      <c r="U76" s="73"/>
      <c r="V76" s="73"/>
      <c r="W76" s="4"/>
    </row>
    <row r="77" spans="1:40" ht="16.5" customHeight="1">
      <c r="A77" s="61"/>
      <c r="B77" s="68" t="s">
        <v>43</v>
      </c>
      <c r="C77" s="68"/>
      <c r="D77" s="76">
        <f>COUNTIF(X9:X72,"Học lại")</f>
        <v>4</v>
      </c>
      <c r="E77" s="70" t="s">
        <v>39</v>
      </c>
      <c r="F77" s="70"/>
      <c r="G77" s="162" t="s">
        <v>44</v>
      </c>
      <c r="H77" s="162"/>
      <c r="I77" s="162"/>
      <c r="J77" s="162"/>
      <c r="K77" s="162"/>
      <c r="L77" s="162"/>
      <c r="M77" s="162"/>
      <c r="N77" s="162"/>
      <c r="O77" s="162"/>
      <c r="P77" s="71">
        <f>COUNTIF($T$8:$T$127,"Vắng có phép")</f>
        <v>0</v>
      </c>
      <c r="Q77" s="71"/>
      <c r="R77" s="72"/>
      <c r="S77" s="73"/>
      <c r="T77" s="73" t="s">
        <v>39</v>
      </c>
      <c r="U77" s="73"/>
      <c r="V77" s="73"/>
      <c r="W77" s="4"/>
    </row>
    <row r="78" spans="1:40" ht="3" customHeight="1">
      <c r="A78" s="61"/>
      <c r="B78" s="62"/>
      <c r="C78" s="63"/>
      <c r="D78" s="63"/>
      <c r="E78" s="64"/>
      <c r="F78" s="64"/>
      <c r="G78" s="64"/>
      <c r="H78" s="65"/>
      <c r="I78" s="66"/>
      <c r="J78" s="66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4"/>
    </row>
    <row r="79" spans="1:40">
      <c r="B79" s="77" t="s">
        <v>45</v>
      </c>
      <c r="C79" s="77"/>
      <c r="D79" s="78">
        <f>COUNTIF(X9:X72,"Thi lại")</f>
        <v>0</v>
      </c>
      <c r="E79" s="79" t="s">
        <v>39</v>
      </c>
      <c r="F79" s="4"/>
      <c r="G79" s="4"/>
      <c r="H79" s="4"/>
      <c r="I79" s="4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19"/>
      <c r="V79" s="119"/>
      <c r="W79" s="4"/>
    </row>
    <row r="80" spans="1:40">
      <c r="B80" s="77"/>
      <c r="C80" s="77"/>
      <c r="D80" s="78"/>
      <c r="E80" s="79"/>
      <c r="F80" s="4"/>
      <c r="G80" s="4"/>
      <c r="H80" s="4"/>
      <c r="I80" s="4"/>
      <c r="J80" s="152" t="s">
        <v>1138</v>
      </c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  <c r="V80" s="119"/>
      <c r="W80" s="4"/>
    </row>
    <row r="81" spans="1:40" ht="31.95" customHeight="1">
      <c r="A81" s="80"/>
      <c r="B81" s="147" t="s">
        <v>46</v>
      </c>
      <c r="C81" s="147"/>
      <c r="D81" s="147"/>
      <c r="E81" s="147"/>
      <c r="F81" s="147"/>
      <c r="G81" s="147"/>
      <c r="H81" s="147"/>
      <c r="I81" s="81"/>
      <c r="J81" s="153" t="s">
        <v>59</v>
      </c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4"/>
      <c r="V81" s="120"/>
      <c r="W81" s="4"/>
    </row>
    <row r="82" spans="1:40" ht="4.5" customHeight="1">
      <c r="A82" s="61"/>
      <c r="B82" s="62"/>
      <c r="C82" s="82"/>
      <c r="D82" s="82"/>
      <c r="E82" s="83"/>
      <c r="F82" s="83"/>
      <c r="G82" s="83"/>
      <c r="H82" s="84"/>
      <c r="I82" s="85"/>
      <c r="J82" s="85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40" s="61" customFormat="1">
      <c r="B83" s="147" t="s">
        <v>47</v>
      </c>
      <c r="C83" s="147"/>
      <c r="D83" s="149" t="s">
        <v>48</v>
      </c>
      <c r="E83" s="149"/>
      <c r="F83" s="149"/>
      <c r="G83" s="149"/>
      <c r="H83" s="149"/>
      <c r="I83" s="85"/>
      <c r="J83" s="85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4"/>
      <c r="X83" s="2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</row>
    <row r="84" spans="1:40" s="61" customFormat="1" ht="7.8" customHeight="1">
      <c r="A84" s="1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2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</row>
    <row r="85" spans="1:40" s="61" customFormat="1" ht="9" customHeight="1">
      <c r="A85" s="1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2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</row>
    <row r="86" spans="1:40" s="61" customFormat="1" ht="12" customHeight="1">
      <c r="A86" s="1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2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</row>
    <row r="87" spans="1:40" s="61" customFormat="1" ht="9.75" customHeight="1">
      <c r="A87" s="1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2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</row>
    <row r="88" spans="1:40" s="61" customFormat="1" ht="3.75" customHeight="1">
      <c r="A88" s="1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2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</row>
    <row r="89" spans="1:40" s="61" customFormat="1" ht="18" customHeight="1">
      <c r="A89" s="1"/>
      <c r="B89" s="151" t="s">
        <v>60</v>
      </c>
      <c r="C89" s="151"/>
      <c r="D89" s="151" t="s">
        <v>61</v>
      </c>
      <c r="E89" s="151"/>
      <c r="F89" s="151"/>
      <c r="G89" s="151"/>
      <c r="H89" s="151"/>
      <c r="I89" s="151"/>
      <c r="J89" s="151" t="s">
        <v>62</v>
      </c>
      <c r="K89" s="151"/>
      <c r="L89" s="151"/>
      <c r="M89" s="151"/>
      <c r="N89" s="151"/>
      <c r="O89" s="151"/>
      <c r="P89" s="151"/>
      <c r="Q89" s="151"/>
      <c r="R89" s="151"/>
      <c r="S89" s="151"/>
      <c r="T89" s="151"/>
      <c r="U89" s="151"/>
      <c r="V89" s="121"/>
      <c r="W89" s="4"/>
      <c r="X89" s="2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</row>
    <row r="90" spans="1:40" s="61" customFormat="1" ht="4.5" customHeight="1">
      <c r="A90" s="1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2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</row>
    <row r="91" spans="1:40" s="61" customFormat="1" ht="36.75" customHeight="1">
      <c r="A91" s="1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2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</row>
    <row r="92" spans="1:40" ht="38.25" customHeight="1">
      <c r="B92" s="146"/>
      <c r="C92" s="147"/>
      <c r="D92" s="147"/>
      <c r="E92" s="147"/>
      <c r="F92" s="147"/>
      <c r="G92" s="147"/>
      <c r="H92" s="146"/>
      <c r="I92" s="146"/>
      <c r="J92" s="146"/>
      <c r="K92" s="146"/>
      <c r="L92" s="146"/>
      <c r="M92" s="146"/>
      <c r="N92" s="148"/>
      <c r="O92" s="148"/>
      <c r="P92" s="148"/>
      <c r="Q92" s="148"/>
      <c r="R92" s="148"/>
      <c r="S92" s="148"/>
      <c r="T92" s="148"/>
      <c r="U92" s="148"/>
      <c r="V92" s="122"/>
    </row>
    <row r="93" spans="1:40">
      <c r="B93" s="62"/>
      <c r="C93" s="82"/>
      <c r="D93" s="82"/>
      <c r="E93" s="83"/>
      <c r="F93" s="83"/>
      <c r="G93" s="83"/>
      <c r="H93" s="84"/>
      <c r="I93" s="85"/>
      <c r="J93" s="85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1:40">
      <c r="B94" s="147"/>
      <c r="C94" s="147"/>
      <c r="D94" s="149"/>
      <c r="E94" s="149"/>
      <c r="F94" s="149"/>
      <c r="G94" s="149"/>
      <c r="H94" s="149"/>
      <c r="I94" s="85"/>
      <c r="J94" s="85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</row>
    <row r="95" spans="1:40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100" spans="2:2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23"/>
    </row>
    <row r="103" spans="2:22" ht="39" customHeight="1">
      <c r="B103" s="146"/>
      <c r="C103" s="147"/>
      <c r="D103" s="147"/>
      <c r="E103" s="147"/>
      <c r="F103" s="147"/>
      <c r="G103" s="147"/>
      <c r="H103" s="146"/>
      <c r="I103" s="146"/>
      <c r="J103" s="146"/>
      <c r="K103" s="146"/>
      <c r="L103" s="146"/>
      <c r="M103" s="146"/>
      <c r="N103" s="148"/>
      <c r="O103" s="148"/>
      <c r="P103" s="148"/>
      <c r="Q103" s="148"/>
      <c r="R103" s="148"/>
      <c r="S103" s="148"/>
      <c r="T103" s="148"/>
      <c r="U103" s="148"/>
      <c r="V103" s="122"/>
    </row>
    <row r="104" spans="2:22">
      <c r="B104" s="62"/>
      <c r="C104" s="82"/>
      <c r="D104" s="82"/>
      <c r="E104" s="83"/>
      <c r="F104" s="83"/>
      <c r="G104" s="83"/>
      <c r="H104" s="84"/>
      <c r="I104" s="85"/>
      <c r="J104" s="85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</row>
    <row r="105" spans="2:22">
      <c r="B105" s="147"/>
      <c r="C105" s="147"/>
      <c r="D105" s="149"/>
      <c r="E105" s="149"/>
      <c r="F105" s="149"/>
      <c r="G105" s="149"/>
      <c r="H105" s="149"/>
      <c r="I105" s="85"/>
      <c r="J105" s="85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</row>
    <row r="106" spans="2:22"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</row>
    <row r="111" spans="2:22">
      <c r="B111" s="150"/>
      <c r="C111" s="150"/>
      <c r="D111" s="150"/>
      <c r="E111" s="150"/>
      <c r="F111" s="150"/>
      <c r="G111" s="150"/>
      <c r="H111" s="150"/>
      <c r="I111" s="150"/>
      <c r="J111" s="150"/>
      <c r="K111" s="150"/>
      <c r="L111" s="150"/>
      <c r="M111" s="150"/>
      <c r="N111" s="150"/>
      <c r="O111" s="150"/>
      <c r="P111" s="150"/>
      <c r="Q111" s="150"/>
      <c r="R111" s="150"/>
      <c r="S111" s="150"/>
      <c r="T111" s="150"/>
      <c r="U111" s="150"/>
      <c r="V111" s="123"/>
    </row>
  </sheetData>
  <sheetProtection formatCells="0" formatColumns="0" formatRows="0" insertColumns="0" insertRows="0" insertHyperlinks="0" deleteColumns="0" deleteRows="0" sort="0" autoFilter="0" pivotTables="0"/>
  <autoFilter ref="A7:AN72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76:O76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8:G8"/>
    <mergeCell ref="B74:C74"/>
    <mergeCell ref="G75:O75"/>
    <mergeCell ref="C6:C7"/>
    <mergeCell ref="D6:E7"/>
    <mergeCell ref="F6:F7"/>
    <mergeCell ref="O6:O7"/>
    <mergeCell ref="J89:U89"/>
    <mergeCell ref="P6:P7"/>
    <mergeCell ref="Q6:Q8"/>
    <mergeCell ref="R6:R7"/>
    <mergeCell ref="H6:H7"/>
    <mergeCell ref="I6:I7"/>
    <mergeCell ref="J6:J7"/>
    <mergeCell ref="K6:K7"/>
    <mergeCell ref="L6:L7"/>
    <mergeCell ref="J79:T79"/>
    <mergeCell ref="J80:U80"/>
    <mergeCell ref="B81:H81"/>
    <mergeCell ref="J81:U81"/>
    <mergeCell ref="G77:O77"/>
    <mergeCell ref="M6:N6"/>
    <mergeCell ref="G6:G7"/>
    <mergeCell ref="B105:C105"/>
    <mergeCell ref="D105:H105"/>
    <mergeCell ref="B83:C83"/>
    <mergeCell ref="D83:H83"/>
    <mergeCell ref="B89:C89"/>
    <mergeCell ref="D89:I89"/>
    <mergeCell ref="B92:G92"/>
    <mergeCell ref="H92:M92"/>
    <mergeCell ref="N92:U92"/>
    <mergeCell ref="B111:D111"/>
    <mergeCell ref="E111:G111"/>
    <mergeCell ref="H111:M111"/>
    <mergeCell ref="N111:U111"/>
    <mergeCell ref="B94:C94"/>
    <mergeCell ref="D94:H94"/>
    <mergeCell ref="B100:D100"/>
    <mergeCell ref="E100:G100"/>
    <mergeCell ref="H100:M100"/>
    <mergeCell ref="N100:U100"/>
    <mergeCell ref="B103:G103"/>
    <mergeCell ref="H103:M103"/>
    <mergeCell ref="N103:U103"/>
  </mergeCells>
  <conditionalFormatting sqref="H9:P72">
    <cfRule type="cellIs" dxfId="53" priority="9" operator="greaterThan">
      <formula>10</formula>
    </cfRule>
  </conditionalFormatting>
  <conditionalFormatting sqref="C1:C1048576">
    <cfRule type="duplicateValues" dxfId="52" priority="8"/>
  </conditionalFormatting>
  <conditionalFormatting sqref="P9:P72">
    <cfRule type="cellIs" dxfId="51" priority="5" operator="greaterThan">
      <formula>10</formula>
    </cfRule>
    <cfRule type="cellIs" dxfId="50" priority="6" operator="greaterThan">
      <formula>10</formula>
    </cfRule>
    <cfRule type="cellIs" dxfId="49" priority="7" operator="greaterThan">
      <formula>10</formula>
    </cfRule>
  </conditionalFormatting>
  <conditionalFormatting sqref="H9:K72">
    <cfRule type="cellIs" dxfId="48" priority="4" operator="greaterThan">
      <formula>10</formula>
    </cfRule>
  </conditionalFormatting>
  <conditionalFormatting sqref="C80:C89">
    <cfRule type="duplicateValues" dxfId="47" priority="3"/>
  </conditionalFormatting>
  <conditionalFormatting sqref="O80:O89">
    <cfRule type="duplicateValues" dxfId="46" priority="2"/>
  </conditionalFormatting>
  <conditionalFormatting sqref="C80:C89">
    <cfRule type="duplicateValues" dxfId="45" priority="1"/>
  </conditionalFormatting>
  <dataValidations count="1">
    <dataValidation allowBlank="1" showInputMessage="1" showErrorMessage="1" errorTitle="Không xóa dữ liệu" error="Không xóa dữ liệu" prompt="Không xóa dữ liệu" sqref="D77 AN2:AN7 X9:Y72 Z9 Z2:AM2 Y3:AM7"/>
  </dataValidations>
  <pageMargins left="0.55118110236220474" right="3.937007874015748E-2" top="0.43307086614173229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AN100"/>
  <sheetViews>
    <sheetView topLeftCell="B1" workbookViewId="0">
      <pane ySplit="2" topLeftCell="A3" activePane="bottomLeft" state="frozen"/>
      <selection activeCell="G1" sqref="G1:G1048576"/>
      <selection pane="bottomLeft" activeCell="D4" sqref="D4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2.0976562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1.5" style="1" customWidth="1"/>
    <col min="8" max="10" width="4.398437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15"/>
      <c r="W2" s="5"/>
      <c r="X2" s="6"/>
      <c r="AF2" s="2"/>
      <c r="AG2" s="7"/>
      <c r="AH2" s="2"/>
      <c r="AI2" s="2"/>
      <c r="AJ2" s="2"/>
      <c r="AK2" s="7"/>
      <c r="AL2" s="2"/>
    </row>
    <row r="3" spans="2:40" ht="33.75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67</v>
      </c>
      <c r="Q3" s="180"/>
      <c r="R3" s="180"/>
      <c r="S3" s="180"/>
      <c r="T3" s="180"/>
      <c r="U3" s="180"/>
      <c r="V3" s="118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14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27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17" t="s">
        <v>33</v>
      </c>
      <c r="N7" s="117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Nhóm:SKD1108-08</v>
      </c>
      <c r="AA7" s="20">
        <f>+$AJ$7+$AL$7+$AH$7</f>
        <v>53</v>
      </c>
      <c r="AB7" s="7">
        <f>COUNTIF($S$8:$S$110,"Khiển trách")</f>
        <v>0</v>
      </c>
      <c r="AC7" s="7">
        <f>COUNTIF($S$8:$S$110,"Cảnh cáo")</f>
        <v>0</v>
      </c>
      <c r="AD7" s="7">
        <f>COUNTIF($S$8:$S$110,"Đình chỉ thi")</f>
        <v>0</v>
      </c>
      <c r="AE7" s="21">
        <f>+($AB$7+$AC$7+$AD$7)/$AA$7*100%</f>
        <v>0</v>
      </c>
      <c r="AF7" s="7">
        <f>SUM(COUNTIF($S$8:$S$108,"Vắng"),COUNTIF($S$8:$S$108,"Vắng có phép"))</f>
        <v>0</v>
      </c>
      <c r="AG7" s="22">
        <f>+$AF$7/$AA$7</f>
        <v>0</v>
      </c>
      <c r="AH7" s="23">
        <f>COUNTIF($X$8:$X$108,"Thi lại")</f>
        <v>0</v>
      </c>
      <c r="AI7" s="22">
        <f>+$AH$7/$AA$7</f>
        <v>0</v>
      </c>
      <c r="AJ7" s="23">
        <f>COUNTIF($X$8:$X$109,"Học lại")</f>
        <v>3</v>
      </c>
      <c r="AK7" s="22">
        <f>+$AJ$7/$AA$7</f>
        <v>5.6603773584905662E-2</v>
      </c>
      <c r="AL7" s="7">
        <f>COUNTIF($X$9:$X$109,"Đạt")</f>
        <v>50</v>
      </c>
      <c r="AM7" s="21">
        <f>+$AL$7/$AA$7</f>
        <v>0.94339622641509435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.75" customHeight="1">
      <c r="B9" s="31">
        <v>1</v>
      </c>
      <c r="C9" s="32" t="s">
        <v>838</v>
      </c>
      <c r="D9" s="33" t="s">
        <v>839</v>
      </c>
      <c r="E9" s="34" t="s">
        <v>70</v>
      </c>
      <c r="F9" s="35" t="s">
        <v>840</v>
      </c>
      <c r="G9" s="32" t="s">
        <v>841</v>
      </c>
      <c r="H9" s="88">
        <v>8</v>
      </c>
      <c r="I9" s="36">
        <v>8</v>
      </c>
      <c r="J9" s="36">
        <v>10</v>
      </c>
      <c r="K9" s="36" t="s">
        <v>36</v>
      </c>
      <c r="L9" s="37"/>
      <c r="M9" s="37"/>
      <c r="N9" s="37"/>
      <c r="O9" s="37"/>
      <c r="P9" s="38">
        <v>7</v>
      </c>
      <c r="Q9" s="39">
        <f t="shared" ref="Q9:Q61" si="0">ROUND(SUMPRODUCT(H9:P9,$H$8:$P$8)/100,1)</f>
        <v>7.9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61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.75" customHeight="1">
      <c r="B10" s="44">
        <v>2</v>
      </c>
      <c r="C10" s="45" t="s">
        <v>842</v>
      </c>
      <c r="D10" s="46" t="s">
        <v>157</v>
      </c>
      <c r="E10" s="47" t="s">
        <v>843</v>
      </c>
      <c r="F10" s="48" t="s">
        <v>844</v>
      </c>
      <c r="G10" s="45" t="s">
        <v>135</v>
      </c>
      <c r="H10" s="89">
        <v>9</v>
      </c>
      <c r="I10" s="49">
        <v>8</v>
      </c>
      <c r="J10" s="49">
        <v>8</v>
      </c>
      <c r="K10" s="49" t="s">
        <v>36</v>
      </c>
      <c r="L10" s="50"/>
      <c r="M10" s="50"/>
      <c r="N10" s="50"/>
      <c r="O10" s="50"/>
      <c r="P10" s="86">
        <v>6.5</v>
      </c>
      <c r="Q10" s="51">
        <f t="shared" si="0"/>
        <v>7.4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61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.75" customHeight="1">
      <c r="B11" s="44">
        <v>3</v>
      </c>
      <c r="C11" s="45" t="s">
        <v>845</v>
      </c>
      <c r="D11" s="46" t="s">
        <v>846</v>
      </c>
      <c r="E11" s="47" t="s">
        <v>106</v>
      </c>
      <c r="F11" s="48" t="s">
        <v>847</v>
      </c>
      <c r="G11" s="45" t="s">
        <v>72</v>
      </c>
      <c r="H11" s="89">
        <v>10</v>
      </c>
      <c r="I11" s="49">
        <v>8</v>
      </c>
      <c r="J11" s="49">
        <v>8</v>
      </c>
      <c r="K11" s="49" t="s">
        <v>36</v>
      </c>
      <c r="L11" s="54"/>
      <c r="M11" s="54"/>
      <c r="N11" s="54"/>
      <c r="O11" s="54"/>
      <c r="P11" s="86">
        <v>7</v>
      </c>
      <c r="Q11" s="51">
        <f t="shared" si="0"/>
        <v>7.7</v>
      </c>
      <c r="R11" s="52" t="str">
        <f t="shared" ref="R11:R61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61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6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.75" customHeight="1">
      <c r="B12" s="44">
        <v>4</v>
      </c>
      <c r="C12" s="45" t="s">
        <v>848</v>
      </c>
      <c r="D12" s="46" t="s">
        <v>310</v>
      </c>
      <c r="E12" s="47" t="s">
        <v>110</v>
      </c>
      <c r="F12" s="48" t="s">
        <v>849</v>
      </c>
      <c r="G12" s="45" t="s">
        <v>95</v>
      </c>
      <c r="H12" s="89">
        <v>10</v>
      </c>
      <c r="I12" s="49">
        <v>8</v>
      </c>
      <c r="J12" s="49">
        <v>8</v>
      </c>
      <c r="K12" s="49" t="s">
        <v>36</v>
      </c>
      <c r="L12" s="54"/>
      <c r="M12" s="54"/>
      <c r="N12" s="54"/>
      <c r="O12" s="54"/>
      <c r="P12" s="86">
        <v>7</v>
      </c>
      <c r="Q12" s="51">
        <f t="shared" si="0"/>
        <v>7.7</v>
      </c>
      <c r="R12" s="52" t="str">
        <f t="shared" si="3"/>
        <v>B</v>
      </c>
      <c r="S12" s="53" t="str">
        <f t="shared" si="1"/>
        <v>Khá</v>
      </c>
      <c r="T12" s="41" t="str">
        <f t="shared" si="4"/>
        <v/>
      </c>
      <c r="U12" s="41"/>
      <c r="V12" s="71"/>
      <c r="W12" s="4"/>
      <c r="X12" s="43" t="str">
        <f t="shared" si="2"/>
        <v>Đạt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.75" customHeight="1">
      <c r="B13" s="44">
        <v>5</v>
      </c>
      <c r="C13" s="45" t="s">
        <v>850</v>
      </c>
      <c r="D13" s="46" t="s">
        <v>152</v>
      </c>
      <c r="E13" s="47" t="s">
        <v>851</v>
      </c>
      <c r="F13" s="48" t="s">
        <v>852</v>
      </c>
      <c r="G13" s="45" t="s">
        <v>155</v>
      </c>
      <c r="H13" s="89">
        <v>5</v>
      </c>
      <c r="I13" s="49">
        <v>7</v>
      </c>
      <c r="J13" s="49">
        <v>5</v>
      </c>
      <c r="K13" s="49" t="s">
        <v>36</v>
      </c>
      <c r="L13" s="54"/>
      <c r="M13" s="54"/>
      <c r="N13" s="54"/>
      <c r="O13" s="54"/>
      <c r="P13" s="86">
        <v>7</v>
      </c>
      <c r="Q13" s="51">
        <f t="shared" si="0"/>
        <v>6.4</v>
      </c>
      <c r="R13" s="52" t="str">
        <f t="shared" si="3"/>
        <v>C</v>
      </c>
      <c r="S13" s="53" t="str">
        <f t="shared" si="1"/>
        <v>Trung bình</v>
      </c>
      <c r="T13" s="41" t="str">
        <f t="shared" si="4"/>
        <v/>
      </c>
      <c r="U13" s="41"/>
      <c r="V13" s="71"/>
      <c r="W13" s="4"/>
      <c r="X13" s="43" t="str">
        <f t="shared" si="2"/>
        <v>Đạt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.75" customHeight="1">
      <c r="B14" s="44">
        <v>6</v>
      </c>
      <c r="C14" s="45" t="s">
        <v>853</v>
      </c>
      <c r="D14" s="46" t="s">
        <v>854</v>
      </c>
      <c r="E14" s="47" t="s">
        <v>123</v>
      </c>
      <c r="F14" s="48" t="s">
        <v>369</v>
      </c>
      <c r="G14" s="45" t="s">
        <v>370</v>
      </c>
      <c r="H14" s="89">
        <v>10</v>
      </c>
      <c r="I14" s="49">
        <v>8</v>
      </c>
      <c r="J14" s="49">
        <v>8</v>
      </c>
      <c r="K14" s="49" t="s">
        <v>36</v>
      </c>
      <c r="L14" s="54"/>
      <c r="M14" s="54"/>
      <c r="N14" s="54"/>
      <c r="O14" s="54"/>
      <c r="P14" s="86">
        <v>7</v>
      </c>
      <c r="Q14" s="51">
        <f t="shared" si="0"/>
        <v>7.7</v>
      </c>
      <c r="R14" s="52" t="str">
        <f t="shared" si="3"/>
        <v>B</v>
      </c>
      <c r="S14" s="53" t="str">
        <f t="shared" si="1"/>
        <v>Khá</v>
      </c>
      <c r="T14" s="41" t="str">
        <f t="shared" si="4"/>
        <v/>
      </c>
      <c r="U14" s="41"/>
      <c r="V14" s="71"/>
      <c r="W14" s="4"/>
      <c r="X14" s="43" t="str">
        <f t="shared" si="2"/>
        <v>Đạt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.75" customHeight="1">
      <c r="B15" s="44">
        <v>7</v>
      </c>
      <c r="C15" s="45" t="s">
        <v>855</v>
      </c>
      <c r="D15" s="46" t="s">
        <v>856</v>
      </c>
      <c r="E15" s="47" t="s">
        <v>123</v>
      </c>
      <c r="F15" s="48" t="s">
        <v>857</v>
      </c>
      <c r="G15" s="45" t="s">
        <v>90</v>
      </c>
      <c r="H15" s="89">
        <v>10</v>
      </c>
      <c r="I15" s="49">
        <v>8</v>
      </c>
      <c r="J15" s="49">
        <v>8</v>
      </c>
      <c r="K15" s="49" t="s">
        <v>36</v>
      </c>
      <c r="L15" s="54"/>
      <c r="M15" s="54"/>
      <c r="N15" s="54"/>
      <c r="O15" s="54"/>
      <c r="P15" s="86">
        <v>7</v>
      </c>
      <c r="Q15" s="51">
        <f t="shared" si="0"/>
        <v>7.7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.75" customHeight="1">
      <c r="B16" s="44">
        <v>8</v>
      </c>
      <c r="C16" s="45" t="s">
        <v>858</v>
      </c>
      <c r="D16" s="46" t="s">
        <v>859</v>
      </c>
      <c r="E16" s="47" t="s">
        <v>860</v>
      </c>
      <c r="F16" s="48" t="s">
        <v>861</v>
      </c>
      <c r="G16" s="45" t="s">
        <v>77</v>
      </c>
      <c r="H16" s="89">
        <v>10</v>
      </c>
      <c r="I16" s="49">
        <v>8</v>
      </c>
      <c r="J16" s="49">
        <v>8</v>
      </c>
      <c r="K16" s="49" t="s">
        <v>36</v>
      </c>
      <c r="L16" s="54"/>
      <c r="M16" s="54"/>
      <c r="N16" s="54"/>
      <c r="O16" s="54"/>
      <c r="P16" s="86">
        <v>7</v>
      </c>
      <c r="Q16" s="51">
        <f t="shared" si="0"/>
        <v>7.7</v>
      </c>
      <c r="R16" s="52" t="str">
        <f t="shared" si="3"/>
        <v>B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.75" customHeight="1">
      <c r="B17" s="44">
        <v>9</v>
      </c>
      <c r="C17" s="45" t="s">
        <v>862</v>
      </c>
      <c r="D17" s="46" t="s">
        <v>97</v>
      </c>
      <c r="E17" s="47" t="s">
        <v>328</v>
      </c>
      <c r="F17" s="48" t="s">
        <v>863</v>
      </c>
      <c r="G17" s="45" t="s">
        <v>72</v>
      </c>
      <c r="H17" s="89">
        <v>10</v>
      </c>
      <c r="I17" s="49">
        <v>7</v>
      </c>
      <c r="J17" s="49">
        <v>8</v>
      </c>
      <c r="K17" s="49" t="s">
        <v>36</v>
      </c>
      <c r="L17" s="54"/>
      <c r="M17" s="54"/>
      <c r="N17" s="54"/>
      <c r="O17" s="54"/>
      <c r="P17" s="86">
        <v>6</v>
      </c>
      <c r="Q17" s="51">
        <f t="shared" si="0"/>
        <v>7</v>
      </c>
      <c r="R17" s="52" t="str">
        <f t="shared" si="3"/>
        <v>B</v>
      </c>
      <c r="S17" s="53" t="str">
        <f t="shared" si="1"/>
        <v>Khá</v>
      </c>
      <c r="T17" s="41" t="str">
        <f t="shared" si="4"/>
        <v/>
      </c>
      <c r="U17" s="41"/>
      <c r="V17" s="71"/>
      <c r="W17" s="4"/>
      <c r="X17" s="43" t="str">
        <f t="shared" si="2"/>
        <v>Đạt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.75" customHeight="1">
      <c r="B18" s="44">
        <v>10</v>
      </c>
      <c r="C18" s="45" t="s">
        <v>864</v>
      </c>
      <c r="D18" s="46" t="s">
        <v>865</v>
      </c>
      <c r="E18" s="47" t="s">
        <v>133</v>
      </c>
      <c r="F18" s="48" t="s">
        <v>866</v>
      </c>
      <c r="G18" s="45" t="s">
        <v>370</v>
      </c>
      <c r="H18" s="89">
        <v>8</v>
      </c>
      <c r="I18" s="49">
        <v>7</v>
      </c>
      <c r="J18" s="49">
        <v>8</v>
      </c>
      <c r="K18" s="49" t="s">
        <v>36</v>
      </c>
      <c r="L18" s="54"/>
      <c r="M18" s="54"/>
      <c r="N18" s="54"/>
      <c r="O18" s="54"/>
      <c r="P18" s="86">
        <v>6</v>
      </c>
      <c r="Q18" s="51">
        <f t="shared" si="0"/>
        <v>6.8</v>
      </c>
      <c r="R18" s="52" t="str">
        <f t="shared" si="3"/>
        <v>C+</v>
      </c>
      <c r="S18" s="53" t="str">
        <f t="shared" si="1"/>
        <v>Trung bình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.75" customHeight="1">
      <c r="B19" s="44">
        <v>11</v>
      </c>
      <c r="C19" s="45" t="s">
        <v>867</v>
      </c>
      <c r="D19" s="46" t="s">
        <v>868</v>
      </c>
      <c r="E19" s="47" t="s">
        <v>133</v>
      </c>
      <c r="F19" s="48" t="s">
        <v>869</v>
      </c>
      <c r="G19" s="45" t="s">
        <v>870</v>
      </c>
      <c r="H19" s="89">
        <v>0</v>
      </c>
      <c r="I19" s="49">
        <v>0</v>
      </c>
      <c r="J19" s="49">
        <v>0</v>
      </c>
      <c r="K19" s="49" t="s">
        <v>36</v>
      </c>
      <c r="L19" s="54"/>
      <c r="M19" s="54"/>
      <c r="N19" s="54"/>
      <c r="O19" s="54"/>
      <c r="P19" s="134" t="s">
        <v>317</v>
      </c>
      <c r="Q19" s="51">
        <f t="shared" si="0"/>
        <v>0</v>
      </c>
      <c r="R19" s="52" t="str">
        <f t="shared" si="3"/>
        <v>F</v>
      </c>
      <c r="S19" s="53" t="str">
        <f t="shared" si="1"/>
        <v>Kém</v>
      </c>
      <c r="T19" s="41" t="str">
        <f t="shared" si="4"/>
        <v>Không đủ ĐKDT</v>
      </c>
      <c r="U19" s="41"/>
      <c r="V19" s="71"/>
      <c r="W19" s="4"/>
      <c r="X19" s="43" t="str">
        <f t="shared" si="2"/>
        <v>Học lại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.75" customHeight="1">
      <c r="B20" s="44">
        <v>12</v>
      </c>
      <c r="C20" s="45" t="s">
        <v>871</v>
      </c>
      <c r="D20" s="46" t="s">
        <v>371</v>
      </c>
      <c r="E20" s="47" t="s">
        <v>329</v>
      </c>
      <c r="F20" s="48" t="s">
        <v>872</v>
      </c>
      <c r="G20" s="45" t="s">
        <v>72</v>
      </c>
      <c r="H20" s="89">
        <v>10</v>
      </c>
      <c r="I20" s="49">
        <v>8</v>
      </c>
      <c r="J20" s="49">
        <v>8</v>
      </c>
      <c r="K20" s="49" t="s">
        <v>36</v>
      </c>
      <c r="L20" s="54"/>
      <c r="M20" s="54"/>
      <c r="N20" s="54"/>
      <c r="O20" s="54"/>
      <c r="P20" s="86">
        <v>8</v>
      </c>
      <c r="Q20" s="51">
        <f t="shared" si="0"/>
        <v>8.1999999999999993</v>
      </c>
      <c r="R20" s="52" t="str">
        <f t="shared" si="3"/>
        <v>B+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.75" customHeight="1">
      <c r="B21" s="44">
        <v>13</v>
      </c>
      <c r="C21" s="45" t="s">
        <v>873</v>
      </c>
      <c r="D21" s="46" t="s">
        <v>874</v>
      </c>
      <c r="E21" s="47" t="s">
        <v>141</v>
      </c>
      <c r="F21" s="48" t="s">
        <v>875</v>
      </c>
      <c r="G21" s="45" t="s">
        <v>77</v>
      </c>
      <c r="H21" s="89">
        <v>10</v>
      </c>
      <c r="I21" s="49">
        <v>8</v>
      </c>
      <c r="J21" s="49">
        <v>8</v>
      </c>
      <c r="K21" s="49" t="s">
        <v>36</v>
      </c>
      <c r="L21" s="54"/>
      <c r="M21" s="54"/>
      <c r="N21" s="54"/>
      <c r="O21" s="54"/>
      <c r="P21" s="86">
        <v>8</v>
      </c>
      <c r="Q21" s="51">
        <f t="shared" si="0"/>
        <v>8.1999999999999993</v>
      </c>
      <c r="R21" s="52" t="str">
        <f t="shared" si="3"/>
        <v>B+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.75" customHeight="1">
      <c r="B22" s="44">
        <v>14</v>
      </c>
      <c r="C22" s="45" t="s">
        <v>876</v>
      </c>
      <c r="D22" s="46" t="s">
        <v>161</v>
      </c>
      <c r="E22" s="47" t="s">
        <v>153</v>
      </c>
      <c r="F22" s="48" t="s">
        <v>372</v>
      </c>
      <c r="G22" s="45" t="s">
        <v>72</v>
      </c>
      <c r="H22" s="89">
        <v>10</v>
      </c>
      <c r="I22" s="49">
        <v>8</v>
      </c>
      <c r="J22" s="49">
        <v>8</v>
      </c>
      <c r="K22" s="49" t="s">
        <v>36</v>
      </c>
      <c r="L22" s="54"/>
      <c r="M22" s="54"/>
      <c r="N22" s="54"/>
      <c r="O22" s="54"/>
      <c r="P22" s="86">
        <v>7</v>
      </c>
      <c r="Q22" s="51">
        <f t="shared" si="0"/>
        <v>7.7</v>
      </c>
      <c r="R22" s="52" t="str">
        <f t="shared" si="3"/>
        <v>B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.75" customHeight="1">
      <c r="B23" s="44">
        <v>15</v>
      </c>
      <c r="C23" s="45" t="s">
        <v>877</v>
      </c>
      <c r="D23" s="46" t="s">
        <v>878</v>
      </c>
      <c r="E23" s="47" t="s">
        <v>373</v>
      </c>
      <c r="F23" s="48" t="s">
        <v>879</v>
      </c>
      <c r="G23" s="45" t="s">
        <v>155</v>
      </c>
      <c r="H23" s="89">
        <v>10</v>
      </c>
      <c r="I23" s="49">
        <v>8</v>
      </c>
      <c r="J23" s="49">
        <v>8</v>
      </c>
      <c r="K23" s="49" t="s">
        <v>36</v>
      </c>
      <c r="L23" s="54"/>
      <c r="M23" s="54"/>
      <c r="N23" s="54"/>
      <c r="O23" s="54"/>
      <c r="P23" s="86">
        <v>7</v>
      </c>
      <c r="Q23" s="51">
        <f t="shared" si="0"/>
        <v>7.7</v>
      </c>
      <c r="R23" s="52" t="str">
        <f t="shared" si="3"/>
        <v>B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.75" customHeight="1">
      <c r="B24" s="44">
        <v>16</v>
      </c>
      <c r="C24" s="45" t="s">
        <v>880</v>
      </c>
      <c r="D24" s="46" t="s">
        <v>881</v>
      </c>
      <c r="E24" s="47" t="s">
        <v>882</v>
      </c>
      <c r="F24" s="48" t="s">
        <v>883</v>
      </c>
      <c r="G24" s="45" t="s">
        <v>77</v>
      </c>
      <c r="H24" s="89">
        <v>10</v>
      </c>
      <c r="I24" s="49">
        <v>8</v>
      </c>
      <c r="J24" s="49">
        <v>8</v>
      </c>
      <c r="K24" s="49" t="s">
        <v>36</v>
      </c>
      <c r="L24" s="54"/>
      <c r="M24" s="54"/>
      <c r="N24" s="54"/>
      <c r="O24" s="54"/>
      <c r="P24" s="86">
        <v>7</v>
      </c>
      <c r="Q24" s="51">
        <f t="shared" si="0"/>
        <v>7.7</v>
      </c>
      <c r="R24" s="52" t="str">
        <f t="shared" si="3"/>
        <v>B</v>
      </c>
      <c r="S24" s="53" t="str">
        <f t="shared" si="1"/>
        <v>Khá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.75" customHeight="1">
      <c r="B25" s="44">
        <v>17</v>
      </c>
      <c r="C25" s="45" t="s">
        <v>884</v>
      </c>
      <c r="D25" s="46" t="s">
        <v>885</v>
      </c>
      <c r="E25" s="47" t="s">
        <v>169</v>
      </c>
      <c r="F25" s="48" t="s">
        <v>886</v>
      </c>
      <c r="G25" s="45" t="s">
        <v>77</v>
      </c>
      <c r="H25" s="89">
        <v>10</v>
      </c>
      <c r="I25" s="49">
        <v>8</v>
      </c>
      <c r="J25" s="49">
        <v>8</v>
      </c>
      <c r="K25" s="49" t="s">
        <v>36</v>
      </c>
      <c r="L25" s="54"/>
      <c r="M25" s="54"/>
      <c r="N25" s="54"/>
      <c r="O25" s="54"/>
      <c r="P25" s="86">
        <v>7</v>
      </c>
      <c r="Q25" s="51">
        <f t="shared" si="0"/>
        <v>7.7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.75" customHeight="1">
      <c r="B26" s="44">
        <v>18</v>
      </c>
      <c r="C26" s="45" t="s">
        <v>887</v>
      </c>
      <c r="D26" s="46" t="s">
        <v>888</v>
      </c>
      <c r="E26" s="47" t="s">
        <v>169</v>
      </c>
      <c r="F26" s="48" t="s">
        <v>889</v>
      </c>
      <c r="G26" s="45" t="s">
        <v>95</v>
      </c>
      <c r="H26" s="89">
        <v>8</v>
      </c>
      <c r="I26" s="49">
        <v>8</v>
      </c>
      <c r="J26" s="49">
        <v>8</v>
      </c>
      <c r="K26" s="49" t="s">
        <v>36</v>
      </c>
      <c r="L26" s="54"/>
      <c r="M26" s="54"/>
      <c r="N26" s="54"/>
      <c r="O26" s="54"/>
      <c r="P26" s="86">
        <v>7</v>
      </c>
      <c r="Q26" s="51">
        <f t="shared" si="0"/>
        <v>7.5</v>
      </c>
      <c r="R26" s="52" t="str">
        <f t="shared" si="3"/>
        <v>B</v>
      </c>
      <c r="S26" s="53" t="str">
        <f t="shared" si="1"/>
        <v>Khá</v>
      </c>
      <c r="T26" s="41" t="str">
        <f t="shared" si="4"/>
        <v/>
      </c>
      <c r="U26" s="41"/>
      <c r="V26" s="71"/>
      <c r="W26" s="4"/>
      <c r="X26" s="43" t="str">
        <f t="shared" si="2"/>
        <v>Đạt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.75" customHeight="1">
      <c r="B27" s="44">
        <v>19</v>
      </c>
      <c r="C27" s="45" t="s">
        <v>890</v>
      </c>
      <c r="D27" s="46" t="s">
        <v>891</v>
      </c>
      <c r="E27" s="47" t="s">
        <v>892</v>
      </c>
      <c r="F27" s="48" t="s">
        <v>893</v>
      </c>
      <c r="G27" s="45" t="s">
        <v>72</v>
      </c>
      <c r="H27" s="89">
        <v>10</v>
      </c>
      <c r="I27" s="49">
        <v>7</v>
      </c>
      <c r="J27" s="49">
        <v>8</v>
      </c>
      <c r="K27" s="49" t="s">
        <v>36</v>
      </c>
      <c r="L27" s="54"/>
      <c r="M27" s="54"/>
      <c r="N27" s="54"/>
      <c r="O27" s="54"/>
      <c r="P27" s="86">
        <v>8</v>
      </c>
      <c r="Q27" s="51">
        <f t="shared" si="0"/>
        <v>8</v>
      </c>
      <c r="R27" s="52" t="str">
        <f t="shared" si="3"/>
        <v>B+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.75" customHeight="1">
      <c r="B28" s="44">
        <v>20</v>
      </c>
      <c r="C28" s="45" t="s">
        <v>894</v>
      </c>
      <c r="D28" s="46" t="s">
        <v>895</v>
      </c>
      <c r="E28" s="47" t="s">
        <v>361</v>
      </c>
      <c r="F28" s="48" t="s">
        <v>857</v>
      </c>
      <c r="G28" s="45" t="s">
        <v>77</v>
      </c>
      <c r="H28" s="89">
        <v>10</v>
      </c>
      <c r="I28" s="49">
        <v>8</v>
      </c>
      <c r="J28" s="49">
        <v>8</v>
      </c>
      <c r="K28" s="49" t="s">
        <v>36</v>
      </c>
      <c r="L28" s="54"/>
      <c r="M28" s="54"/>
      <c r="N28" s="54"/>
      <c r="O28" s="54"/>
      <c r="P28" s="86">
        <v>7</v>
      </c>
      <c r="Q28" s="51">
        <f t="shared" si="0"/>
        <v>7.7</v>
      </c>
      <c r="R28" s="52" t="str">
        <f t="shared" si="3"/>
        <v>B</v>
      </c>
      <c r="S28" s="53" t="str">
        <f t="shared" si="1"/>
        <v>Khá</v>
      </c>
      <c r="T28" s="41" t="str">
        <f t="shared" si="4"/>
        <v/>
      </c>
      <c r="U28" s="41"/>
      <c r="V28" s="71"/>
      <c r="W28" s="4"/>
      <c r="X28" s="43" t="str">
        <f t="shared" si="2"/>
        <v>Đạt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.75" customHeight="1">
      <c r="B29" s="44">
        <v>21</v>
      </c>
      <c r="C29" s="45" t="s">
        <v>896</v>
      </c>
      <c r="D29" s="46" t="s">
        <v>897</v>
      </c>
      <c r="E29" s="47" t="s">
        <v>361</v>
      </c>
      <c r="F29" s="48" t="s">
        <v>898</v>
      </c>
      <c r="G29" s="45" t="s">
        <v>117</v>
      </c>
      <c r="H29" s="89">
        <v>10</v>
      </c>
      <c r="I29" s="49">
        <v>8</v>
      </c>
      <c r="J29" s="49">
        <v>10</v>
      </c>
      <c r="K29" s="49" t="s">
        <v>36</v>
      </c>
      <c r="L29" s="54"/>
      <c r="M29" s="54"/>
      <c r="N29" s="54"/>
      <c r="O29" s="54"/>
      <c r="P29" s="86">
        <v>7</v>
      </c>
      <c r="Q29" s="51">
        <f t="shared" si="0"/>
        <v>8.1</v>
      </c>
      <c r="R29" s="52" t="str">
        <f t="shared" si="3"/>
        <v>B+</v>
      </c>
      <c r="S29" s="53" t="str">
        <f t="shared" si="1"/>
        <v>Khá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.75" customHeight="1">
      <c r="B30" s="44">
        <v>22</v>
      </c>
      <c r="C30" s="45" t="s">
        <v>899</v>
      </c>
      <c r="D30" s="46" t="s">
        <v>900</v>
      </c>
      <c r="E30" s="47" t="s">
        <v>330</v>
      </c>
      <c r="F30" s="48" t="s">
        <v>374</v>
      </c>
      <c r="G30" s="45" t="s">
        <v>112</v>
      </c>
      <c r="H30" s="89">
        <v>0</v>
      </c>
      <c r="I30" s="49">
        <v>0</v>
      </c>
      <c r="J30" s="49">
        <v>0</v>
      </c>
      <c r="K30" s="49" t="s">
        <v>36</v>
      </c>
      <c r="L30" s="54"/>
      <c r="M30" s="54"/>
      <c r="N30" s="54"/>
      <c r="O30" s="54"/>
      <c r="P30" s="134" t="s">
        <v>317</v>
      </c>
      <c r="Q30" s="51">
        <f t="shared" si="0"/>
        <v>0</v>
      </c>
      <c r="R30" s="52" t="str">
        <f t="shared" si="3"/>
        <v>F</v>
      </c>
      <c r="S30" s="53" t="str">
        <f t="shared" si="1"/>
        <v>Kém</v>
      </c>
      <c r="T30" s="41" t="str">
        <f t="shared" si="4"/>
        <v>Không đủ ĐKDT</v>
      </c>
      <c r="U30" s="41"/>
      <c r="V30" s="71"/>
      <c r="W30" s="4"/>
      <c r="X30" s="43" t="str">
        <f t="shared" si="2"/>
        <v>Học lại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.75" customHeight="1">
      <c r="B31" s="44">
        <v>23</v>
      </c>
      <c r="C31" s="45" t="s">
        <v>901</v>
      </c>
      <c r="D31" s="46" t="s">
        <v>902</v>
      </c>
      <c r="E31" s="47" t="s">
        <v>363</v>
      </c>
      <c r="F31" s="48" t="s">
        <v>903</v>
      </c>
      <c r="G31" s="45" t="s">
        <v>72</v>
      </c>
      <c r="H31" s="89">
        <v>10</v>
      </c>
      <c r="I31" s="49">
        <v>8</v>
      </c>
      <c r="J31" s="49">
        <v>8</v>
      </c>
      <c r="K31" s="49" t="s">
        <v>36</v>
      </c>
      <c r="L31" s="54"/>
      <c r="M31" s="54"/>
      <c r="N31" s="54"/>
      <c r="O31" s="54"/>
      <c r="P31" s="86">
        <v>7</v>
      </c>
      <c r="Q31" s="51">
        <f t="shared" si="0"/>
        <v>7.7</v>
      </c>
      <c r="R31" s="52" t="str">
        <f t="shared" si="3"/>
        <v>B</v>
      </c>
      <c r="S31" s="53" t="str">
        <f t="shared" si="1"/>
        <v>Khá</v>
      </c>
      <c r="T31" s="41" t="str">
        <f t="shared" si="4"/>
        <v/>
      </c>
      <c r="U31" s="41"/>
      <c r="V31" s="71"/>
      <c r="W31" s="4"/>
      <c r="X31" s="43" t="str">
        <f t="shared" si="2"/>
        <v>Đạt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.75" customHeight="1">
      <c r="B32" s="44">
        <v>24</v>
      </c>
      <c r="C32" s="45" t="s">
        <v>904</v>
      </c>
      <c r="D32" s="46" t="s">
        <v>905</v>
      </c>
      <c r="E32" s="47" t="s">
        <v>906</v>
      </c>
      <c r="F32" s="48" t="s">
        <v>907</v>
      </c>
      <c r="G32" s="45" t="s">
        <v>72</v>
      </c>
      <c r="H32" s="89">
        <v>0</v>
      </c>
      <c r="I32" s="49">
        <v>0</v>
      </c>
      <c r="J32" s="49">
        <v>0</v>
      </c>
      <c r="K32" s="49" t="s">
        <v>36</v>
      </c>
      <c r="L32" s="54"/>
      <c r="M32" s="54"/>
      <c r="N32" s="54"/>
      <c r="O32" s="54"/>
      <c r="P32" s="134" t="s">
        <v>317</v>
      </c>
      <c r="Q32" s="51">
        <f t="shared" si="0"/>
        <v>0</v>
      </c>
      <c r="R32" s="52" t="str">
        <f t="shared" si="3"/>
        <v>F</v>
      </c>
      <c r="S32" s="53" t="str">
        <f t="shared" si="1"/>
        <v>Kém</v>
      </c>
      <c r="T32" s="41" t="str">
        <f t="shared" si="4"/>
        <v>Không đủ ĐKDT</v>
      </c>
      <c r="U32" s="41"/>
      <c r="V32" s="71"/>
      <c r="W32" s="4"/>
      <c r="X32" s="43" t="str">
        <f t="shared" si="2"/>
        <v>Học lại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.75" customHeight="1">
      <c r="B33" s="44">
        <v>25</v>
      </c>
      <c r="C33" s="45" t="s">
        <v>908</v>
      </c>
      <c r="D33" s="46" t="s">
        <v>343</v>
      </c>
      <c r="E33" s="47" t="s">
        <v>906</v>
      </c>
      <c r="F33" s="48" t="s">
        <v>909</v>
      </c>
      <c r="G33" s="45" t="s">
        <v>72</v>
      </c>
      <c r="H33" s="89">
        <v>10</v>
      </c>
      <c r="I33" s="49">
        <v>8</v>
      </c>
      <c r="J33" s="49">
        <v>8</v>
      </c>
      <c r="K33" s="49" t="s">
        <v>36</v>
      </c>
      <c r="L33" s="54"/>
      <c r="M33" s="54"/>
      <c r="N33" s="54"/>
      <c r="O33" s="54"/>
      <c r="P33" s="86">
        <v>8</v>
      </c>
      <c r="Q33" s="51">
        <f t="shared" si="0"/>
        <v>8.1999999999999993</v>
      </c>
      <c r="R33" s="52" t="str">
        <f t="shared" si="3"/>
        <v>B+</v>
      </c>
      <c r="S33" s="53" t="str">
        <f t="shared" si="1"/>
        <v>Khá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.75" customHeight="1">
      <c r="B34" s="44">
        <v>26</v>
      </c>
      <c r="C34" s="45" t="s">
        <v>910</v>
      </c>
      <c r="D34" s="46" t="s">
        <v>911</v>
      </c>
      <c r="E34" s="47" t="s">
        <v>906</v>
      </c>
      <c r="F34" s="48" t="s">
        <v>912</v>
      </c>
      <c r="G34" s="45" t="s">
        <v>112</v>
      </c>
      <c r="H34" s="89">
        <v>10</v>
      </c>
      <c r="I34" s="49">
        <v>8</v>
      </c>
      <c r="J34" s="49">
        <v>8</v>
      </c>
      <c r="K34" s="49" t="s">
        <v>36</v>
      </c>
      <c r="L34" s="54"/>
      <c r="M34" s="54"/>
      <c r="N34" s="54"/>
      <c r="O34" s="54"/>
      <c r="P34" s="86">
        <v>7</v>
      </c>
      <c r="Q34" s="51">
        <f t="shared" si="0"/>
        <v>7.7</v>
      </c>
      <c r="R34" s="52" t="str">
        <f t="shared" si="3"/>
        <v>B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.75" customHeight="1">
      <c r="B35" s="44">
        <v>27</v>
      </c>
      <c r="C35" s="45" t="s">
        <v>913</v>
      </c>
      <c r="D35" s="46" t="s">
        <v>914</v>
      </c>
      <c r="E35" s="47" t="s">
        <v>184</v>
      </c>
      <c r="F35" s="48" t="s">
        <v>915</v>
      </c>
      <c r="G35" s="45" t="s">
        <v>72</v>
      </c>
      <c r="H35" s="89">
        <v>10</v>
      </c>
      <c r="I35" s="49">
        <v>8</v>
      </c>
      <c r="J35" s="49">
        <v>8</v>
      </c>
      <c r="K35" s="49" t="s">
        <v>36</v>
      </c>
      <c r="L35" s="54"/>
      <c r="M35" s="54"/>
      <c r="N35" s="54"/>
      <c r="O35" s="54"/>
      <c r="P35" s="86">
        <v>7</v>
      </c>
      <c r="Q35" s="51">
        <f t="shared" si="0"/>
        <v>7.7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.75" customHeight="1">
      <c r="B36" s="44">
        <v>28</v>
      </c>
      <c r="C36" s="45" t="s">
        <v>916</v>
      </c>
      <c r="D36" s="46" t="s">
        <v>375</v>
      </c>
      <c r="E36" s="47" t="s">
        <v>331</v>
      </c>
      <c r="F36" s="48" t="s">
        <v>287</v>
      </c>
      <c r="G36" s="45" t="s">
        <v>72</v>
      </c>
      <c r="H36" s="89">
        <v>10</v>
      </c>
      <c r="I36" s="49">
        <v>8</v>
      </c>
      <c r="J36" s="49">
        <v>8</v>
      </c>
      <c r="K36" s="49" t="s">
        <v>36</v>
      </c>
      <c r="L36" s="54"/>
      <c r="M36" s="54"/>
      <c r="N36" s="54"/>
      <c r="O36" s="54"/>
      <c r="P36" s="86">
        <v>7</v>
      </c>
      <c r="Q36" s="51">
        <f t="shared" si="0"/>
        <v>7.7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.75" customHeight="1">
      <c r="B37" s="44">
        <v>29</v>
      </c>
      <c r="C37" s="45" t="s">
        <v>917</v>
      </c>
      <c r="D37" s="46" t="s">
        <v>274</v>
      </c>
      <c r="E37" s="47" t="s">
        <v>331</v>
      </c>
      <c r="F37" s="48" t="s">
        <v>918</v>
      </c>
      <c r="G37" s="45" t="s">
        <v>155</v>
      </c>
      <c r="H37" s="89">
        <v>10</v>
      </c>
      <c r="I37" s="49">
        <v>8</v>
      </c>
      <c r="J37" s="49">
        <v>10</v>
      </c>
      <c r="K37" s="49" t="s">
        <v>36</v>
      </c>
      <c r="L37" s="54"/>
      <c r="M37" s="54"/>
      <c r="N37" s="54"/>
      <c r="O37" s="54"/>
      <c r="P37" s="86">
        <v>8</v>
      </c>
      <c r="Q37" s="51">
        <f t="shared" si="0"/>
        <v>8.6</v>
      </c>
      <c r="R37" s="52" t="str">
        <f t="shared" si="3"/>
        <v>A</v>
      </c>
      <c r="S37" s="53" t="str">
        <f t="shared" si="1"/>
        <v>Giỏi</v>
      </c>
      <c r="T37" s="41" t="str">
        <f t="shared" si="4"/>
        <v/>
      </c>
      <c r="U37" s="41"/>
      <c r="V37" s="71"/>
      <c r="W37" s="4"/>
      <c r="X37" s="43" t="str">
        <f t="shared" si="2"/>
        <v>Đạt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.75" customHeight="1">
      <c r="B38" s="44">
        <v>30</v>
      </c>
      <c r="C38" s="45" t="s">
        <v>919</v>
      </c>
      <c r="D38" s="46" t="s">
        <v>920</v>
      </c>
      <c r="E38" s="47" t="s">
        <v>331</v>
      </c>
      <c r="F38" s="48" t="s">
        <v>921</v>
      </c>
      <c r="G38" s="45" t="s">
        <v>117</v>
      </c>
      <c r="H38" s="89">
        <v>10</v>
      </c>
      <c r="I38" s="49">
        <v>8</v>
      </c>
      <c r="J38" s="49">
        <v>8</v>
      </c>
      <c r="K38" s="49" t="s">
        <v>36</v>
      </c>
      <c r="L38" s="54"/>
      <c r="M38" s="54"/>
      <c r="N38" s="54"/>
      <c r="O38" s="54"/>
      <c r="P38" s="86">
        <v>7</v>
      </c>
      <c r="Q38" s="51">
        <f t="shared" si="0"/>
        <v>7.7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.75" customHeight="1">
      <c r="B39" s="44">
        <v>31</v>
      </c>
      <c r="C39" s="45" t="s">
        <v>922</v>
      </c>
      <c r="D39" s="46" t="s">
        <v>785</v>
      </c>
      <c r="E39" s="47" t="s">
        <v>923</v>
      </c>
      <c r="F39" s="48" t="s">
        <v>924</v>
      </c>
      <c r="G39" s="45" t="s">
        <v>155</v>
      </c>
      <c r="H39" s="89">
        <v>10</v>
      </c>
      <c r="I39" s="49">
        <v>8</v>
      </c>
      <c r="J39" s="49">
        <v>10</v>
      </c>
      <c r="K39" s="49" t="s">
        <v>36</v>
      </c>
      <c r="L39" s="54"/>
      <c r="M39" s="54"/>
      <c r="N39" s="54"/>
      <c r="O39" s="54"/>
      <c r="P39" s="86">
        <v>6.5</v>
      </c>
      <c r="Q39" s="51">
        <f t="shared" si="0"/>
        <v>7.9</v>
      </c>
      <c r="R39" s="52" t="str">
        <f t="shared" si="3"/>
        <v>B</v>
      </c>
      <c r="S39" s="53" t="str">
        <f t="shared" si="1"/>
        <v>Khá</v>
      </c>
      <c r="T39" s="41" t="str">
        <f t="shared" si="4"/>
        <v/>
      </c>
      <c r="U39" s="41"/>
      <c r="V39" s="71"/>
      <c r="W39" s="4"/>
      <c r="X39" s="43" t="str">
        <f t="shared" si="2"/>
        <v>Đạt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.75" customHeight="1">
      <c r="B40" s="44">
        <v>32</v>
      </c>
      <c r="C40" s="45" t="s">
        <v>925</v>
      </c>
      <c r="D40" s="46" t="s">
        <v>926</v>
      </c>
      <c r="E40" s="47" t="s">
        <v>927</v>
      </c>
      <c r="F40" s="48" t="s">
        <v>376</v>
      </c>
      <c r="G40" s="45" t="s">
        <v>72</v>
      </c>
      <c r="H40" s="89">
        <v>10</v>
      </c>
      <c r="I40" s="49">
        <v>7</v>
      </c>
      <c r="J40" s="49">
        <v>8</v>
      </c>
      <c r="K40" s="49" t="s">
        <v>36</v>
      </c>
      <c r="L40" s="54"/>
      <c r="M40" s="54"/>
      <c r="N40" s="54"/>
      <c r="O40" s="54"/>
      <c r="P40" s="86">
        <v>6</v>
      </c>
      <c r="Q40" s="51">
        <f t="shared" si="0"/>
        <v>7</v>
      </c>
      <c r="R40" s="52" t="str">
        <f t="shared" si="3"/>
        <v>B</v>
      </c>
      <c r="S40" s="53" t="str">
        <f t="shared" si="1"/>
        <v>Khá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.75" customHeight="1">
      <c r="B41" s="44">
        <v>33</v>
      </c>
      <c r="C41" s="45" t="s">
        <v>928</v>
      </c>
      <c r="D41" s="46" t="s">
        <v>929</v>
      </c>
      <c r="E41" s="47" t="s">
        <v>198</v>
      </c>
      <c r="F41" s="48" t="s">
        <v>89</v>
      </c>
      <c r="G41" s="45" t="s">
        <v>72</v>
      </c>
      <c r="H41" s="89">
        <v>10</v>
      </c>
      <c r="I41" s="49">
        <v>8</v>
      </c>
      <c r="J41" s="49">
        <v>8</v>
      </c>
      <c r="K41" s="49" t="s">
        <v>36</v>
      </c>
      <c r="L41" s="54"/>
      <c r="M41" s="54"/>
      <c r="N41" s="54"/>
      <c r="O41" s="54"/>
      <c r="P41" s="86">
        <v>7</v>
      </c>
      <c r="Q41" s="51">
        <f t="shared" si="0"/>
        <v>7.7</v>
      </c>
      <c r="R41" s="52" t="str">
        <f t="shared" si="3"/>
        <v>B</v>
      </c>
      <c r="S41" s="53" t="str">
        <f t="shared" si="1"/>
        <v>Khá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.75" customHeight="1">
      <c r="B42" s="44">
        <v>34</v>
      </c>
      <c r="C42" s="45" t="s">
        <v>930</v>
      </c>
      <c r="D42" s="46" t="s">
        <v>310</v>
      </c>
      <c r="E42" s="47" t="s">
        <v>209</v>
      </c>
      <c r="F42" s="48" t="s">
        <v>366</v>
      </c>
      <c r="G42" s="45" t="s">
        <v>112</v>
      </c>
      <c r="H42" s="89">
        <v>10</v>
      </c>
      <c r="I42" s="49">
        <v>8</v>
      </c>
      <c r="J42" s="49">
        <v>8</v>
      </c>
      <c r="K42" s="49" t="s">
        <v>36</v>
      </c>
      <c r="L42" s="54"/>
      <c r="M42" s="54"/>
      <c r="N42" s="54"/>
      <c r="O42" s="54"/>
      <c r="P42" s="86">
        <v>7</v>
      </c>
      <c r="Q42" s="51">
        <f t="shared" si="0"/>
        <v>7.7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.75" customHeight="1">
      <c r="B43" s="44">
        <v>35</v>
      </c>
      <c r="C43" s="45" t="s">
        <v>931</v>
      </c>
      <c r="D43" s="46" t="s">
        <v>152</v>
      </c>
      <c r="E43" s="47" t="s">
        <v>217</v>
      </c>
      <c r="F43" s="48" t="s">
        <v>932</v>
      </c>
      <c r="G43" s="45" t="s">
        <v>95</v>
      </c>
      <c r="H43" s="89">
        <v>10</v>
      </c>
      <c r="I43" s="49">
        <v>8</v>
      </c>
      <c r="J43" s="49">
        <v>8</v>
      </c>
      <c r="K43" s="49" t="s">
        <v>36</v>
      </c>
      <c r="L43" s="54"/>
      <c r="M43" s="54"/>
      <c r="N43" s="54"/>
      <c r="O43" s="54"/>
      <c r="P43" s="86">
        <v>7</v>
      </c>
      <c r="Q43" s="51">
        <f t="shared" si="0"/>
        <v>7.7</v>
      </c>
      <c r="R43" s="52" t="str">
        <f t="shared" si="3"/>
        <v>B</v>
      </c>
      <c r="S43" s="53" t="str">
        <f t="shared" si="1"/>
        <v>Khá</v>
      </c>
      <c r="T43" s="41" t="str">
        <f t="shared" si="4"/>
        <v/>
      </c>
      <c r="U43" s="41"/>
      <c r="V43" s="71"/>
      <c r="W43" s="4"/>
      <c r="X43" s="43" t="str">
        <f t="shared" si="2"/>
        <v>Đạt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.75" customHeight="1">
      <c r="B44" s="44">
        <v>36</v>
      </c>
      <c r="C44" s="45" t="s">
        <v>933</v>
      </c>
      <c r="D44" s="46" t="s">
        <v>934</v>
      </c>
      <c r="E44" s="47" t="s">
        <v>217</v>
      </c>
      <c r="F44" s="48" t="s">
        <v>935</v>
      </c>
      <c r="G44" s="45" t="s">
        <v>155</v>
      </c>
      <c r="H44" s="89">
        <v>10</v>
      </c>
      <c r="I44" s="49">
        <v>8</v>
      </c>
      <c r="J44" s="49">
        <v>8</v>
      </c>
      <c r="K44" s="49" t="s">
        <v>36</v>
      </c>
      <c r="L44" s="54"/>
      <c r="M44" s="54"/>
      <c r="N44" s="54"/>
      <c r="O44" s="54"/>
      <c r="P44" s="86">
        <v>7</v>
      </c>
      <c r="Q44" s="51">
        <f t="shared" si="0"/>
        <v>7.7</v>
      </c>
      <c r="R44" s="52" t="str">
        <f t="shared" si="3"/>
        <v>B</v>
      </c>
      <c r="S44" s="53" t="str">
        <f t="shared" si="1"/>
        <v>Khá</v>
      </c>
      <c r="T44" s="41" t="str">
        <f t="shared" si="4"/>
        <v/>
      </c>
      <c r="U44" s="41"/>
      <c r="V44" s="71"/>
      <c r="W44" s="4"/>
      <c r="X44" s="43" t="str">
        <f t="shared" si="2"/>
        <v>Đạt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.75" customHeight="1">
      <c r="B45" s="44">
        <v>37</v>
      </c>
      <c r="C45" s="45" t="s">
        <v>936</v>
      </c>
      <c r="D45" s="46" t="s">
        <v>937</v>
      </c>
      <c r="E45" s="47" t="s">
        <v>217</v>
      </c>
      <c r="F45" s="48" t="s">
        <v>938</v>
      </c>
      <c r="G45" s="45" t="s">
        <v>77</v>
      </c>
      <c r="H45" s="89">
        <v>5</v>
      </c>
      <c r="I45" s="49">
        <v>6</v>
      </c>
      <c r="J45" s="49">
        <v>5</v>
      </c>
      <c r="K45" s="49" t="s">
        <v>36</v>
      </c>
      <c r="L45" s="54"/>
      <c r="M45" s="54"/>
      <c r="N45" s="54"/>
      <c r="O45" s="54"/>
      <c r="P45" s="86">
        <v>6</v>
      </c>
      <c r="Q45" s="51">
        <f t="shared" si="0"/>
        <v>5.7</v>
      </c>
      <c r="R45" s="52" t="str">
        <f t="shared" si="3"/>
        <v>C</v>
      </c>
      <c r="S45" s="53" t="str">
        <f t="shared" si="1"/>
        <v>Trung bình</v>
      </c>
      <c r="T45" s="41" t="str">
        <f t="shared" si="4"/>
        <v/>
      </c>
      <c r="U45" s="41"/>
      <c r="V45" s="71"/>
      <c r="W45" s="4"/>
      <c r="X45" s="43" t="str">
        <f t="shared" si="2"/>
        <v>Đạt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.75" customHeight="1">
      <c r="B46" s="44">
        <v>38</v>
      </c>
      <c r="C46" s="45" t="s">
        <v>939</v>
      </c>
      <c r="D46" s="46" t="s">
        <v>940</v>
      </c>
      <c r="E46" s="47" t="s">
        <v>941</v>
      </c>
      <c r="F46" s="48" t="s">
        <v>942</v>
      </c>
      <c r="G46" s="45" t="s">
        <v>77</v>
      </c>
      <c r="H46" s="89">
        <v>10</v>
      </c>
      <c r="I46" s="49">
        <v>8</v>
      </c>
      <c r="J46" s="49">
        <v>8</v>
      </c>
      <c r="K46" s="49" t="s">
        <v>36</v>
      </c>
      <c r="L46" s="54"/>
      <c r="M46" s="54"/>
      <c r="N46" s="54"/>
      <c r="O46" s="54"/>
      <c r="P46" s="86">
        <v>7</v>
      </c>
      <c r="Q46" s="51">
        <f t="shared" si="0"/>
        <v>7.7</v>
      </c>
      <c r="R46" s="52" t="str">
        <f t="shared" si="3"/>
        <v>B</v>
      </c>
      <c r="S46" s="53" t="str">
        <f t="shared" si="1"/>
        <v>Khá</v>
      </c>
      <c r="T46" s="41" t="str">
        <f t="shared" si="4"/>
        <v/>
      </c>
      <c r="U46" s="41"/>
      <c r="V46" s="71"/>
      <c r="W46" s="4"/>
      <c r="X46" s="43" t="str">
        <f t="shared" si="2"/>
        <v>Đạt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.75" customHeight="1">
      <c r="B47" s="44">
        <v>39</v>
      </c>
      <c r="C47" s="45" t="s">
        <v>943</v>
      </c>
      <c r="D47" s="46" t="s">
        <v>377</v>
      </c>
      <c r="E47" s="47" t="s">
        <v>774</v>
      </c>
      <c r="F47" s="48" t="s">
        <v>944</v>
      </c>
      <c r="G47" s="45" t="s">
        <v>112</v>
      </c>
      <c r="H47" s="89">
        <v>10</v>
      </c>
      <c r="I47" s="49">
        <v>7</v>
      </c>
      <c r="J47" s="49">
        <v>8</v>
      </c>
      <c r="K47" s="49" t="s">
        <v>36</v>
      </c>
      <c r="L47" s="54"/>
      <c r="M47" s="54"/>
      <c r="N47" s="54"/>
      <c r="O47" s="54"/>
      <c r="P47" s="86">
        <v>6</v>
      </c>
      <c r="Q47" s="51">
        <f t="shared" si="0"/>
        <v>7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.75" customHeight="1">
      <c r="B48" s="44">
        <v>40</v>
      </c>
      <c r="C48" s="45" t="s">
        <v>945</v>
      </c>
      <c r="D48" s="46" t="s">
        <v>152</v>
      </c>
      <c r="E48" s="47" t="s">
        <v>946</v>
      </c>
      <c r="F48" s="48" t="s">
        <v>852</v>
      </c>
      <c r="G48" s="45" t="s">
        <v>155</v>
      </c>
      <c r="H48" s="89">
        <v>10</v>
      </c>
      <c r="I48" s="49">
        <v>8</v>
      </c>
      <c r="J48" s="49">
        <v>8</v>
      </c>
      <c r="K48" s="49" t="s">
        <v>36</v>
      </c>
      <c r="L48" s="54"/>
      <c r="M48" s="54"/>
      <c r="N48" s="54"/>
      <c r="O48" s="54"/>
      <c r="P48" s="86">
        <v>7</v>
      </c>
      <c r="Q48" s="51">
        <f t="shared" si="0"/>
        <v>7.7</v>
      </c>
      <c r="R48" s="52" t="str">
        <f t="shared" si="3"/>
        <v>B</v>
      </c>
      <c r="S48" s="53" t="str">
        <f t="shared" si="1"/>
        <v>Khá</v>
      </c>
      <c r="T48" s="41" t="str">
        <f t="shared" si="4"/>
        <v/>
      </c>
      <c r="U48" s="41"/>
      <c r="V48" s="71"/>
      <c r="W48" s="4"/>
      <c r="X48" s="43" t="str">
        <f t="shared" si="2"/>
        <v>Đạt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1:40" ht="18.75" customHeight="1">
      <c r="B49" s="44">
        <v>41</v>
      </c>
      <c r="C49" s="45" t="s">
        <v>947</v>
      </c>
      <c r="D49" s="46" t="s">
        <v>948</v>
      </c>
      <c r="E49" s="47" t="s">
        <v>789</v>
      </c>
      <c r="F49" s="48" t="s">
        <v>949</v>
      </c>
      <c r="G49" s="45" t="s">
        <v>159</v>
      </c>
      <c r="H49" s="89">
        <v>10</v>
      </c>
      <c r="I49" s="49">
        <v>8</v>
      </c>
      <c r="J49" s="49">
        <v>10</v>
      </c>
      <c r="K49" s="49" t="s">
        <v>36</v>
      </c>
      <c r="L49" s="54"/>
      <c r="M49" s="54"/>
      <c r="N49" s="54"/>
      <c r="O49" s="54"/>
      <c r="P49" s="86">
        <v>7</v>
      </c>
      <c r="Q49" s="51">
        <f t="shared" si="0"/>
        <v>8.1</v>
      </c>
      <c r="R49" s="52" t="str">
        <f t="shared" si="3"/>
        <v>B+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1:40" ht="18.75" customHeight="1">
      <c r="B50" s="44">
        <v>42</v>
      </c>
      <c r="C50" s="45" t="s">
        <v>950</v>
      </c>
      <c r="D50" s="46" t="s">
        <v>951</v>
      </c>
      <c r="E50" s="47" t="s">
        <v>335</v>
      </c>
      <c r="F50" s="48" t="s">
        <v>378</v>
      </c>
      <c r="G50" s="45" t="s">
        <v>77</v>
      </c>
      <c r="H50" s="89">
        <v>10</v>
      </c>
      <c r="I50" s="49">
        <v>8</v>
      </c>
      <c r="J50" s="49">
        <v>8</v>
      </c>
      <c r="K50" s="49" t="s">
        <v>36</v>
      </c>
      <c r="L50" s="54"/>
      <c r="M50" s="54"/>
      <c r="N50" s="54"/>
      <c r="O50" s="54"/>
      <c r="P50" s="86">
        <v>6.5</v>
      </c>
      <c r="Q50" s="51">
        <f t="shared" si="0"/>
        <v>7.5</v>
      </c>
      <c r="R50" s="52" t="str">
        <f t="shared" si="3"/>
        <v>B</v>
      </c>
      <c r="S50" s="53" t="str">
        <f t="shared" si="1"/>
        <v>Khá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1:40" ht="18.75" customHeight="1">
      <c r="B51" s="44">
        <v>43</v>
      </c>
      <c r="C51" s="45" t="s">
        <v>952</v>
      </c>
      <c r="D51" s="46" t="s">
        <v>379</v>
      </c>
      <c r="E51" s="47" t="s">
        <v>337</v>
      </c>
      <c r="F51" s="48" t="s">
        <v>380</v>
      </c>
      <c r="G51" s="45" t="s">
        <v>95</v>
      </c>
      <c r="H51" s="89">
        <v>10</v>
      </c>
      <c r="I51" s="49">
        <v>8</v>
      </c>
      <c r="J51" s="49">
        <v>8</v>
      </c>
      <c r="K51" s="49" t="s">
        <v>36</v>
      </c>
      <c r="L51" s="54"/>
      <c r="M51" s="54"/>
      <c r="N51" s="54"/>
      <c r="O51" s="54"/>
      <c r="P51" s="86">
        <v>7</v>
      </c>
      <c r="Q51" s="51">
        <f t="shared" si="0"/>
        <v>7.7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1:40" ht="18.75" customHeight="1">
      <c r="B52" s="44">
        <v>44</v>
      </c>
      <c r="C52" s="45" t="s">
        <v>953</v>
      </c>
      <c r="D52" s="46" t="s">
        <v>954</v>
      </c>
      <c r="E52" s="47" t="s">
        <v>955</v>
      </c>
      <c r="F52" s="48" t="s">
        <v>956</v>
      </c>
      <c r="G52" s="45" t="s">
        <v>77</v>
      </c>
      <c r="H52" s="89">
        <v>10</v>
      </c>
      <c r="I52" s="49">
        <v>8</v>
      </c>
      <c r="J52" s="49">
        <v>8</v>
      </c>
      <c r="K52" s="49" t="s">
        <v>36</v>
      </c>
      <c r="L52" s="54"/>
      <c r="M52" s="54"/>
      <c r="N52" s="54"/>
      <c r="O52" s="54"/>
      <c r="P52" s="86">
        <v>7</v>
      </c>
      <c r="Q52" s="51">
        <f t="shared" si="0"/>
        <v>7.7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1:40" ht="18.75" customHeight="1">
      <c r="B53" s="44">
        <v>45</v>
      </c>
      <c r="C53" s="45" t="s">
        <v>957</v>
      </c>
      <c r="D53" s="46" t="s">
        <v>152</v>
      </c>
      <c r="E53" s="47" t="s">
        <v>263</v>
      </c>
      <c r="F53" s="48" t="s">
        <v>883</v>
      </c>
      <c r="G53" s="45" t="s">
        <v>100</v>
      </c>
      <c r="H53" s="89">
        <v>10</v>
      </c>
      <c r="I53" s="49">
        <v>8</v>
      </c>
      <c r="J53" s="49">
        <v>8</v>
      </c>
      <c r="K53" s="49" t="s">
        <v>36</v>
      </c>
      <c r="L53" s="54"/>
      <c r="M53" s="54"/>
      <c r="N53" s="54"/>
      <c r="O53" s="54"/>
      <c r="P53" s="86">
        <v>7</v>
      </c>
      <c r="Q53" s="51">
        <f t="shared" si="0"/>
        <v>7.7</v>
      </c>
      <c r="R53" s="52" t="str">
        <f t="shared" si="3"/>
        <v>B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1:40" ht="18.75" customHeight="1">
      <c r="B54" s="44">
        <v>46</v>
      </c>
      <c r="C54" s="45" t="s">
        <v>958</v>
      </c>
      <c r="D54" s="46" t="s">
        <v>109</v>
      </c>
      <c r="E54" s="47" t="s">
        <v>263</v>
      </c>
      <c r="F54" s="48" t="s">
        <v>959</v>
      </c>
      <c r="G54" s="45" t="s">
        <v>112</v>
      </c>
      <c r="H54" s="89">
        <v>10</v>
      </c>
      <c r="I54" s="49">
        <v>7</v>
      </c>
      <c r="J54" s="49">
        <v>8</v>
      </c>
      <c r="K54" s="49" t="s">
        <v>36</v>
      </c>
      <c r="L54" s="54"/>
      <c r="M54" s="54"/>
      <c r="N54" s="54"/>
      <c r="O54" s="54"/>
      <c r="P54" s="86">
        <v>6</v>
      </c>
      <c r="Q54" s="51">
        <f t="shared" si="0"/>
        <v>7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1:40" ht="18.75" customHeight="1">
      <c r="B55" s="44">
        <v>47</v>
      </c>
      <c r="C55" s="45" t="s">
        <v>960</v>
      </c>
      <c r="D55" s="46" t="s">
        <v>359</v>
      </c>
      <c r="E55" s="47" t="s">
        <v>350</v>
      </c>
      <c r="F55" s="48" t="s">
        <v>961</v>
      </c>
      <c r="G55" s="45" t="s">
        <v>90</v>
      </c>
      <c r="H55" s="89">
        <v>10</v>
      </c>
      <c r="I55" s="49">
        <v>7</v>
      </c>
      <c r="J55" s="49">
        <v>8</v>
      </c>
      <c r="K55" s="49" t="s">
        <v>36</v>
      </c>
      <c r="L55" s="54"/>
      <c r="M55" s="54"/>
      <c r="N55" s="54"/>
      <c r="O55" s="54"/>
      <c r="P55" s="86">
        <v>6</v>
      </c>
      <c r="Q55" s="51">
        <f t="shared" si="0"/>
        <v>7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1:40" ht="18.75" customHeight="1">
      <c r="B56" s="44">
        <v>48</v>
      </c>
      <c r="C56" s="45" t="s">
        <v>962</v>
      </c>
      <c r="D56" s="46" t="s">
        <v>963</v>
      </c>
      <c r="E56" s="47" t="s">
        <v>964</v>
      </c>
      <c r="F56" s="48" t="s">
        <v>965</v>
      </c>
      <c r="G56" s="45" t="s">
        <v>135</v>
      </c>
      <c r="H56" s="89">
        <v>10</v>
      </c>
      <c r="I56" s="49">
        <v>7</v>
      </c>
      <c r="J56" s="49">
        <v>8</v>
      </c>
      <c r="K56" s="49" t="s">
        <v>36</v>
      </c>
      <c r="L56" s="54"/>
      <c r="M56" s="54"/>
      <c r="N56" s="54"/>
      <c r="O56" s="54"/>
      <c r="P56" s="86">
        <v>6</v>
      </c>
      <c r="Q56" s="51">
        <f t="shared" si="0"/>
        <v>7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1:40" ht="18.75" customHeight="1">
      <c r="B57" s="44">
        <v>49</v>
      </c>
      <c r="C57" s="45" t="s">
        <v>966</v>
      </c>
      <c r="D57" s="46" t="s">
        <v>967</v>
      </c>
      <c r="E57" s="47" t="s">
        <v>294</v>
      </c>
      <c r="F57" s="48" t="s">
        <v>968</v>
      </c>
      <c r="G57" s="45" t="s">
        <v>77</v>
      </c>
      <c r="H57" s="89">
        <v>10</v>
      </c>
      <c r="I57" s="49">
        <v>8</v>
      </c>
      <c r="J57" s="49">
        <v>8</v>
      </c>
      <c r="K57" s="49" t="s">
        <v>36</v>
      </c>
      <c r="L57" s="54"/>
      <c r="M57" s="54"/>
      <c r="N57" s="54"/>
      <c r="O57" s="54"/>
      <c r="P57" s="86">
        <v>7</v>
      </c>
      <c r="Q57" s="51">
        <f t="shared" si="0"/>
        <v>7.7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1:40" ht="18.75" customHeight="1">
      <c r="B58" s="44">
        <v>50</v>
      </c>
      <c r="C58" s="45" t="s">
        <v>969</v>
      </c>
      <c r="D58" s="46" t="s">
        <v>970</v>
      </c>
      <c r="E58" s="47" t="s">
        <v>294</v>
      </c>
      <c r="F58" s="48" t="s">
        <v>971</v>
      </c>
      <c r="G58" s="45" t="s">
        <v>90</v>
      </c>
      <c r="H58" s="89">
        <v>10</v>
      </c>
      <c r="I58" s="49">
        <v>8</v>
      </c>
      <c r="J58" s="49">
        <v>8</v>
      </c>
      <c r="K58" s="49" t="s">
        <v>36</v>
      </c>
      <c r="L58" s="54"/>
      <c r="M58" s="54"/>
      <c r="N58" s="54"/>
      <c r="O58" s="54"/>
      <c r="P58" s="86">
        <v>7</v>
      </c>
      <c r="Q58" s="51">
        <f t="shared" si="0"/>
        <v>7.7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1:40" ht="18.75" customHeight="1">
      <c r="B59" s="44">
        <v>51</v>
      </c>
      <c r="C59" s="45" t="s">
        <v>972</v>
      </c>
      <c r="D59" s="46" t="s">
        <v>973</v>
      </c>
      <c r="E59" s="47" t="s">
        <v>303</v>
      </c>
      <c r="F59" s="48" t="s">
        <v>974</v>
      </c>
      <c r="G59" s="45" t="s">
        <v>95</v>
      </c>
      <c r="H59" s="89">
        <v>10</v>
      </c>
      <c r="I59" s="49">
        <v>8</v>
      </c>
      <c r="J59" s="49">
        <v>8</v>
      </c>
      <c r="K59" s="49" t="s">
        <v>36</v>
      </c>
      <c r="L59" s="54"/>
      <c r="M59" s="54"/>
      <c r="N59" s="54"/>
      <c r="O59" s="54"/>
      <c r="P59" s="86">
        <v>7</v>
      </c>
      <c r="Q59" s="51">
        <f t="shared" si="0"/>
        <v>7.7</v>
      </c>
      <c r="R59" s="52" t="str">
        <f t="shared" si="3"/>
        <v>B</v>
      </c>
      <c r="S59" s="53" t="str">
        <f t="shared" si="1"/>
        <v>Khá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1:40" ht="18.75" customHeight="1">
      <c r="B60" s="44">
        <v>52</v>
      </c>
      <c r="C60" s="45" t="s">
        <v>975</v>
      </c>
      <c r="D60" s="46" t="s">
        <v>976</v>
      </c>
      <c r="E60" s="47" t="s">
        <v>342</v>
      </c>
      <c r="F60" s="48" t="s">
        <v>977</v>
      </c>
      <c r="G60" s="45" t="s">
        <v>86</v>
      </c>
      <c r="H60" s="89">
        <v>10</v>
      </c>
      <c r="I60" s="49">
        <v>8</v>
      </c>
      <c r="J60" s="49">
        <v>10</v>
      </c>
      <c r="K60" s="49" t="s">
        <v>36</v>
      </c>
      <c r="L60" s="54"/>
      <c r="M60" s="54"/>
      <c r="N60" s="54"/>
      <c r="O60" s="54"/>
      <c r="P60" s="86">
        <v>8</v>
      </c>
      <c r="Q60" s="51">
        <f t="shared" si="0"/>
        <v>8.6</v>
      </c>
      <c r="R60" s="52" t="str">
        <f t="shared" si="3"/>
        <v>A</v>
      </c>
      <c r="S60" s="53" t="str">
        <f t="shared" si="1"/>
        <v>Giỏi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1:40" ht="18.75" customHeight="1">
      <c r="B61" s="44">
        <v>53</v>
      </c>
      <c r="C61" s="45" t="s">
        <v>978</v>
      </c>
      <c r="D61" s="46" t="s">
        <v>979</v>
      </c>
      <c r="E61" s="47" t="s">
        <v>980</v>
      </c>
      <c r="F61" s="48" t="s">
        <v>981</v>
      </c>
      <c r="G61" s="45" t="s">
        <v>370</v>
      </c>
      <c r="H61" s="89">
        <v>10</v>
      </c>
      <c r="I61" s="49">
        <v>7</v>
      </c>
      <c r="J61" s="49">
        <v>8</v>
      </c>
      <c r="K61" s="49" t="s">
        <v>36</v>
      </c>
      <c r="L61" s="54"/>
      <c r="M61" s="54"/>
      <c r="N61" s="54"/>
      <c r="O61" s="54"/>
      <c r="P61" s="86">
        <v>6</v>
      </c>
      <c r="Q61" s="51">
        <f t="shared" si="0"/>
        <v>7</v>
      </c>
      <c r="R61" s="52" t="str">
        <f t="shared" si="3"/>
        <v>B</v>
      </c>
      <c r="S61" s="53" t="str">
        <f t="shared" si="1"/>
        <v>Khá</v>
      </c>
      <c r="T61" s="41" t="str">
        <f t="shared" si="4"/>
        <v/>
      </c>
      <c r="U61" s="41"/>
      <c r="V61" s="71"/>
      <c r="W61" s="4"/>
      <c r="X61" s="43" t="str">
        <f t="shared" si="2"/>
        <v>Đạt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1:40" ht="7.5" customHeight="1">
      <c r="A62" s="61"/>
      <c r="B62" s="62"/>
      <c r="C62" s="63"/>
      <c r="D62" s="63"/>
      <c r="E62" s="64"/>
      <c r="F62" s="64"/>
      <c r="G62" s="64"/>
      <c r="H62" s="65"/>
      <c r="I62" s="66"/>
      <c r="J62" s="66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4"/>
    </row>
    <row r="63" spans="1:40" ht="16.8">
      <c r="A63" s="61"/>
      <c r="B63" s="161" t="s">
        <v>37</v>
      </c>
      <c r="C63" s="161"/>
      <c r="D63" s="63"/>
      <c r="E63" s="64"/>
      <c r="F63" s="64"/>
      <c r="G63" s="64"/>
      <c r="H63" s="65"/>
      <c r="I63" s="66"/>
      <c r="J63" s="66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4"/>
    </row>
    <row r="64" spans="1:40" ht="16.5" customHeight="1">
      <c r="A64" s="61"/>
      <c r="B64" s="68" t="s">
        <v>38</v>
      </c>
      <c r="C64" s="68"/>
      <c r="D64" s="69">
        <f>+$AA$7</f>
        <v>53</v>
      </c>
      <c r="E64" s="70" t="s">
        <v>39</v>
      </c>
      <c r="F64" s="70"/>
      <c r="G64" s="162" t="s">
        <v>40</v>
      </c>
      <c r="H64" s="162"/>
      <c r="I64" s="162"/>
      <c r="J64" s="162"/>
      <c r="K64" s="162"/>
      <c r="L64" s="162"/>
      <c r="M64" s="162"/>
      <c r="N64" s="162"/>
      <c r="O64" s="162"/>
      <c r="P64" s="71">
        <f>$AA$7 -COUNTIF($T$8:$T$240,"Vắng") -COUNTIF($T$8:$T$240,"Vắng có phép") - COUNTIF($T$8:$T$240,"Đình chỉ thi") - COUNTIF($T$8:$T$240,"Không đủ ĐKDT")</f>
        <v>50</v>
      </c>
      <c r="Q64" s="71"/>
      <c r="R64" s="72"/>
      <c r="S64" s="73"/>
      <c r="T64" s="73" t="s">
        <v>39</v>
      </c>
      <c r="U64" s="73"/>
      <c r="V64" s="73"/>
      <c r="W64" s="4"/>
    </row>
    <row r="65" spans="1:40" ht="16.5" customHeight="1">
      <c r="A65" s="61"/>
      <c r="B65" s="68" t="s">
        <v>41</v>
      </c>
      <c r="C65" s="68"/>
      <c r="D65" s="69">
        <f>+$AL$7</f>
        <v>50</v>
      </c>
      <c r="E65" s="70" t="s">
        <v>39</v>
      </c>
      <c r="F65" s="70"/>
      <c r="G65" s="162" t="s">
        <v>42</v>
      </c>
      <c r="H65" s="162"/>
      <c r="I65" s="162"/>
      <c r="J65" s="162"/>
      <c r="K65" s="162"/>
      <c r="L65" s="162"/>
      <c r="M65" s="162"/>
      <c r="N65" s="162"/>
      <c r="O65" s="162"/>
      <c r="P65" s="74">
        <f>COUNTIF($T$8:$T$116,"Vắng")</f>
        <v>0</v>
      </c>
      <c r="Q65" s="74"/>
      <c r="R65" s="75"/>
      <c r="S65" s="73"/>
      <c r="T65" s="73" t="s">
        <v>39</v>
      </c>
      <c r="U65" s="73"/>
      <c r="V65" s="73"/>
      <c r="W65" s="4"/>
    </row>
    <row r="66" spans="1:40" ht="16.5" customHeight="1">
      <c r="A66" s="61"/>
      <c r="B66" s="68" t="s">
        <v>43</v>
      </c>
      <c r="C66" s="68"/>
      <c r="D66" s="76">
        <f>COUNTIF(X9:X61,"Học lại")</f>
        <v>3</v>
      </c>
      <c r="E66" s="70" t="s">
        <v>39</v>
      </c>
      <c r="F66" s="70"/>
      <c r="G66" s="162" t="s">
        <v>44</v>
      </c>
      <c r="H66" s="162"/>
      <c r="I66" s="162"/>
      <c r="J66" s="162"/>
      <c r="K66" s="162"/>
      <c r="L66" s="162"/>
      <c r="M66" s="162"/>
      <c r="N66" s="162"/>
      <c r="O66" s="162"/>
      <c r="P66" s="71">
        <f>COUNTIF($T$8:$T$116,"Vắng có phép")</f>
        <v>0</v>
      </c>
      <c r="Q66" s="71"/>
      <c r="R66" s="72"/>
      <c r="S66" s="73"/>
      <c r="T66" s="73" t="s">
        <v>39</v>
      </c>
      <c r="U66" s="73"/>
      <c r="V66" s="73"/>
      <c r="W66" s="4"/>
    </row>
    <row r="67" spans="1:40" ht="3" customHeight="1">
      <c r="A67" s="61"/>
      <c r="B67" s="62"/>
      <c r="C67" s="63"/>
      <c r="D67" s="63"/>
      <c r="E67" s="64"/>
      <c r="F67" s="64"/>
      <c r="G67" s="64"/>
      <c r="H67" s="65"/>
      <c r="I67" s="66"/>
      <c r="J67" s="66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4"/>
    </row>
    <row r="68" spans="1:40">
      <c r="B68" s="77" t="s">
        <v>45</v>
      </c>
      <c r="C68" s="77"/>
      <c r="D68" s="78">
        <f>COUNTIF(X9:X61,"Thi lại")</f>
        <v>0</v>
      </c>
      <c r="E68" s="79" t="s">
        <v>39</v>
      </c>
      <c r="F68" s="4"/>
      <c r="G68" s="4"/>
      <c r="H68" s="4"/>
      <c r="I68" s="4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19"/>
      <c r="V68" s="119"/>
      <c r="W68" s="4"/>
    </row>
    <row r="69" spans="1:40">
      <c r="B69" s="77"/>
      <c r="C69" s="77"/>
      <c r="D69" s="78"/>
      <c r="E69" s="79"/>
      <c r="F69" s="4"/>
      <c r="G69" s="4"/>
      <c r="H69" s="4"/>
      <c r="I69" s="4"/>
      <c r="J69" s="152" t="s">
        <v>58</v>
      </c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19"/>
      <c r="W69" s="4"/>
    </row>
    <row r="70" spans="1:40" ht="31.95" customHeight="1">
      <c r="A70" s="80"/>
      <c r="B70" s="147" t="s">
        <v>46</v>
      </c>
      <c r="C70" s="147"/>
      <c r="D70" s="147"/>
      <c r="E70" s="147"/>
      <c r="F70" s="147"/>
      <c r="G70" s="147"/>
      <c r="H70" s="147"/>
      <c r="I70" s="81"/>
      <c r="J70" s="153" t="s">
        <v>59</v>
      </c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20"/>
      <c r="W70" s="4"/>
    </row>
    <row r="71" spans="1:40" ht="4.5" customHeight="1">
      <c r="A71" s="61"/>
      <c r="B71" s="62"/>
      <c r="C71" s="82"/>
      <c r="D71" s="82"/>
      <c r="E71" s="83"/>
      <c r="F71" s="83"/>
      <c r="G71" s="83"/>
      <c r="H71" s="84"/>
      <c r="I71" s="85"/>
      <c r="J71" s="85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40" s="61" customFormat="1">
      <c r="B72" s="147" t="s">
        <v>47</v>
      </c>
      <c r="C72" s="147"/>
      <c r="D72" s="149" t="s">
        <v>48</v>
      </c>
      <c r="E72" s="149"/>
      <c r="F72" s="149"/>
      <c r="G72" s="149"/>
      <c r="H72" s="149"/>
      <c r="I72" s="85"/>
      <c r="J72" s="85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  <c r="X72" s="2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</row>
    <row r="73" spans="1:40" s="61" customForma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2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</row>
    <row r="74" spans="1:40" s="61" customForma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2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</row>
    <row r="75" spans="1:40" s="61" customForma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2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</row>
    <row r="76" spans="1:40" s="61" customFormat="1" ht="9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2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</row>
    <row r="77" spans="1:40" s="61" customFormat="1" ht="3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2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</row>
    <row r="78" spans="1:40" s="61" customFormat="1" ht="18" customHeight="1">
      <c r="A78" s="1"/>
      <c r="B78" s="151" t="s">
        <v>60</v>
      </c>
      <c r="C78" s="151"/>
      <c r="D78" s="151" t="s">
        <v>61</v>
      </c>
      <c r="E78" s="151"/>
      <c r="F78" s="151"/>
      <c r="G78" s="151"/>
      <c r="H78" s="151"/>
      <c r="I78" s="151"/>
      <c r="J78" s="151" t="s">
        <v>62</v>
      </c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21"/>
      <c r="W78" s="4"/>
      <c r="X78" s="2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</row>
    <row r="79" spans="1:40" s="61" customFormat="1" ht="4.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2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</row>
    <row r="80" spans="1:40" s="61" customFormat="1" ht="36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2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</row>
    <row r="81" spans="2:22" ht="38.25" customHeight="1">
      <c r="B81" s="146"/>
      <c r="C81" s="147"/>
      <c r="D81" s="147"/>
      <c r="E81" s="147"/>
      <c r="F81" s="147"/>
      <c r="G81" s="147"/>
      <c r="H81" s="146"/>
      <c r="I81" s="146"/>
      <c r="J81" s="146"/>
      <c r="K81" s="146"/>
      <c r="L81" s="146"/>
      <c r="M81" s="146"/>
      <c r="N81" s="148"/>
      <c r="O81" s="148"/>
      <c r="P81" s="148"/>
      <c r="Q81" s="148"/>
      <c r="R81" s="148"/>
      <c r="S81" s="148"/>
      <c r="T81" s="148"/>
      <c r="U81" s="148"/>
      <c r="V81" s="122"/>
    </row>
    <row r="82" spans="2:22">
      <c r="B82" s="62"/>
      <c r="C82" s="82"/>
      <c r="D82" s="82"/>
      <c r="E82" s="83"/>
      <c r="F82" s="83"/>
      <c r="G82" s="83"/>
      <c r="H82" s="84"/>
      <c r="I82" s="85"/>
      <c r="J82" s="85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2:22">
      <c r="B83" s="147"/>
      <c r="C83" s="147"/>
      <c r="D83" s="149"/>
      <c r="E83" s="149"/>
      <c r="F83" s="149"/>
      <c r="G83" s="149"/>
      <c r="H83" s="149"/>
      <c r="I83" s="85"/>
      <c r="J83" s="85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</row>
    <row r="84" spans="2:22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9" spans="2:22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  <c r="O89" s="150"/>
      <c r="P89" s="150"/>
      <c r="Q89" s="150"/>
      <c r="R89" s="150"/>
      <c r="S89" s="150"/>
      <c r="T89" s="150"/>
      <c r="U89" s="150"/>
      <c r="V89" s="123"/>
    </row>
    <row r="92" spans="2:22" ht="39" customHeight="1">
      <c r="B92" s="146" t="s">
        <v>49</v>
      </c>
      <c r="C92" s="147"/>
      <c r="D92" s="147"/>
      <c r="E92" s="147"/>
      <c r="F92" s="147"/>
      <c r="G92" s="147"/>
      <c r="H92" s="146" t="s">
        <v>50</v>
      </c>
      <c r="I92" s="146"/>
      <c r="J92" s="146"/>
      <c r="K92" s="146"/>
      <c r="L92" s="146"/>
      <c r="M92" s="146"/>
      <c r="N92" s="148" t="s">
        <v>51</v>
      </c>
      <c r="O92" s="148"/>
      <c r="P92" s="148"/>
      <c r="Q92" s="148"/>
      <c r="R92" s="148"/>
      <c r="S92" s="148"/>
      <c r="T92" s="148"/>
      <c r="U92" s="148"/>
      <c r="V92" s="122"/>
    </row>
    <row r="93" spans="2:22">
      <c r="B93" s="62"/>
      <c r="C93" s="82"/>
      <c r="D93" s="82"/>
      <c r="E93" s="83"/>
      <c r="F93" s="83"/>
      <c r="G93" s="83"/>
      <c r="H93" s="84"/>
      <c r="I93" s="85"/>
      <c r="J93" s="85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2:22">
      <c r="B94" s="147" t="s">
        <v>47</v>
      </c>
      <c r="C94" s="147"/>
      <c r="D94" s="149" t="s">
        <v>48</v>
      </c>
      <c r="E94" s="149"/>
      <c r="F94" s="149"/>
      <c r="G94" s="149"/>
      <c r="H94" s="149"/>
      <c r="I94" s="85"/>
      <c r="J94" s="85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</row>
    <row r="95" spans="2:22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100" spans="2:2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 t="s">
        <v>52</v>
      </c>
      <c r="O100" s="150"/>
      <c r="P100" s="150"/>
      <c r="Q100" s="150"/>
      <c r="R100" s="150"/>
      <c r="S100" s="150"/>
      <c r="T100" s="150"/>
      <c r="U100" s="150"/>
      <c r="V100" s="123"/>
    </row>
  </sheetData>
  <sheetProtection formatCells="0" formatColumns="0" formatRows="0" insertColumns="0" insertRows="0" insertHyperlinks="0" deleteColumns="0" deleteRows="0" sort="0" autoFilter="0" pivotTables="0"/>
  <autoFilter ref="A7:AN61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65:O65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8:G8"/>
    <mergeCell ref="B63:C63"/>
    <mergeCell ref="G64:O64"/>
    <mergeCell ref="C6:C7"/>
    <mergeCell ref="D6:E7"/>
    <mergeCell ref="F6:F7"/>
    <mergeCell ref="O6:O7"/>
    <mergeCell ref="J78:U78"/>
    <mergeCell ref="P6:P7"/>
    <mergeCell ref="Q6:Q8"/>
    <mergeCell ref="R6:R7"/>
    <mergeCell ref="H6:H7"/>
    <mergeCell ref="I6:I7"/>
    <mergeCell ref="J6:J7"/>
    <mergeCell ref="K6:K7"/>
    <mergeCell ref="L6:L7"/>
    <mergeCell ref="J68:T68"/>
    <mergeCell ref="J69:U69"/>
    <mergeCell ref="B70:H70"/>
    <mergeCell ref="J70:U70"/>
    <mergeCell ref="G66:O66"/>
    <mergeCell ref="M6:N6"/>
    <mergeCell ref="G6:G7"/>
    <mergeCell ref="B94:C94"/>
    <mergeCell ref="D94:H94"/>
    <mergeCell ref="B72:C72"/>
    <mergeCell ref="D72:H72"/>
    <mergeCell ref="B78:C78"/>
    <mergeCell ref="D78:I78"/>
    <mergeCell ref="B81:G81"/>
    <mergeCell ref="H81:M81"/>
    <mergeCell ref="N81:U81"/>
    <mergeCell ref="B100:D100"/>
    <mergeCell ref="E100:G100"/>
    <mergeCell ref="H100:M100"/>
    <mergeCell ref="N100:U100"/>
    <mergeCell ref="B83:C83"/>
    <mergeCell ref="D83:H83"/>
    <mergeCell ref="B89:D89"/>
    <mergeCell ref="E89:G89"/>
    <mergeCell ref="H89:M89"/>
    <mergeCell ref="N89:U89"/>
    <mergeCell ref="B92:G92"/>
    <mergeCell ref="H92:M92"/>
    <mergeCell ref="N92:U92"/>
  </mergeCells>
  <conditionalFormatting sqref="H9:P61">
    <cfRule type="cellIs" dxfId="44" priority="9" operator="greaterThan">
      <formula>10</formula>
    </cfRule>
  </conditionalFormatting>
  <conditionalFormatting sqref="C1:C1048576">
    <cfRule type="duplicateValues" dxfId="43" priority="8"/>
  </conditionalFormatting>
  <conditionalFormatting sqref="P9:P61">
    <cfRule type="cellIs" dxfId="42" priority="5" operator="greaterThan">
      <formula>10</formula>
    </cfRule>
    <cfRule type="cellIs" dxfId="41" priority="6" operator="greaterThan">
      <formula>10</formula>
    </cfRule>
    <cfRule type="cellIs" dxfId="40" priority="7" operator="greaterThan">
      <formula>10</formula>
    </cfRule>
  </conditionalFormatting>
  <conditionalFormatting sqref="H9:K61">
    <cfRule type="cellIs" dxfId="39" priority="4" operator="greaterThan">
      <formula>10</formula>
    </cfRule>
  </conditionalFormatting>
  <conditionalFormatting sqref="C69:C78">
    <cfRule type="duplicateValues" dxfId="38" priority="3"/>
  </conditionalFormatting>
  <conditionalFormatting sqref="O69:O78">
    <cfRule type="duplicateValues" dxfId="37" priority="2"/>
  </conditionalFormatting>
  <conditionalFormatting sqref="C69:C78">
    <cfRule type="duplicateValues" dxfId="36" priority="1"/>
  </conditionalFormatting>
  <dataValidations count="1">
    <dataValidation allowBlank="1" showInputMessage="1" showErrorMessage="1" errorTitle="Không xóa dữ liệu" error="Không xóa dữ liệu" prompt="Không xóa dữ liệu" sqref="D66 AN2:AN7 X9:Y61 Z9 Z2:AM2 Y3:AM7"/>
  </dataValidations>
  <pageMargins left="0.55118110236220474" right="3.937007874015748E-2" top="0.62992125984251968" bottom="0.55118110236220474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AN100"/>
  <sheetViews>
    <sheetView topLeftCell="B1" workbookViewId="0">
      <pane ySplit="2" topLeftCell="A3" activePane="bottomLeft" state="frozen"/>
      <selection activeCell="G1" sqref="G1:G1048576"/>
      <selection pane="bottomLeft" activeCell="D4" sqref="D4"/>
    </sheetView>
  </sheetViews>
  <sheetFormatPr defaultColWidth="9" defaultRowHeight="15.6"/>
  <cols>
    <col min="1" max="1" width="0.5" style="1" hidden="1" customWidth="1"/>
    <col min="2" max="2" width="4" style="1" customWidth="1"/>
    <col min="3" max="3" width="11.59765625" style="1" customWidth="1"/>
    <col min="4" max="4" width="14.59765625" style="1" customWidth="1"/>
    <col min="5" max="5" width="8.69921875" style="1" customWidth="1"/>
    <col min="6" max="6" width="9.3984375" style="1" hidden="1" customWidth="1"/>
    <col min="7" max="7" width="12.796875" style="1" customWidth="1"/>
    <col min="8" max="10" width="4.3984375" style="1" customWidth="1"/>
    <col min="11" max="11" width="4.3984375" style="1" hidden="1" customWidth="1"/>
    <col min="12" max="12" width="3.19921875" style="1" hidden="1" customWidth="1"/>
    <col min="13" max="13" width="4.8984375" style="1" hidden="1" customWidth="1"/>
    <col min="14" max="14" width="6.69921875" style="1" hidden="1" customWidth="1"/>
    <col min="15" max="15" width="8" style="1" hidden="1" customWidth="1"/>
    <col min="16" max="16" width="5.19921875" style="1" customWidth="1"/>
    <col min="17" max="17" width="6.5" style="1" customWidth="1"/>
    <col min="18" max="18" width="6.5" style="1" hidden="1" customWidth="1"/>
    <col min="19" max="19" width="11.8984375" style="1" hidden="1" customWidth="1"/>
    <col min="20" max="20" width="17.3984375" style="1" customWidth="1"/>
    <col min="21" max="21" width="5.8984375" style="1" hidden="1" customWidth="1"/>
    <col min="22" max="22" width="3.19921875" style="1" customWidth="1"/>
    <col min="23" max="23" width="5.69921875" style="1" customWidth="1"/>
    <col min="24" max="24" width="6.5" style="2" customWidth="1"/>
    <col min="25" max="40" width="9" style="3"/>
    <col min="41" max="16384" width="9" style="1"/>
  </cols>
  <sheetData>
    <row r="1" spans="2:40" ht="27.75" customHeight="1">
      <c r="B1" s="174" t="s">
        <v>0</v>
      </c>
      <c r="C1" s="174"/>
      <c r="D1" s="174"/>
      <c r="E1" s="174"/>
      <c r="F1" s="174"/>
      <c r="G1" s="174"/>
      <c r="H1" s="175" t="s">
        <v>55</v>
      </c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91"/>
      <c r="W1" s="4"/>
    </row>
    <row r="2" spans="2:40" ht="25.5" customHeight="1">
      <c r="B2" s="176" t="s">
        <v>1</v>
      </c>
      <c r="C2" s="176"/>
      <c r="D2" s="176"/>
      <c r="E2" s="176"/>
      <c r="F2" s="176"/>
      <c r="G2" s="176"/>
      <c r="H2" s="177" t="s">
        <v>54</v>
      </c>
      <c r="I2" s="177"/>
      <c r="J2" s="177"/>
      <c r="K2" s="177"/>
      <c r="L2" s="177"/>
      <c r="M2" s="177"/>
      <c r="N2" s="177"/>
      <c r="O2" s="177"/>
      <c r="P2" s="177"/>
      <c r="Q2" s="177"/>
      <c r="R2" s="177"/>
      <c r="S2" s="177"/>
      <c r="T2" s="177"/>
      <c r="U2" s="177"/>
      <c r="V2" s="115"/>
      <c r="W2" s="5"/>
      <c r="X2" s="6"/>
      <c r="AF2" s="2"/>
      <c r="AG2" s="7"/>
      <c r="AH2" s="2"/>
      <c r="AI2" s="2"/>
      <c r="AJ2" s="2"/>
      <c r="AK2" s="7"/>
      <c r="AL2" s="2"/>
    </row>
    <row r="3" spans="2:40" ht="25.95" customHeight="1">
      <c r="B3" s="178" t="s">
        <v>2</v>
      </c>
      <c r="C3" s="178"/>
      <c r="D3" s="179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80" t="s">
        <v>691</v>
      </c>
      <c r="Q3" s="180"/>
      <c r="R3" s="180"/>
      <c r="S3" s="180"/>
      <c r="T3" s="180"/>
      <c r="U3" s="180"/>
      <c r="V3" s="118"/>
      <c r="Y3" s="165" t="s">
        <v>3</v>
      </c>
      <c r="Z3" s="165" t="s">
        <v>4</v>
      </c>
      <c r="AA3" s="165" t="s">
        <v>5</v>
      </c>
      <c r="AB3" s="165" t="s">
        <v>6</v>
      </c>
      <c r="AC3" s="165"/>
      <c r="AD3" s="165"/>
      <c r="AE3" s="165"/>
      <c r="AF3" s="165" t="s">
        <v>7</v>
      </c>
      <c r="AG3" s="165"/>
      <c r="AH3" s="165" t="s">
        <v>8</v>
      </c>
      <c r="AI3" s="165"/>
      <c r="AJ3" s="165" t="s">
        <v>9</v>
      </c>
      <c r="AK3" s="165"/>
      <c r="AL3" s="165" t="s">
        <v>10</v>
      </c>
      <c r="AM3" s="165"/>
      <c r="AN3" s="9"/>
    </row>
    <row r="4" spans="2:40" ht="17.25" customHeight="1">
      <c r="B4" s="166" t="s">
        <v>11</v>
      </c>
      <c r="C4" s="166"/>
      <c r="D4" s="10">
        <v>2</v>
      </c>
      <c r="G4" s="167" t="s">
        <v>56</v>
      </c>
      <c r="H4" s="167"/>
      <c r="I4" s="167"/>
      <c r="J4" s="167"/>
      <c r="K4" s="167"/>
      <c r="L4" s="167"/>
      <c r="M4" s="167"/>
      <c r="N4" s="167"/>
      <c r="O4" s="167"/>
      <c r="P4" s="167" t="s">
        <v>57</v>
      </c>
      <c r="Q4" s="167"/>
      <c r="R4" s="167"/>
      <c r="S4" s="167"/>
      <c r="T4" s="167"/>
      <c r="U4" s="167"/>
      <c r="V4" s="114"/>
      <c r="Y4" s="165"/>
      <c r="Z4" s="165"/>
      <c r="AA4" s="165"/>
      <c r="AB4" s="165"/>
      <c r="AC4" s="165"/>
      <c r="AD4" s="165"/>
      <c r="AE4" s="165"/>
      <c r="AF4" s="165"/>
      <c r="AG4" s="165"/>
      <c r="AH4" s="165"/>
      <c r="AI4" s="165"/>
      <c r="AJ4" s="165"/>
      <c r="AK4" s="165"/>
      <c r="AL4" s="165"/>
      <c r="AM4" s="165"/>
      <c r="AN4" s="9"/>
    </row>
    <row r="5" spans="2:40" ht="5.25" customHeight="1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2"/>
      <c r="Q5" s="4"/>
      <c r="R5" s="4"/>
      <c r="S5" s="4"/>
      <c r="T5" s="4"/>
      <c r="U5" s="4"/>
      <c r="V5" s="4"/>
      <c r="Y5" s="165"/>
      <c r="Z5" s="165"/>
      <c r="AA5" s="165"/>
      <c r="AB5" s="165"/>
      <c r="AC5" s="165"/>
      <c r="AD5" s="165"/>
      <c r="AE5" s="165"/>
      <c r="AF5" s="165"/>
      <c r="AG5" s="165"/>
      <c r="AH5" s="165"/>
      <c r="AI5" s="165"/>
      <c r="AJ5" s="165"/>
      <c r="AK5" s="165"/>
      <c r="AL5" s="165"/>
      <c r="AM5" s="165"/>
      <c r="AN5" s="9"/>
    </row>
    <row r="6" spans="2:40" ht="27" customHeight="1">
      <c r="B6" s="155" t="s">
        <v>12</v>
      </c>
      <c r="C6" s="168" t="s">
        <v>13</v>
      </c>
      <c r="D6" s="170" t="s">
        <v>14</v>
      </c>
      <c r="E6" s="171"/>
      <c r="F6" s="155" t="s">
        <v>15</v>
      </c>
      <c r="G6" s="155" t="s">
        <v>4</v>
      </c>
      <c r="H6" s="164" t="s">
        <v>16</v>
      </c>
      <c r="I6" s="164" t="s">
        <v>17</v>
      </c>
      <c r="J6" s="164" t="s">
        <v>18</v>
      </c>
      <c r="K6" s="164" t="s">
        <v>19</v>
      </c>
      <c r="L6" s="163" t="s">
        <v>20</v>
      </c>
      <c r="M6" s="158" t="s">
        <v>21</v>
      </c>
      <c r="N6" s="160"/>
      <c r="O6" s="163" t="s">
        <v>22</v>
      </c>
      <c r="P6" s="163" t="s">
        <v>23</v>
      </c>
      <c r="Q6" s="155" t="s">
        <v>24</v>
      </c>
      <c r="R6" s="163" t="s">
        <v>25</v>
      </c>
      <c r="S6" s="155" t="s">
        <v>26</v>
      </c>
      <c r="T6" s="155" t="s">
        <v>27</v>
      </c>
      <c r="U6" s="155" t="s">
        <v>53</v>
      </c>
      <c r="V6" s="95"/>
      <c r="Y6" s="165"/>
      <c r="Z6" s="165"/>
      <c r="AA6" s="165"/>
      <c r="AB6" s="13" t="s">
        <v>28</v>
      </c>
      <c r="AC6" s="13" t="s">
        <v>29</v>
      </c>
      <c r="AD6" s="13" t="s">
        <v>30</v>
      </c>
      <c r="AE6" s="13" t="s">
        <v>31</v>
      </c>
      <c r="AF6" s="13" t="s">
        <v>32</v>
      </c>
      <c r="AG6" s="13" t="s">
        <v>31</v>
      </c>
      <c r="AH6" s="13" t="s">
        <v>32</v>
      </c>
      <c r="AI6" s="13" t="s">
        <v>31</v>
      </c>
      <c r="AJ6" s="13" t="s">
        <v>32</v>
      </c>
      <c r="AK6" s="13" t="s">
        <v>31</v>
      </c>
      <c r="AL6" s="13" t="s">
        <v>32</v>
      </c>
      <c r="AM6" s="14" t="s">
        <v>31</v>
      </c>
      <c r="AN6" s="15"/>
    </row>
    <row r="7" spans="2:40" ht="39" customHeight="1">
      <c r="B7" s="157"/>
      <c r="C7" s="169"/>
      <c r="D7" s="172"/>
      <c r="E7" s="173"/>
      <c r="F7" s="157"/>
      <c r="G7" s="157"/>
      <c r="H7" s="164"/>
      <c r="I7" s="164"/>
      <c r="J7" s="164"/>
      <c r="K7" s="164"/>
      <c r="L7" s="163"/>
      <c r="M7" s="117" t="s">
        <v>33</v>
      </c>
      <c r="N7" s="117" t="s">
        <v>34</v>
      </c>
      <c r="O7" s="163"/>
      <c r="P7" s="163"/>
      <c r="Q7" s="156"/>
      <c r="R7" s="163"/>
      <c r="S7" s="157"/>
      <c r="T7" s="156"/>
      <c r="U7" s="156"/>
      <c r="V7" s="95"/>
      <c r="X7" s="17"/>
      <c r="Y7" s="18" t="str">
        <f>+D3</f>
        <v xml:space="preserve">Phương pháp luận nghiên cứu khoa học </v>
      </c>
      <c r="Z7" s="19" t="str">
        <f>+P3</f>
        <v>Nhóm:SKD1108-07</v>
      </c>
      <c r="AA7" s="20">
        <f>+$AJ$7+$AL$7+$AH$7</f>
        <v>53</v>
      </c>
      <c r="AB7" s="7">
        <f>COUNTIF($S$8:$S$110,"Khiển trách")</f>
        <v>0</v>
      </c>
      <c r="AC7" s="7">
        <f>COUNTIF($S$8:$S$110,"Cảnh cáo")</f>
        <v>0</v>
      </c>
      <c r="AD7" s="7">
        <f>COUNTIF($S$8:$S$110,"Đình chỉ thi")</f>
        <v>0</v>
      </c>
      <c r="AE7" s="21">
        <f>+($AB$7+$AC$7+$AD$7)/$AA$7*100%</f>
        <v>0</v>
      </c>
      <c r="AF7" s="7">
        <f>SUM(COUNTIF($S$8:$S$108,"Vắng"),COUNTIF($S$8:$S$108,"Vắng có phép"))</f>
        <v>0</v>
      </c>
      <c r="AG7" s="22">
        <f>+$AF$7/$AA$7</f>
        <v>0</v>
      </c>
      <c r="AH7" s="23">
        <f>COUNTIF($X$8:$X$108,"Thi lại")</f>
        <v>0</v>
      </c>
      <c r="AI7" s="22">
        <f>+$AH$7/$AA$7</f>
        <v>0</v>
      </c>
      <c r="AJ7" s="23">
        <f>COUNTIF($X$8:$X$109,"Học lại")</f>
        <v>16</v>
      </c>
      <c r="AK7" s="22">
        <f>+$AJ$7/$AA$7</f>
        <v>0.30188679245283018</v>
      </c>
      <c r="AL7" s="7">
        <f>COUNTIF($X$9:$X$109,"Đạt")</f>
        <v>37</v>
      </c>
      <c r="AM7" s="21">
        <f>+$AL$7/$AA$7</f>
        <v>0.69811320754716977</v>
      </c>
      <c r="AN7" s="24"/>
    </row>
    <row r="8" spans="2:40" ht="14.25" customHeight="1">
      <c r="B8" s="158" t="s">
        <v>35</v>
      </c>
      <c r="C8" s="159"/>
      <c r="D8" s="159"/>
      <c r="E8" s="159"/>
      <c r="F8" s="159"/>
      <c r="G8" s="160"/>
      <c r="H8" s="25">
        <v>10</v>
      </c>
      <c r="I8" s="25">
        <v>20</v>
      </c>
      <c r="J8" s="90">
        <v>20</v>
      </c>
      <c r="K8" s="25"/>
      <c r="L8" s="26"/>
      <c r="M8" s="27"/>
      <c r="N8" s="27"/>
      <c r="O8" s="27"/>
      <c r="P8" s="28">
        <f>100-(H8+I8+J8+K8)</f>
        <v>50</v>
      </c>
      <c r="Q8" s="157"/>
      <c r="R8" s="29"/>
      <c r="S8" s="29"/>
      <c r="T8" s="157"/>
      <c r="U8" s="157"/>
      <c r="V8" s="95"/>
      <c r="Y8" s="2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9"/>
    </row>
    <row r="9" spans="2:40" ht="18.75" customHeight="1">
      <c r="B9" s="31">
        <v>1</v>
      </c>
      <c r="C9" s="32" t="s">
        <v>692</v>
      </c>
      <c r="D9" s="33" t="s">
        <v>693</v>
      </c>
      <c r="E9" s="34" t="s">
        <v>75</v>
      </c>
      <c r="F9" s="35" t="s">
        <v>694</v>
      </c>
      <c r="G9" s="32" t="s">
        <v>695</v>
      </c>
      <c r="H9" s="88">
        <v>8</v>
      </c>
      <c r="I9" s="36">
        <v>8</v>
      </c>
      <c r="J9" s="36">
        <v>8</v>
      </c>
      <c r="K9" s="36" t="s">
        <v>36</v>
      </c>
      <c r="L9" s="37"/>
      <c r="M9" s="37"/>
      <c r="N9" s="37"/>
      <c r="O9" s="37"/>
      <c r="P9" s="38">
        <v>7.5</v>
      </c>
      <c r="Q9" s="39">
        <f t="shared" ref="Q9:Q61" si="0">ROUND(SUMPRODUCT(H9:P9,$H$8:$P$8)/100,1)</f>
        <v>7.8</v>
      </c>
      <c r="R9" s="40" t="str">
        <f>IF(AND($Q9&gt;=9,$Q9&lt;=10),"A+","")&amp;IF(AND($Q9&gt;=8.5,$Q9&lt;=8.9),"A","")&amp;IF(AND($Q9&gt;=8,$Q9&lt;=8.4),"B+","")&amp;IF(AND($Q9&gt;=7,$Q9&lt;=7.9),"B","")&amp;IF(AND($Q9&gt;=6.5,$Q9&lt;=6.9),"C+","")&amp;IF(AND($Q9&gt;=5.5,$Q9&lt;=6.4),"C","")&amp;IF(AND($Q9&gt;=5,$Q9&lt;=5.4),"D+","")&amp;IF(AND($Q9&gt;=4,$Q9&lt;=4.9),"D","")&amp;IF(AND($Q9&lt;4),"F","")</f>
        <v>B</v>
      </c>
      <c r="S9" s="40" t="str">
        <f t="shared" ref="S9:S61" si="1">IF($Q9&lt;4,"Kém",IF(AND($Q9&gt;=4,$Q9&lt;=5.4),"Trung bình yếu",IF(AND($Q9&gt;=5.5,$Q9&lt;=6.9),"Trung bình",IF(AND($Q9&gt;=7,$Q9&lt;=8.4),"Khá",IF(AND($Q9&gt;=8.5,$Q9&lt;=10),"Giỏi","")))))</f>
        <v>Khá</v>
      </c>
      <c r="T9" s="41" t="str">
        <f>+IF(OR($H9=0,$I9=0,$J9=0,$K9=0),"Không đủ ĐKDT",IF(AND(P9=0,Q9&gt;=4),"Không đạt",""))</f>
        <v/>
      </c>
      <c r="U9" s="101"/>
      <c r="V9" s="71"/>
      <c r="W9" s="4"/>
      <c r="X9" s="43" t="str">
        <f>IF(T9="Không đủ ĐKDT","Học lại",IF(T9="Đình chỉ thi","Học lại",IF(AND(MID(G9,2,2)&lt;"12",T9="Vắng"),"Thi lại",IF(T9="Vắng có phép", "Thi lại",IF(AND((MID(G9,2,2)&lt;"12"),Q9&lt;4.5),"Thi lại",IF(AND((MID(G9,2,2)&lt;"18"),Q9&lt;4),"Học lại",IF(AND((MID(G9,2,2)&gt;"17"),Q9&lt;4),"Thi lại",IF(AND(MID(G9,2,2)&gt;"17",P9=0),"Thi lại",IF(AND((MID(G9,2,2)&lt;"12"),P9=0),"Thi lại",IF(AND((MID(G9,2,2)&lt;"18"),(MID(G9,2,2)&gt;"11"),P9=0),"Học lại","Đạt"))))))))))</f>
        <v>Đạt</v>
      </c>
      <c r="Y9" s="43"/>
      <c r="Z9" s="42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9"/>
    </row>
    <row r="10" spans="2:40" ht="18.75" customHeight="1">
      <c r="B10" s="44">
        <v>2</v>
      </c>
      <c r="C10" s="45" t="s">
        <v>696</v>
      </c>
      <c r="D10" s="46" t="s">
        <v>365</v>
      </c>
      <c r="E10" s="47" t="s">
        <v>75</v>
      </c>
      <c r="F10" s="48" t="s">
        <v>697</v>
      </c>
      <c r="G10" s="45" t="s">
        <v>90</v>
      </c>
      <c r="H10" s="89">
        <v>10</v>
      </c>
      <c r="I10" s="49">
        <v>8</v>
      </c>
      <c r="J10" s="49">
        <v>8</v>
      </c>
      <c r="K10" s="49" t="s">
        <v>36</v>
      </c>
      <c r="L10" s="50"/>
      <c r="M10" s="50"/>
      <c r="N10" s="50"/>
      <c r="O10" s="50"/>
      <c r="P10" s="86">
        <v>6.5</v>
      </c>
      <c r="Q10" s="51">
        <f t="shared" si="0"/>
        <v>7.5</v>
      </c>
      <c r="R10" s="52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53" t="str">
        <f t="shared" si="1"/>
        <v>Khá</v>
      </c>
      <c r="T10" s="41" t="str">
        <f>+IF(OR($H10=0,$I10=0,$J10=0,$K10=0),"Không đủ ĐKDT",IF(AND(P10=0,Q10&gt;=4),"Không đạt",""))</f>
        <v/>
      </c>
      <c r="U10" s="41"/>
      <c r="V10" s="71"/>
      <c r="W10" s="4"/>
      <c r="X10" s="43" t="str">
        <f t="shared" ref="X10:X61" si="2">IF(T10="Không đủ ĐKDT","Học lại",IF(T10="Đình chỉ thi","Học lại",IF(AND(MID(G10,2,2)&lt;"12",T10="Vắng"),"Thi lại",IF(T10="Vắng có phép", "Thi lại",IF(AND((MID(G10,2,2)&lt;"12"),Q10&lt;4.5),"Thi lại",IF(AND((MID(G10,2,2)&lt;"18"),Q10&lt;4),"Học lại",IF(AND((MID(G10,2,2)&gt;"17"),Q10&lt;4),"Thi lại",IF(AND(MID(G10,2,2)&gt;"17",P10=0),"Thi lại",IF(AND((MID(G10,2,2)&lt;"12"),P10=0),"Thi lại",IF(AND((MID(G10,2,2)&lt;"18"),(MID(G10,2,2)&gt;"11"),P10=0),"Học lại","Đạt"))))))))))</f>
        <v>Đạt</v>
      </c>
      <c r="Y10" s="43"/>
      <c r="Z10" s="30"/>
      <c r="AA10" s="30"/>
      <c r="AB10" s="30"/>
      <c r="AC10" s="13"/>
      <c r="AD10" s="13"/>
      <c r="AE10" s="13"/>
      <c r="AF10" s="13"/>
      <c r="AG10" s="8"/>
      <c r="AH10" s="13"/>
      <c r="AI10" s="13"/>
      <c r="AJ10" s="13"/>
      <c r="AK10" s="13"/>
      <c r="AL10" s="13"/>
      <c r="AM10" s="13"/>
      <c r="AN10" s="15"/>
    </row>
    <row r="11" spans="2:40" ht="18.75" customHeight="1">
      <c r="B11" s="44">
        <v>3</v>
      </c>
      <c r="C11" s="45" t="s">
        <v>698</v>
      </c>
      <c r="D11" s="46" t="s">
        <v>699</v>
      </c>
      <c r="E11" s="47" t="s">
        <v>75</v>
      </c>
      <c r="F11" s="48" t="s">
        <v>700</v>
      </c>
      <c r="G11" s="45" t="s">
        <v>159</v>
      </c>
      <c r="H11" s="89">
        <v>10</v>
      </c>
      <c r="I11" s="49">
        <v>8</v>
      </c>
      <c r="J11" s="49">
        <v>8</v>
      </c>
      <c r="K11" s="49" t="s">
        <v>36</v>
      </c>
      <c r="L11" s="54"/>
      <c r="M11" s="54"/>
      <c r="N11" s="54"/>
      <c r="O11" s="54"/>
      <c r="P11" s="86">
        <v>7</v>
      </c>
      <c r="Q11" s="51">
        <f t="shared" si="0"/>
        <v>7.7</v>
      </c>
      <c r="R11" s="52" t="str">
        <f t="shared" ref="R11:R61" si="3"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3" t="str">
        <f t="shared" si="1"/>
        <v>Khá</v>
      </c>
      <c r="T11" s="41" t="str">
        <f t="shared" ref="T11:T61" si="4">+IF(OR($H11=0,$I11=0,$J11=0,$K11=0),"Không đủ ĐKDT",IF(AND(P11=0,Q11&gt;=4),"Không đạt",""))</f>
        <v/>
      </c>
      <c r="U11" s="41"/>
      <c r="V11" s="71"/>
      <c r="W11" s="4"/>
      <c r="X11" s="43" t="str">
        <f t="shared" si="2"/>
        <v>Đạt</v>
      </c>
      <c r="Y11" s="43"/>
      <c r="Z11" s="55"/>
      <c r="AA11" s="55"/>
      <c r="AB11" s="116"/>
      <c r="AC11" s="8"/>
      <c r="AD11" s="8"/>
      <c r="AE11" s="8"/>
      <c r="AF11" s="57"/>
      <c r="AG11" s="8"/>
      <c r="AH11" s="58"/>
      <c r="AI11" s="59"/>
      <c r="AJ11" s="58"/>
      <c r="AK11" s="59"/>
      <c r="AL11" s="58"/>
      <c r="AM11" s="8"/>
      <c r="AN11" s="60"/>
    </row>
    <row r="12" spans="2:40" ht="18.75" customHeight="1">
      <c r="B12" s="44">
        <v>4</v>
      </c>
      <c r="C12" s="45" t="s">
        <v>701</v>
      </c>
      <c r="D12" s="46" t="s">
        <v>152</v>
      </c>
      <c r="E12" s="47" t="s">
        <v>75</v>
      </c>
      <c r="F12" s="48" t="s">
        <v>702</v>
      </c>
      <c r="G12" s="45" t="s">
        <v>100</v>
      </c>
      <c r="H12" s="89">
        <v>0</v>
      </c>
      <c r="I12" s="49">
        <v>0</v>
      </c>
      <c r="J12" s="49">
        <v>0</v>
      </c>
      <c r="K12" s="49" t="s">
        <v>36</v>
      </c>
      <c r="L12" s="54"/>
      <c r="M12" s="54"/>
      <c r="N12" s="54"/>
      <c r="O12" s="54"/>
      <c r="P12" s="134" t="s">
        <v>317</v>
      </c>
      <c r="Q12" s="51">
        <f t="shared" si="0"/>
        <v>0</v>
      </c>
      <c r="R12" s="52" t="str">
        <f t="shared" si="3"/>
        <v>F</v>
      </c>
      <c r="S12" s="53" t="str">
        <f t="shared" si="1"/>
        <v>Kém</v>
      </c>
      <c r="T12" s="41" t="str">
        <f t="shared" si="4"/>
        <v>Không đủ ĐKDT</v>
      </c>
      <c r="U12" s="41"/>
      <c r="V12" s="71"/>
      <c r="W12" s="4"/>
      <c r="X12" s="43" t="str">
        <f t="shared" si="2"/>
        <v>Học lại</v>
      </c>
      <c r="Y12" s="43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61"/>
    </row>
    <row r="13" spans="2:40" ht="18.75" customHeight="1">
      <c r="B13" s="44">
        <v>5</v>
      </c>
      <c r="C13" s="45" t="s">
        <v>703</v>
      </c>
      <c r="D13" s="46" t="s">
        <v>704</v>
      </c>
      <c r="E13" s="47" t="s">
        <v>75</v>
      </c>
      <c r="F13" s="48" t="s">
        <v>705</v>
      </c>
      <c r="G13" s="45" t="s">
        <v>370</v>
      </c>
      <c r="H13" s="89">
        <v>0</v>
      </c>
      <c r="I13" s="49">
        <v>0</v>
      </c>
      <c r="J13" s="49">
        <v>0</v>
      </c>
      <c r="K13" s="49" t="s">
        <v>36</v>
      </c>
      <c r="L13" s="54"/>
      <c r="M13" s="54"/>
      <c r="N13" s="54"/>
      <c r="O13" s="54"/>
      <c r="P13" s="134" t="s">
        <v>317</v>
      </c>
      <c r="Q13" s="51">
        <f t="shared" si="0"/>
        <v>0</v>
      </c>
      <c r="R13" s="52" t="str">
        <f t="shared" si="3"/>
        <v>F</v>
      </c>
      <c r="S13" s="53" t="str">
        <f t="shared" si="1"/>
        <v>Kém</v>
      </c>
      <c r="T13" s="41" t="str">
        <f t="shared" si="4"/>
        <v>Không đủ ĐKDT</v>
      </c>
      <c r="U13" s="41"/>
      <c r="V13" s="71"/>
      <c r="W13" s="4"/>
      <c r="X13" s="43" t="str">
        <f t="shared" si="2"/>
        <v>Học lại</v>
      </c>
      <c r="Y13" s="43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61"/>
    </row>
    <row r="14" spans="2:40" ht="18.75" customHeight="1">
      <c r="B14" s="44">
        <v>6</v>
      </c>
      <c r="C14" s="45" t="s">
        <v>706</v>
      </c>
      <c r="D14" s="46" t="s">
        <v>97</v>
      </c>
      <c r="E14" s="47" t="s">
        <v>707</v>
      </c>
      <c r="F14" s="48" t="s">
        <v>708</v>
      </c>
      <c r="G14" s="45" t="s">
        <v>90</v>
      </c>
      <c r="H14" s="89">
        <v>0</v>
      </c>
      <c r="I14" s="49">
        <v>0</v>
      </c>
      <c r="J14" s="49">
        <v>0</v>
      </c>
      <c r="K14" s="49" t="s">
        <v>36</v>
      </c>
      <c r="L14" s="54"/>
      <c r="M14" s="54"/>
      <c r="N14" s="54"/>
      <c r="O14" s="54"/>
      <c r="P14" s="134" t="s">
        <v>317</v>
      </c>
      <c r="Q14" s="51">
        <f t="shared" si="0"/>
        <v>0</v>
      </c>
      <c r="R14" s="52" t="str">
        <f t="shared" si="3"/>
        <v>F</v>
      </c>
      <c r="S14" s="53" t="str">
        <f t="shared" si="1"/>
        <v>Kém</v>
      </c>
      <c r="T14" s="41" t="str">
        <f t="shared" si="4"/>
        <v>Không đủ ĐKDT</v>
      </c>
      <c r="U14" s="41"/>
      <c r="V14" s="71"/>
      <c r="W14" s="4"/>
      <c r="X14" s="43" t="str">
        <f t="shared" si="2"/>
        <v>Học lại</v>
      </c>
      <c r="Y14" s="43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61"/>
    </row>
    <row r="15" spans="2:40" ht="18.75" customHeight="1">
      <c r="B15" s="44">
        <v>7</v>
      </c>
      <c r="C15" s="45" t="s">
        <v>709</v>
      </c>
      <c r="D15" s="46" t="s">
        <v>326</v>
      </c>
      <c r="E15" s="47" t="s">
        <v>98</v>
      </c>
      <c r="F15" s="48" t="s">
        <v>520</v>
      </c>
      <c r="G15" s="45" t="s">
        <v>72</v>
      </c>
      <c r="H15" s="89">
        <v>10</v>
      </c>
      <c r="I15" s="49">
        <v>8</v>
      </c>
      <c r="J15" s="49">
        <v>8</v>
      </c>
      <c r="K15" s="49" t="s">
        <v>36</v>
      </c>
      <c r="L15" s="54"/>
      <c r="M15" s="54"/>
      <c r="N15" s="54"/>
      <c r="O15" s="54"/>
      <c r="P15" s="86">
        <v>7</v>
      </c>
      <c r="Q15" s="51">
        <f t="shared" si="0"/>
        <v>7.7</v>
      </c>
      <c r="R15" s="52" t="str">
        <f t="shared" si="3"/>
        <v>B</v>
      </c>
      <c r="S15" s="53" t="str">
        <f t="shared" si="1"/>
        <v>Khá</v>
      </c>
      <c r="T15" s="41" t="str">
        <f t="shared" si="4"/>
        <v/>
      </c>
      <c r="U15" s="41"/>
      <c r="V15" s="71"/>
      <c r="W15" s="4"/>
      <c r="X15" s="43" t="str">
        <f t="shared" si="2"/>
        <v>Đạt</v>
      </c>
      <c r="Y15" s="43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61"/>
    </row>
    <row r="16" spans="2:40" ht="18.75" customHeight="1">
      <c r="B16" s="44">
        <v>8</v>
      </c>
      <c r="C16" s="45" t="s">
        <v>710</v>
      </c>
      <c r="D16" s="46" t="s">
        <v>359</v>
      </c>
      <c r="E16" s="47" t="s">
        <v>711</v>
      </c>
      <c r="F16" s="48" t="s">
        <v>712</v>
      </c>
      <c r="G16" s="45" t="s">
        <v>72</v>
      </c>
      <c r="H16" s="89">
        <v>10</v>
      </c>
      <c r="I16" s="49">
        <v>8</v>
      </c>
      <c r="J16" s="49">
        <v>8</v>
      </c>
      <c r="K16" s="49" t="s">
        <v>36</v>
      </c>
      <c r="L16" s="54"/>
      <c r="M16" s="54"/>
      <c r="N16" s="54"/>
      <c r="O16" s="54"/>
      <c r="P16" s="86">
        <v>7.5</v>
      </c>
      <c r="Q16" s="51">
        <f t="shared" si="0"/>
        <v>8</v>
      </c>
      <c r="R16" s="52" t="str">
        <f t="shared" si="3"/>
        <v>B+</v>
      </c>
      <c r="S16" s="53" t="str">
        <f t="shared" si="1"/>
        <v>Khá</v>
      </c>
      <c r="T16" s="41" t="str">
        <f t="shared" si="4"/>
        <v/>
      </c>
      <c r="U16" s="41"/>
      <c r="V16" s="71"/>
      <c r="W16" s="4"/>
      <c r="X16" s="43" t="str">
        <f t="shared" si="2"/>
        <v>Đạt</v>
      </c>
      <c r="Y16" s="43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61"/>
    </row>
    <row r="17" spans="2:40" ht="18.75" customHeight="1">
      <c r="B17" s="44">
        <v>9</v>
      </c>
      <c r="C17" s="45" t="s">
        <v>713</v>
      </c>
      <c r="D17" s="46" t="s">
        <v>714</v>
      </c>
      <c r="E17" s="47" t="s">
        <v>407</v>
      </c>
      <c r="F17" s="48" t="s">
        <v>150</v>
      </c>
      <c r="G17" s="45" t="s">
        <v>90</v>
      </c>
      <c r="H17" s="89">
        <v>0</v>
      </c>
      <c r="I17" s="49">
        <v>0</v>
      </c>
      <c r="J17" s="49">
        <v>0</v>
      </c>
      <c r="K17" s="49" t="s">
        <v>36</v>
      </c>
      <c r="L17" s="54"/>
      <c r="M17" s="54"/>
      <c r="N17" s="54"/>
      <c r="O17" s="54"/>
      <c r="P17" s="134" t="s">
        <v>317</v>
      </c>
      <c r="Q17" s="51">
        <f t="shared" si="0"/>
        <v>0</v>
      </c>
      <c r="R17" s="52" t="str">
        <f t="shared" si="3"/>
        <v>F</v>
      </c>
      <c r="S17" s="53" t="str">
        <f t="shared" si="1"/>
        <v>Kém</v>
      </c>
      <c r="T17" s="41" t="str">
        <f t="shared" si="4"/>
        <v>Không đủ ĐKDT</v>
      </c>
      <c r="U17" s="41"/>
      <c r="V17" s="71"/>
      <c r="W17" s="4"/>
      <c r="X17" s="43" t="str">
        <f t="shared" si="2"/>
        <v>Học lại</v>
      </c>
      <c r="Y17" s="43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61"/>
    </row>
    <row r="18" spans="2:40" ht="18.75" customHeight="1">
      <c r="B18" s="44">
        <v>10</v>
      </c>
      <c r="C18" s="45" t="s">
        <v>715</v>
      </c>
      <c r="D18" s="46" t="s">
        <v>716</v>
      </c>
      <c r="E18" s="47" t="s">
        <v>322</v>
      </c>
      <c r="F18" s="48" t="s">
        <v>717</v>
      </c>
      <c r="G18" s="45" t="s">
        <v>135</v>
      </c>
      <c r="H18" s="89">
        <v>10</v>
      </c>
      <c r="I18" s="49">
        <v>7</v>
      </c>
      <c r="J18" s="49">
        <v>8</v>
      </c>
      <c r="K18" s="49" t="s">
        <v>36</v>
      </c>
      <c r="L18" s="54"/>
      <c r="M18" s="54"/>
      <c r="N18" s="54"/>
      <c r="O18" s="54"/>
      <c r="P18" s="86">
        <v>6</v>
      </c>
      <c r="Q18" s="51">
        <f t="shared" si="0"/>
        <v>7</v>
      </c>
      <c r="R18" s="52" t="str">
        <f t="shared" si="3"/>
        <v>B</v>
      </c>
      <c r="S18" s="53" t="str">
        <f t="shared" si="1"/>
        <v>Khá</v>
      </c>
      <c r="T18" s="41" t="str">
        <f t="shared" si="4"/>
        <v/>
      </c>
      <c r="U18" s="41"/>
      <c r="V18" s="71"/>
      <c r="W18" s="4"/>
      <c r="X18" s="43" t="str">
        <f t="shared" si="2"/>
        <v>Đạt</v>
      </c>
      <c r="Y18" s="43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61"/>
    </row>
    <row r="19" spans="2:40" ht="18.75" customHeight="1">
      <c r="B19" s="44">
        <v>11</v>
      </c>
      <c r="C19" s="45" t="s">
        <v>718</v>
      </c>
      <c r="D19" s="46" t="s">
        <v>719</v>
      </c>
      <c r="E19" s="47" t="s">
        <v>322</v>
      </c>
      <c r="F19" s="48" t="s">
        <v>720</v>
      </c>
      <c r="G19" s="45" t="s">
        <v>135</v>
      </c>
      <c r="H19" s="89">
        <v>10</v>
      </c>
      <c r="I19" s="49">
        <v>8</v>
      </c>
      <c r="J19" s="49">
        <v>8</v>
      </c>
      <c r="K19" s="49" t="s">
        <v>36</v>
      </c>
      <c r="L19" s="54"/>
      <c r="M19" s="54"/>
      <c r="N19" s="54"/>
      <c r="O19" s="54"/>
      <c r="P19" s="86">
        <v>7</v>
      </c>
      <c r="Q19" s="51">
        <f t="shared" si="0"/>
        <v>7.7</v>
      </c>
      <c r="R19" s="52" t="str">
        <f t="shared" si="3"/>
        <v>B</v>
      </c>
      <c r="S19" s="53" t="str">
        <f t="shared" si="1"/>
        <v>Khá</v>
      </c>
      <c r="T19" s="41" t="str">
        <f t="shared" si="4"/>
        <v/>
      </c>
      <c r="U19" s="41"/>
      <c r="V19" s="71"/>
      <c r="W19" s="4"/>
      <c r="X19" s="43" t="str">
        <f t="shared" si="2"/>
        <v>Đạt</v>
      </c>
      <c r="Y19" s="43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61"/>
    </row>
    <row r="20" spans="2:40" ht="18.75" customHeight="1">
      <c r="B20" s="44">
        <v>12</v>
      </c>
      <c r="C20" s="45" t="s">
        <v>721</v>
      </c>
      <c r="D20" s="46" t="s">
        <v>722</v>
      </c>
      <c r="E20" s="47" t="s">
        <v>110</v>
      </c>
      <c r="F20" s="48" t="s">
        <v>723</v>
      </c>
      <c r="G20" s="45" t="s">
        <v>370</v>
      </c>
      <c r="H20" s="89">
        <v>8</v>
      </c>
      <c r="I20" s="49">
        <v>8</v>
      </c>
      <c r="J20" s="49">
        <v>8</v>
      </c>
      <c r="K20" s="49" t="s">
        <v>36</v>
      </c>
      <c r="L20" s="54"/>
      <c r="M20" s="54"/>
      <c r="N20" s="54"/>
      <c r="O20" s="54"/>
      <c r="P20" s="86">
        <v>7</v>
      </c>
      <c r="Q20" s="51">
        <f t="shared" si="0"/>
        <v>7.5</v>
      </c>
      <c r="R20" s="52" t="str">
        <f t="shared" si="3"/>
        <v>B</v>
      </c>
      <c r="S20" s="53" t="str">
        <f t="shared" si="1"/>
        <v>Khá</v>
      </c>
      <c r="T20" s="41" t="str">
        <f t="shared" si="4"/>
        <v/>
      </c>
      <c r="U20" s="41"/>
      <c r="V20" s="71"/>
      <c r="W20" s="4"/>
      <c r="X20" s="43" t="str">
        <f t="shared" si="2"/>
        <v>Đạt</v>
      </c>
      <c r="Y20" s="43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61"/>
    </row>
    <row r="21" spans="2:40" ht="18.75" customHeight="1">
      <c r="B21" s="44">
        <v>13</v>
      </c>
      <c r="C21" s="45" t="s">
        <v>724</v>
      </c>
      <c r="D21" s="46" t="s">
        <v>310</v>
      </c>
      <c r="E21" s="47" t="s">
        <v>323</v>
      </c>
      <c r="F21" s="48" t="s">
        <v>725</v>
      </c>
      <c r="G21" s="45" t="s">
        <v>159</v>
      </c>
      <c r="H21" s="89">
        <v>10</v>
      </c>
      <c r="I21" s="49">
        <v>7</v>
      </c>
      <c r="J21" s="49">
        <v>8</v>
      </c>
      <c r="K21" s="49" t="s">
        <v>36</v>
      </c>
      <c r="L21" s="54"/>
      <c r="M21" s="54"/>
      <c r="N21" s="54"/>
      <c r="O21" s="54"/>
      <c r="P21" s="86">
        <v>6.5</v>
      </c>
      <c r="Q21" s="51">
        <f t="shared" si="0"/>
        <v>7.3</v>
      </c>
      <c r="R21" s="52" t="str">
        <f t="shared" si="3"/>
        <v>B</v>
      </c>
      <c r="S21" s="53" t="str">
        <f t="shared" si="1"/>
        <v>Khá</v>
      </c>
      <c r="T21" s="41" t="str">
        <f t="shared" si="4"/>
        <v/>
      </c>
      <c r="U21" s="41"/>
      <c r="V21" s="71"/>
      <c r="W21" s="4"/>
      <c r="X21" s="43" t="str">
        <f t="shared" si="2"/>
        <v>Đạt</v>
      </c>
      <c r="Y21" s="43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61"/>
    </row>
    <row r="22" spans="2:40" ht="18.75" customHeight="1">
      <c r="B22" s="44">
        <v>14</v>
      </c>
      <c r="C22" s="45" t="s">
        <v>726</v>
      </c>
      <c r="D22" s="46" t="s">
        <v>239</v>
      </c>
      <c r="E22" s="47" t="s">
        <v>328</v>
      </c>
      <c r="F22" s="48" t="s">
        <v>727</v>
      </c>
      <c r="G22" s="45" t="s">
        <v>72</v>
      </c>
      <c r="H22" s="89">
        <v>10</v>
      </c>
      <c r="I22" s="49">
        <v>8</v>
      </c>
      <c r="J22" s="49">
        <v>8</v>
      </c>
      <c r="K22" s="49" t="s">
        <v>36</v>
      </c>
      <c r="L22" s="54"/>
      <c r="M22" s="54"/>
      <c r="N22" s="54"/>
      <c r="O22" s="54"/>
      <c r="P22" s="86">
        <v>7.5</v>
      </c>
      <c r="Q22" s="51">
        <f t="shared" si="0"/>
        <v>8</v>
      </c>
      <c r="R22" s="52" t="str">
        <f t="shared" si="3"/>
        <v>B+</v>
      </c>
      <c r="S22" s="53" t="str">
        <f t="shared" si="1"/>
        <v>Khá</v>
      </c>
      <c r="T22" s="41" t="str">
        <f t="shared" si="4"/>
        <v/>
      </c>
      <c r="U22" s="41"/>
      <c r="V22" s="71"/>
      <c r="W22" s="4"/>
      <c r="X22" s="43" t="str">
        <f t="shared" si="2"/>
        <v>Đạt</v>
      </c>
      <c r="Y22" s="43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61"/>
    </row>
    <row r="23" spans="2:40" ht="18.75" customHeight="1">
      <c r="B23" s="44">
        <v>15</v>
      </c>
      <c r="C23" s="45" t="s">
        <v>728</v>
      </c>
      <c r="D23" s="46" t="s">
        <v>729</v>
      </c>
      <c r="E23" s="47" t="s">
        <v>141</v>
      </c>
      <c r="F23" s="48" t="s">
        <v>730</v>
      </c>
      <c r="G23" s="45" t="s">
        <v>72</v>
      </c>
      <c r="H23" s="89">
        <v>10</v>
      </c>
      <c r="I23" s="49">
        <v>8</v>
      </c>
      <c r="J23" s="49">
        <v>8</v>
      </c>
      <c r="K23" s="49" t="s">
        <v>36</v>
      </c>
      <c r="L23" s="54"/>
      <c r="M23" s="54"/>
      <c r="N23" s="54"/>
      <c r="O23" s="54"/>
      <c r="P23" s="86">
        <v>8</v>
      </c>
      <c r="Q23" s="51">
        <f t="shared" si="0"/>
        <v>8.1999999999999993</v>
      </c>
      <c r="R23" s="52" t="str">
        <f t="shared" si="3"/>
        <v>B+</v>
      </c>
      <c r="S23" s="53" t="str">
        <f t="shared" si="1"/>
        <v>Khá</v>
      </c>
      <c r="T23" s="41" t="str">
        <f t="shared" si="4"/>
        <v/>
      </c>
      <c r="U23" s="41"/>
      <c r="V23" s="71"/>
      <c r="W23" s="4"/>
      <c r="X23" s="43" t="str">
        <f t="shared" si="2"/>
        <v>Đạt</v>
      </c>
      <c r="Y23" s="43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61"/>
    </row>
    <row r="24" spans="2:40" ht="18.75" customHeight="1">
      <c r="B24" s="44">
        <v>16</v>
      </c>
      <c r="C24" s="45" t="s">
        <v>731</v>
      </c>
      <c r="D24" s="46" t="s">
        <v>578</v>
      </c>
      <c r="E24" s="47" t="s">
        <v>153</v>
      </c>
      <c r="F24" s="48" t="s">
        <v>732</v>
      </c>
      <c r="G24" s="45" t="s">
        <v>90</v>
      </c>
      <c r="H24" s="89">
        <v>5</v>
      </c>
      <c r="I24" s="49">
        <v>7</v>
      </c>
      <c r="J24" s="49">
        <v>5</v>
      </c>
      <c r="K24" s="49" t="s">
        <v>36</v>
      </c>
      <c r="L24" s="54"/>
      <c r="M24" s="54"/>
      <c r="N24" s="54"/>
      <c r="O24" s="54"/>
      <c r="P24" s="86">
        <v>7</v>
      </c>
      <c r="Q24" s="51">
        <f t="shared" si="0"/>
        <v>6.4</v>
      </c>
      <c r="R24" s="52" t="str">
        <f t="shared" si="3"/>
        <v>C</v>
      </c>
      <c r="S24" s="53" t="str">
        <f t="shared" si="1"/>
        <v>Trung bình</v>
      </c>
      <c r="T24" s="41" t="str">
        <f t="shared" si="4"/>
        <v/>
      </c>
      <c r="U24" s="41"/>
      <c r="V24" s="71"/>
      <c r="W24" s="4"/>
      <c r="X24" s="43" t="str">
        <f t="shared" si="2"/>
        <v>Đạt</v>
      </c>
      <c r="Y24" s="43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61"/>
    </row>
    <row r="25" spans="2:40" ht="18.75" customHeight="1">
      <c r="B25" s="44">
        <v>17</v>
      </c>
      <c r="C25" s="45" t="s">
        <v>733</v>
      </c>
      <c r="D25" s="46" t="s">
        <v>152</v>
      </c>
      <c r="E25" s="47" t="s">
        <v>153</v>
      </c>
      <c r="F25" s="48" t="s">
        <v>734</v>
      </c>
      <c r="G25" s="45" t="s">
        <v>77</v>
      </c>
      <c r="H25" s="89">
        <v>8</v>
      </c>
      <c r="I25" s="49">
        <v>8</v>
      </c>
      <c r="J25" s="49">
        <v>8</v>
      </c>
      <c r="K25" s="49" t="s">
        <v>36</v>
      </c>
      <c r="L25" s="54"/>
      <c r="M25" s="54"/>
      <c r="N25" s="54"/>
      <c r="O25" s="54"/>
      <c r="P25" s="86">
        <v>7</v>
      </c>
      <c r="Q25" s="51">
        <f t="shared" si="0"/>
        <v>7.5</v>
      </c>
      <c r="R25" s="52" t="str">
        <f t="shared" si="3"/>
        <v>B</v>
      </c>
      <c r="S25" s="53" t="str">
        <f t="shared" si="1"/>
        <v>Khá</v>
      </c>
      <c r="T25" s="41" t="str">
        <f t="shared" si="4"/>
        <v/>
      </c>
      <c r="U25" s="41"/>
      <c r="V25" s="71"/>
      <c r="W25" s="4"/>
      <c r="X25" s="43" t="str">
        <f t="shared" si="2"/>
        <v>Đạt</v>
      </c>
      <c r="Y25" s="43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61"/>
    </row>
    <row r="26" spans="2:40" ht="18.75" customHeight="1">
      <c r="B26" s="44">
        <v>18</v>
      </c>
      <c r="C26" s="45" t="s">
        <v>735</v>
      </c>
      <c r="D26" s="46" t="s">
        <v>365</v>
      </c>
      <c r="E26" s="47" t="s">
        <v>330</v>
      </c>
      <c r="F26" s="48" t="s">
        <v>736</v>
      </c>
      <c r="G26" s="45" t="s">
        <v>737</v>
      </c>
      <c r="H26" s="89">
        <v>0</v>
      </c>
      <c r="I26" s="49">
        <v>0</v>
      </c>
      <c r="J26" s="49">
        <v>0</v>
      </c>
      <c r="K26" s="49" t="s">
        <v>36</v>
      </c>
      <c r="L26" s="54"/>
      <c r="M26" s="54"/>
      <c r="N26" s="54"/>
      <c r="O26" s="54"/>
      <c r="P26" s="134" t="s">
        <v>317</v>
      </c>
      <c r="Q26" s="51">
        <f t="shared" si="0"/>
        <v>0</v>
      </c>
      <c r="R26" s="52" t="str">
        <f t="shared" si="3"/>
        <v>F</v>
      </c>
      <c r="S26" s="53" t="str">
        <f t="shared" si="1"/>
        <v>Kém</v>
      </c>
      <c r="T26" s="41" t="str">
        <f t="shared" si="4"/>
        <v>Không đủ ĐKDT</v>
      </c>
      <c r="U26" s="41"/>
      <c r="V26" s="71"/>
      <c r="W26" s="4"/>
      <c r="X26" s="43" t="str">
        <f t="shared" si="2"/>
        <v>Học lại</v>
      </c>
      <c r="Y26" s="43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61"/>
    </row>
    <row r="27" spans="2:40" ht="18.75" customHeight="1">
      <c r="B27" s="44">
        <v>19</v>
      </c>
      <c r="C27" s="45" t="s">
        <v>738</v>
      </c>
      <c r="D27" s="46" t="s">
        <v>152</v>
      </c>
      <c r="E27" s="47" t="s">
        <v>330</v>
      </c>
      <c r="F27" s="48" t="s">
        <v>739</v>
      </c>
      <c r="G27" s="45" t="s">
        <v>72</v>
      </c>
      <c r="H27" s="89">
        <v>8</v>
      </c>
      <c r="I27" s="49">
        <v>8</v>
      </c>
      <c r="J27" s="49">
        <v>8</v>
      </c>
      <c r="K27" s="49" t="s">
        <v>36</v>
      </c>
      <c r="L27" s="54"/>
      <c r="M27" s="54"/>
      <c r="N27" s="54"/>
      <c r="O27" s="54"/>
      <c r="P27" s="86">
        <v>7.5</v>
      </c>
      <c r="Q27" s="51">
        <f t="shared" si="0"/>
        <v>7.8</v>
      </c>
      <c r="R27" s="52" t="str">
        <f t="shared" si="3"/>
        <v>B</v>
      </c>
      <c r="S27" s="53" t="str">
        <f t="shared" si="1"/>
        <v>Khá</v>
      </c>
      <c r="T27" s="41" t="str">
        <f t="shared" si="4"/>
        <v/>
      </c>
      <c r="U27" s="41"/>
      <c r="V27" s="71"/>
      <c r="W27" s="4"/>
      <c r="X27" s="43" t="str">
        <f t="shared" si="2"/>
        <v>Đạt</v>
      </c>
      <c r="Y27" s="43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61"/>
    </row>
    <row r="28" spans="2:40" ht="18.75" customHeight="1">
      <c r="B28" s="44">
        <v>20</v>
      </c>
      <c r="C28" s="45" t="s">
        <v>740</v>
      </c>
      <c r="D28" s="46" t="s">
        <v>353</v>
      </c>
      <c r="E28" s="47" t="s">
        <v>741</v>
      </c>
      <c r="F28" s="48" t="s">
        <v>742</v>
      </c>
      <c r="G28" s="45" t="s">
        <v>100</v>
      </c>
      <c r="H28" s="89">
        <v>0</v>
      </c>
      <c r="I28" s="49">
        <v>0</v>
      </c>
      <c r="J28" s="49">
        <v>0</v>
      </c>
      <c r="K28" s="49" t="s">
        <v>36</v>
      </c>
      <c r="L28" s="54"/>
      <c r="M28" s="54"/>
      <c r="N28" s="54"/>
      <c r="O28" s="54"/>
      <c r="P28" s="134" t="s">
        <v>317</v>
      </c>
      <c r="Q28" s="51">
        <f t="shared" si="0"/>
        <v>0</v>
      </c>
      <c r="R28" s="52" t="str">
        <f t="shared" si="3"/>
        <v>F</v>
      </c>
      <c r="S28" s="53" t="str">
        <f t="shared" si="1"/>
        <v>Kém</v>
      </c>
      <c r="T28" s="41" t="str">
        <f t="shared" si="4"/>
        <v>Không đủ ĐKDT</v>
      </c>
      <c r="U28" s="41"/>
      <c r="V28" s="71"/>
      <c r="W28" s="4"/>
      <c r="X28" s="43" t="str">
        <f t="shared" si="2"/>
        <v>Học lại</v>
      </c>
      <c r="Y28" s="43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61"/>
    </row>
    <row r="29" spans="2:40" ht="18.75" customHeight="1">
      <c r="B29" s="44">
        <v>21</v>
      </c>
      <c r="C29" s="45" t="s">
        <v>743</v>
      </c>
      <c r="D29" s="46" t="s">
        <v>744</v>
      </c>
      <c r="E29" s="47" t="s">
        <v>187</v>
      </c>
      <c r="F29" s="48" t="s">
        <v>745</v>
      </c>
      <c r="G29" s="45" t="s">
        <v>90</v>
      </c>
      <c r="H29" s="89">
        <v>9</v>
      </c>
      <c r="I29" s="49">
        <v>6</v>
      </c>
      <c r="J29" s="49">
        <v>8</v>
      </c>
      <c r="K29" s="49" t="s">
        <v>36</v>
      </c>
      <c r="L29" s="54"/>
      <c r="M29" s="54"/>
      <c r="N29" s="54"/>
      <c r="O29" s="54"/>
      <c r="P29" s="86">
        <v>4</v>
      </c>
      <c r="Q29" s="51">
        <f t="shared" si="0"/>
        <v>5.7</v>
      </c>
      <c r="R29" s="52" t="str">
        <f t="shared" si="3"/>
        <v>C</v>
      </c>
      <c r="S29" s="53" t="str">
        <f t="shared" si="1"/>
        <v>Trung bình</v>
      </c>
      <c r="T29" s="41" t="str">
        <f t="shared" si="4"/>
        <v/>
      </c>
      <c r="U29" s="41"/>
      <c r="V29" s="71"/>
      <c r="W29" s="4"/>
      <c r="X29" s="43" t="str">
        <f t="shared" si="2"/>
        <v>Đạt</v>
      </c>
      <c r="Y29" s="43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61"/>
    </row>
    <row r="30" spans="2:40" ht="18.75" customHeight="1">
      <c r="B30" s="44">
        <v>22</v>
      </c>
      <c r="C30" s="45" t="s">
        <v>746</v>
      </c>
      <c r="D30" s="46" t="s">
        <v>747</v>
      </c>
      <c r="E30" s="47" t="s">
        <v>187</v>
      </c>
      <c r="F30" s="48" t="s">
        <v>748</v>
      </c>
      <c r="G30" s="45" t="s">
        <v>72</v>
      </c>
      <c r="H30" s="89">
        <v>10</v>
      </c>
      <c r="I30" s="49">
        <v>8</v>
      </c>
      <c r="J30" s="49">
        <v>8</v>
      </c>
      <c r="K30" s="49" t="s">
        <v>36</v>
      </c>
      <c r="L30" s="54"/>
      <c r="M30" s="54"/>
      <c r="N30" s="54"/>
      <c r="O30" s="54"/>
      <c r="P30" s="86">
        <v>7</v>
      </c>
      <c r="Q30" s="51">
        <f t="shared" si="0"/>
        <v>7.7</v>
      </c>
      <c r="R30" s="52" t="str">
        <f t="shared" si="3"/>
        <v>B</v>
      </c>
      <c r="S30" s="53" t="str">
        <f t="shared" si="1"/>
        <v>Khá</v>
      </c>
      <c r="T30" s="41" t="str">
        <f t="shared" si="4"/>
        <v/>
      </c>
      <c r="U30" s="41"/>
      <c r="V30" s="71"/>
      <c r="W30" s="4"/>
      <c r="X30" s="43" t="str">
        <f t="shared" si="2"/>
        <v>Đạt</v>
      </c>
      <c r="Y30" s="43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61"/>
    </row>
    <row r="31" spans="2:40" ht="18.75" customHeight="1">
      <c r="B31" s="44">
        <v>23</v>
      </c>
      <c r="C31" s="45" t="s">
        <v>749</v>
      </c>
      <c r="D31" s="46" t="s">
        <v>750</v>
      </c>
      <c r="E31" s="47" t="s">
        <v>187</v>
      </c>
      <c r="F31" s="48" t="s">
        <v>751</v>
      </c>
      <c r="G31" s="45" t="s">
        <v>72</v>
      </c>
      <c r="H31" s="89">
        <v>0</v>
      </c>
      <c r="I31" s="49">
        <v>0</v>
      </c>
      <c r="J31" s="49">
        <v>0</v>
      </c>
      <c r="K31" s="49" t="s">
        <v>36</v>
      </c>
      <c r="L31" s="54"/>
      <c r="M31" s="54"/>
      <c r="N31" s="54"/>
      <c r="O31" s="54"/>
      <c r="P31" s="134" t="s">
        <v>317</v>
      </c>
      <c r="Q31" s="51">
        <f t="shared" si="0"/>
        <v>0</v>
      </c>
      <c r="R31" s="52" t="str">
        <f t="shared" si="3"/>
        <v>F</v>
      </c>
      <c r="S31" s="53" t="str">
        <f t="shared" si="1"/>
        <v>Kém</v>
      </c>
      <c r="T31" s="41" t="str">
        <f t="shared" si="4"/>
        <v>Không đủ ĐKDT</v>
      </c>
      <c r="U31" s="41"/>
      <c r="V31" s="71"/>
      <c r="W31" s="4"/>
      <c r="X31" s="43" t="str">
        <f t="shared" si="2"/>
        <v>Học lại</v>
      </c>
      <c r="Y31" s="43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61"/>
    </row>
    <row r="32" spans="2:40" ht="18.75" customHeight="1">
      <c r="B32" s="44">
        <v>24</v>
      </c>
      <c r="C32" s="45" t="s">
        <v>752</v>
      </c>
      <c r="D32" s="46" t="s">
        <v>538</v>
      </c>
      <c r="E32" s="47" t="s">
        <v>344</v>
      </c>
      <c r="F32" s="48" t="s">
        <v>753</v>
      </c>
      <c r="G32" s="45" t="s">
        <v>754</v>
      </c>
      <c r="H32" s="89">
        <v>0</v>
      </c>
      <c r="I32" s="49">
        <v>0</v>
      </c>
      <c r="J32" s="49">
        <v>0</v>
      </c>
      <c r="K32" s="49" t="s">
        <v>36</v>
      </c>
      <c r="L32" s="54"/>
      <c r="M32" s="54"/>
      <c r="N32" s="54"/>
      <c r="O32" s="54"/>
      <c r="P32" s="134" t="s">
        <v>317</v>
      </c>
      <c r="Q32" s="51">
        <f t="shared" si="0"/>
        <v>0</v>
      </c>
      <c r="R32" s="52" t="str">
        <f t="shared" si="3"/>
        <v>F</v>
      </c>
      <c r="S32" s="53" t="str">
        <f t="shared" si="1"/>
        <v>Kém</v>
      </c>
      <c r="T32" s="41" t="str">
        <f t="shared" si="4"/>
        <v>Không đủ ĐKDT</v>
      </c>
      <c r="U32" s="41"/>
      <c r="V32" s="71"/>
      <c r="W32" s="4"/>
      <c r="X32" s="43" t="str">
        <f t="shared" si="2"/>
        <v>Học lại</v>
      </c>
      <c r="Y32" s="43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61"/>
    </row>
    <row r="33" spans="2:40" ht="18.75" customHeight="1">
      <c r="B33" s="44">
        <v>25</v>
      </c>
      <c r="C33" s="45" t="s">
        <v>755</v>
      </c>
      <c r="D33" s="46" t="s">
        <v>152</v>
      </c>
      <c r="E33" s="47" t="s">
        <v>756</v>
      </c>
      <c r="F33" s="48" t="s">
        <v>757</v>
      </c>
      <c r="G33" s="45" t="s">
        <v>72</v>
      </c>
      <c r="H33" s="89">
        <v>5</v>
      </c>
      <c r="I33" s="49">
        <v>7</v>
      </c>
      <c r="J33" s="49">
        <v>5</v>
      </c>
      <c r="K33" s="49" t="s">
        <v>36</v>
      </c>
      <c r="L33" s="54"/>
      <c r="M33" s="54"/>
      <c r="N33" s="54"/>
      <c r="O33" s="54"/>
      <c r="P33" s="86">
        <v>7</v>
      </c>
      <c r="Q33" s="51">
        <f t="shared" si="0"/>
        <v>6.4</v>
      </c>
      <c r="R33" s="52" t="str">
        <f t="shared" si="3"/>
        <v>C</v>
      </c>
      <c r="S33" s="53" t="str">
        <f t="shared" si="1"/>
        <v>Trung bình</v>
      </c>
      <c r="T33" s="41" t="str">
        <f t="shared" si="4"/>
        <v/>
      </c>
      <c r="U33" s="41"/>
      <c r="V33" s="71"/>
      <c r="W33" s="4"/>
      <c r="X33" s="43" t="str">
        <f t="shared" si="2"/>
        <v>Đạt</v>
      </c>
      <c r="Y33" s="43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61"/>
    </row>
    <row r="34" spans="2:40" ht="18.75" customHeight="1">
      <c r="B34" s="44">
        <v>26</v>
      </c>
      <c r="C34" s="45" t="s">
        <v>758</v>
      </c>
      <c r="D34" s="46" t="s">
        <v>119</v>
      </c>
      <c r="E34" s="47" t="s">
        <v>205</v>
      </c>
      <c r="F34" s="48" t="s">
        <v>759</v>
      </c>
      <c r="G34" s="45" t="s">
        <v>72</v>
      </c>
      <c r="H34" s="89">
        <v>10</v>
      </c>
      <c r="I34" s="49">
        <v>8</v>
      </c>
      <c r="J34" s="49">
        <v>8</v>
      </c>
      <c r="K34" s="49" t="s">
        <v>36</v>
      </c>
      <c r="L34" s="54"/>
      <c r="M34" s="54"/>
      <c r="N34" s="54"/>
      <c r="O34" s="54"/>
      <c r="P34" s="86">
        <v>8</v>
      </c>
      <c r="Q34" s="51">
        <f t="shared" si="0"/>
        <v>8.1999999999999993</v>
      </c>
      <c r="R34" s="52" t="str">
        <f t="shared" si="3"/>
        <v>B+</v>
      </c>
      <c r="S34" s="53" t="str">
        <f t="shared" si="1"/>
        <v>Khá</v>
      </c>
      <c r="T34" s="41" t="str">
        <f t="shared" si="4"/>
        <v/>
      </c>
      <c r="U34" s="41"/>
      <c r="V34" s="71"/>
      <c r="W34" s="4"/>
      <c r="X34" s="43" t="str">
        <f t="shared" si="2"/>
        <v>Đạt</v>
      </c>
      <c r="Y34" s="43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61"/>
    </row>
    <row r="35" spans="2:40" ht="18.75" customHeight="1">
      <c r="B35" s="44">
        <v>27</v>
      </c>
      <c r="C35" s="45" t="s">
        <v>760</v>
      </c>
      <c r="D35" s="46" t="s">
        <v>164</v>
      </c>
      <c r="E35" s="47" t="s">
        <v>213</v>
      </c>
      <c r="F35" s="48" t="s">
        <v>761</v>
      </c>
      <c r="G35" s="45" t="s">
        <v>370</v>
      </c>
      <c r="H35" s="89">
        <v>10</v>
      </c>
      <c r="I35" s="49">
        <v>7</v>
      </c>
      <c r="J35" s="49">
        <v>8</v>
      </c>
      <c r="K35" s="49" t="s">
        <v>36</v>
      </c>
      <c r="L35" s="54"/>
      <c r="M35" s="54"/>
      <c r="N35" s="54"/>
      <c r="O35" s="54"/>
      <c r="P35" s="86">
        <v>6</v>
      </c>
      <c r="Q35" s="51">
        <f t="shared" si="0"/>
        <v>7</v>
      </c>
      <c r="R35" s="52" t="str">
        <f t="shared" si="3"/>
        <v>B</v>
      </c>
      <c r="S35" s="53" t="str">
        <f t="shared" si="1"/>
        <v>Khá</v>
      </c>
      <c r="T35" s="41" t="str">
        <f t="shared" si="4"/>
        <v/>
      </c>
      <c r="U35" s="41"/>
      <c r="V35" s="71"/>
      <c r="W35" s="4"/>
      <c r="X35" s="43" t="str">
        <f t="shared" si="2"/>
        <v>Đạt</v>
      </c>
      <c r="Y35" s="43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61"/>
    </row>
    <row r="36" spans="2:40" ht="18.75" customHeight="1">
      <c r="B36" s="44">
        <v>28</v>
      </c>
      <c r="C36" s="45" t="s">
        <v>762</v>
      </c>
      <c r="D36" s="46" t="s">
        <v>132</v>
      </c>
      <c r="E36" s="47" t="s">
        <v>213</v>
      </c>
      <c r="F36" s="48" t="s">
        <v>763</v>
      </c>
      <c r="G36" s="45" t="s">
        <v>95</v>
      </c>
      <c r="H36" s="89">
        <v>10</v>
      </c>
      <c r="I36" s="49">
        <v>7</v>
      </c>
      <c r="J36" s="49">
        <v>8</v>
      </c>
      <c r="K36" s="49" t="s">
        <v>36</v>
      </c>
      <c r="L36" s="54"/>
      <c r="M36" s="54"/>
      <c r="N36" s="54"/>
      <c r="O36" s="54"/>
      <c r="P36" s="86">
        <v>6</v>
      </c>
      <c r="Q36" s="51">
        <f t="shared" si="0"/>
        <v>7</v>
      </c>
      <c r="R36" s="52" t="str">
        <f t="shared" si="3"/>
        <v>B</v>
      </c>
      <c r="S36" s="53" t="str">
        <f t="shared" si="1"/>
        <v>Khá</v>
      </c>
      <c r="T36" s="41" t="str">
        <f t="shared" si="4"/>
        <v/>
      </c>
      <c r="U36" s="41"/>
      <c r="V36" s="71"/>
      <c r="W36" s="4"/>
      <c r="X36" s="43" t="str">
        <f t="shared" si="2"/>
        <v>Đạt</v>
      </c>
      <c r="Y36" s="43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61"/>
    </row>
    <row r="37" spans="2:40" ht="18.75" customHeight="1">
      <c r="B37" s="44">
        <v>29</v>
      </c>
      <c r="C37" s="45" t="s">
        <v>764</v>
      </c>
      <c r="D37" s="46" t="s">
        <v>765</v>
      </c>
      <c r="E37" s="47" t="s">
        <v>217</v>
      </c>
      <c r="F37" s="48" t="s">
        <v>766</v>
      </c>
      <c r="G37" s="45" t="s">
        <v>100</v>
      </c>
      <c r="H37" s="89">
        <v>0</v>
      </c>
      <c r="I37" s="49">
        <v>0</v>
      </c>
      <c r="J37" s="49">
        <v>0</v>
      </c>
      <c r="K37" s="49" t="s">
        <v>36</v>
      </c>
      <c r="L37" s="54"/>
      <c r="M37" s="54"/>
      <c r="N37" s="54"/>
      <c r="O37" s="54"/>
      <c r="P37" s="134" t="s">
        <v>317</v>
      </c>
      <c r="Q37" s="51">
        <f t="shared" si="0"/>
        <v>0</v>
      </c>
      <c r="R37" s="52" t="str">
        <f t="shared" si="3"/>
        <v>F</v>
      </c>
      <c r="S37" s="53" t="str">
        <f t="shared" si="1"/>
        <v>Kém</v>
      </c>
      <c r="T37" s="41" t="str">
        <f t="shared" si="4"/>
        <v>Không đủ ĐKDT</v>
      </c>
      <c r="U37" s="41"/>
      <c r="V37" s="71"/>
      <c r="W37" s="4"/>
      <c r="X37" s="43" t="str">
        <f t="shared" si="2"/>
        <v>Học lại</v>
      </c>
      <c r="Y37" s="43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61"/>
    </row>
    <row r="38" spans="2:40" ht="18.75" customHeight="1">
      <c r="B38" s="44">
        <v>30</v>
      </c>
      <c r="C38" s="45" t="s">
        <v>767</v>
      </c>
      <c r="D38" s="46" t="s">
        <v>432</v>
      </c>
      <c r="E38" s="47" t="s">
        <v>217</v>
      </c>
      <c r="F38" s="48" t="s">
        <v>768</v>
      </c>
      <c r="G38" s="45" t="s">
        <v>370</v>
      </c>
      <c r="H38" s="89">
        <v>8</v>
      </c>
      <c r="I38" s="49">
        <v>8</v>
      </c>
      <c r="J38" s="49">
        <v>8</v>
      </c>
      <c r="K38" s="49" t="s">
        <v>36</v>
      </c>
      <c r="L38" s="54"/>
      <c r="M38" s="54"/>
      <c r="N38" s="54"/>
      <c r="O38" s="54"/>
      <c r="P38" s="86">
        <v>7</v>
      </c>
      <c r="Q38" s="51">
        <f t="shared" si="0"/>
        <v>7.5</v>
      </c>
      <c r="R38" s="52" t="str">
        <f t="shared" si="3"/>
        <v>B</v>
      </c>
      <c r="S38" s="53" t="str">
        <f t="shared" si="1"/>
        <v>Khá</v>
      </c>
      <c r="T38" s="41" t="str">
        <f t="shared" si="4"/>
        <v/>
      </c>
      <c r="U38" s="41"/>
      <c r="V38" s="71"/>
      <c r="W38" s="4"/>
      <c r="X38" s="43" t="str">
        <f t="shared" si="2"/>
        <v>Đạt</v>
      </c>
      <c r="Y38" s="43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61"/>
    </row>
    <row r="39" spans="2:40" ht="18.75" customHeight="1">
      <c r="B39" s="44">
        <v>31</v>
      </c>
      <c r="C39" s="45" t="s">
        <v>769</v>
      </c>
      <c r="D39" s="46" t="s">
        <v>333</v>
      </c>
      <c r="E39" s="47" t="s">
        <v>770</v>
      </c>
      <c r="F39" s="48" t="s">
        <v>771</v>
      </c>
      <c r="G39" s="45" t="s">
        <v>772</v>
      </c>
      <c r="H39" s="89">
        <v>0</v>
      </c>
      <c r="I39" s="49">
        <v>0</v>
      </c>
      <c r="J39" s="49">
        <v>0</v>
      </c>
      <c r="K39" s="49" t="s">
        <v>36</v>
      </c>
      <c r="L39" s="54"/>
      <c r="M39" s="54"/>
      <c r="N39" s="54"/>
      <c r="O39" s="54"/>
      <c r="P39" s="134" t="s">
        <v>317</v>
      </c>
      <c r="Q39" s="51">
        <f t="shared" si="0"/>
        <v>0</v>
      </c>
      <c r="R39" s="52" t="str">
        <f t="shared" si="3"/>
        <v>F</v>
      </c>
      <c r="S39" s="53" t="str">
        <f t="shared" si="1"/>
        <v>Kém</v>
      </c>
      <c r="T39" s="41" t="str">
        <f t="shared" si="4"/>
        <v>Không đủ ĐKDT</v>
      </c>
      <c r="U39" s="41"/>
      <c r="V39" s="71"/>
      <c r="W39" s="4"/>
      <c r="X39" s="43" t="str">
        <f t="shared" si="2"/>
        <v>Học lại</v>
      </c>
      <c r="Y39" s="43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61"/>
    </row>
    <row r="40" spans="2:40" ht="18.75" customHeight="1">
      <c r="B40" s="44">
        <v>32</v>
      </c>
      <c r="C40" s="45" t="s">
        <v>773</v>
      </c>
      <c r="D40" s="46" t="s">
        <v>114</v>
      </c>
      <c r="E40" s="47" t="s">
        <v>774</v>
      </c>
      <c r="F40" s="48" t="s">
        <v>775</v>
      </c>
      <c r="G40" s="45" t="s">
        <v>776</v>
      </c>
      <c r="H40" s="89">
        <v>8</v>
      </c>
      <c r="I40" s="49">
        <v>7</v>
      </c>
      <c r="J40" s="49">
        <v>8</v>
      </c>
      <c r="K40" s="49" t="s">
        <v>36</v>
      </c>
      <c r="L40" s="54"/>
      <c r="M40" s="54"/>
      <c r="N40" s="54"/>
      <c r="O40" s="54"/>
      <c r="P40" s="86">
        <v>6</v>
      </c>
      <c r="Q40" s="51">
        <f t="shared" si="0"/>
        <v>6.8</v>
      </c>
      <c r="R40" s="52" t="str">
        <f t="shared" si="3"/>
        <v>C+</v>
      </c>
      <c r="S40" s="53" t="str">
        <f t="shared" si="1"/>
        <v>Trung bình</v>
      </c>
      <c r="T40" s="41" t="str">
        <f t="shared" si="4"/>
        <v/>
      </c>
      <c r="U40" s="41"/>
      <c r="V40" s="71"/>
      <c r="W40" s="4"/>
      <c r="X40" s="43" t="str">
        <f t="shared" si="2"/>
        <v>Đạt</v>
      </c>
      <c r="Y40" s="43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61"/>
    </row>
    <row r="41" spans="2:40" ht="18.75" customHeight="1">
      <c r="B41" s="44">
        <v>33</v>
      </c>
      <c r="C41" s="45" t="s">
        <v>777</v>
      </c>
      <c r="D41" s="46" t="s">
        <v>617</v>
      </c>
      <c r="E41" s="47" t="s">
        <v>778</v>
      </c>
      <c r="F41" s="48" t="s">
        <v>779</v>
      </c>
      <c r="G41" s="45" t="s">
        <v>90</v>
      </c>
      <c r="H41" s="89">
        <v>8</v>
      </c>
      <c r="I41" s="49">
        <v>7</v>
      </c>
      <c r="J41" s="49">
        <v>8</v>
      </c>
      <c r="K41" s="49" t="s">
        <v>36</v>
      </c>
      <c r="L41" s="54"/>
      <c r="M41" s="54"/>
      <c r="N41" s="54"/>
      <c r="O41" s="54"/>
      <c r="P41" s="86">
        <v>6</v>
      </c>
      <c r="Q41" s="51">
        <f t="shared" si="0"/>
        <v>6.8</v>
      </c>
      <c r="R41" s="52" t="str">
        <f t="shared" si="3"/>
        <v>C+</v>
      </c>
      <c r="S41" s="53" t="str">
        <f t="shared" si="1"/>
        <v>Trung bình</v>
      </c>
      <c r="T41" s="41" t="str">
        <f t="shared" si="4"/>
        <v/>
      </c>
      <c r="U41" s="41"/>
      <c r="V41" s="71"/>
      <c r="W41" s="4"/>
      <c r="X41" s="43" t="str">
        <f t="shared" si="2"/>
        <v>Đạt</v>
      </c>
      <c r="Y41" s="43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61"/>
    </row>
    <row r="42" spans="2:40" ht="18.75" customHeight="1">
      <c r="B42" s="44">
        <v>34</v>
      </c>
      <c r="C42" s="45" t="s">
        <v>780</v>
      </c>
      <c r="D42" s="46" t="s">
        <v>781</v>
      </c>
      <c r="E42" s="47" t="s">
        <v>778</v>
      </c>
      <c r="F42" s="48" t="s">
        <v>782</v>
      </c>
      <c r="G42" s="45" t="s">
        <v>783</v>
      </c>
      <c r="H42" s="89">
        <v>8</v>
      </c>
      <c r="I42" s="49">
        <v>8</v>
      </c>
      <c r="J42" s="49">
        <v>8</v>
      </c>
      <c r="K42" s="49" t="s">
        <v>36</v>
      </c>
      <c r="L42" s="54"/>
      <c r="M42" s="54"/>
      <c r="N42" s="54"/>
      <c r="O42" s="54"/>
      <c r="P42" s="86">
        <v>7.5</v>
      </c>
      <c r="Q42" s="51">
        <f t="shared" si="0"/>
        <v>7.8</v>
      </c>
      <c r="R42" s="52" t="str">
        <f t="shared" si="3"/>
        <v>B</v>
      </c>
      <c r="S42" s="53" t="str">
        <f t="shared" si="1"/>
        <v>Khá</v>
      </c>
      <c r="T42" s="41" t="str">
        <f t="shared" si="4"/>
        <v/>
      </c>
      <c r="U42" s="41"/>
      <c r="V42" s="71"/>
      <c r="W42" s="4"/>
      <c r="X42" s="43" t="str">
        <f t="shared" si="2"/>
        <v>Đạt</v>
      </c>
      <c r="Y42" s="4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61"/>
    </row>
    <row r="43" spans="2:40" ht="18.75" customHeight="1">
      <c r="B43" s="44">
        <v>35</v>
      </c>
      <c r="C43" s="45" t="s">
        <v>784</v>
      </c>
      <c r="D43" s="46" t="s">
        <v>785</v>
      </c>
      <c r="E43" s="47" t="s">
        <v>236</v>
      </c>
      <c r="F43" s="48" t="s">
        <v>786</v>
      </c>
      <c r="G43" s="45" t="s">
        <v>370</v>
      </c>
      <c r="H43" s="89">
        <v>0</v>
      </c>
      <c r="I43" s="49">
        <v>0</v>
      </c>
      <c r="J43" s="49">
        <v>0</v>
      </c>
      <c r="K43" s="49" t="s">
        <v>36</v>
      </c>
      <c r="L43" s="54"/>
      <c r="M43" s="54"/>
      <c r="N43" s="54"/>
      <c r="O43" s="54"/>
      <c r="P43" s="134" t="s">
        <v>317</v>
      </c>
      <c r="Q43" s="51">
        <f t="shared" si="0"/>
        <v>0</v>
      </c>
      <c r="R43" s="52" t="str">
        <f t="shared" si="3"/>
        <v>F</v>
      </c>
      <c r="S43" s="53" t="str">
        <f t="shared" si="1"/>
        <v>Kém</v>
      </c>
      <c r="T43" s="41" t="str">
        <f t="shared" si="4"/>
        <v>Không đủ ĐKDT</v>
      </c>
      <c r="U43" s="41"/>
      <c r="V43" s="71"/>
      <c r="W43" s="4"/>
      <c r="X43" s="43" t="str">
        <f t="shared" si="2"/>
        <v>Học lại</v>
      </c>
      <c r="Y43" s="43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61"/>
    </row>
    <row r="44" spans="2:40" ht="18.75" customHeight="1">
      <c r="B44" s="44">
        <v>36</v>
      </c>
      <c r="C44" s="45" t="s">
        <v>787</v>
      </c>
      <c r="D44" s="46" t="s">
        <v>788</v>
      </c>
      <c r="E44" s="47" t="s">
        <v>789</v>
      </c>
      <c r="F44" s="48" t="s">
        <v>790</v>
      </c>
      <c r="G44" s="45" t="s">
        <v>100</v>
      </c>
      <c r="H44" s="89">
        <v>0</v>
      </c>
      <c r="I44" s="49">
        <v>0</v>
      </c>
      <c r="J44" s="49">
        <v>0</v>
      </c>
      <c r="K44" s="49" t="s">
        <v>36</v>
      </c>
      <c r="L44" s="54"/>
      <c r="M44" s="54"/>
      <c r="N44" s="54"/>
      <c r="O44" s="54"/>
      <c r="P44" s="134" t="s">
        <v>317</v>
      </c>
      <c r="Q44" s="51">
        <f t="shared" si="0"/>
        <v>0</v>
      </c>
      <c r="R44" s="52" t="str">
        <f t="shared" si="3"/>
        <v>F</v>
      </c>
      <c r="S44" s="53" t="str">
        <f t="shared" si="1"/>
        <v>Kém</v>
      </c>
      <c r="T44" s="41" t="str">
        <f t="shared" si="4"/>
        <v>Không đủ ĐKDT</v>
      </c>
      <c r="U44" s="41"/>
      <c r="V44" s="71"/>
      <c r="W44" s="4"/>
      <c r="X44" s="43" t="str">
        <f t="shared" si="2"/>
        <v>Học lại</v>
      </c>
      <c r="Y44" s="43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61"/>
    </row>
    <row r="45" spans="2:40" ht="18.75" customHeight="1">
      <c r="B45" s="44">
        <v>37</v>
      </c>
      <c r="C45" s="45" t="s">
        <v>791</v>
      </c>
      <c r="D45" s="46" t="s">
        <v>699</v>
      </c>
      <c r="E45" s="47" t="s">
        <v>243</v>
      </c>
      <c r="F45" s="48" t="s">
        <v>792</v>
      </c>
      <c r="G45" s="45" t="s">
        <v>793</v>
      </c>
      <c r="H45" s="89">
        <v>0</v>
      </c>
      <c r="I45" s="49">
        <v>0</v>
      </c>
      <c r="J45" s="49">
        <v>0</v>
      </c>
      <c r="K45" s="49" t="s">
        <v>36</v>
      </c>
      <c r="L45" s="54"/>
      <c r="M45" s="54"/>
      <c r="N45" s="54"/>
      <c r="O45" s="54"/>
      <c r="P45" s="134" t="s">
        <v>317</v>
      </c>
      <c r="Q45" s="51">
        <f t="shared" si="0"/>
        <v>0</v>
      </c>
      <c r="R45" s="52" t="str">
        <f t="shared" si="3"/>
        <v>F</v>
      </c>
      <c r="S45" s="53" t="str">
        <f t="shared" si="1"/>
        <v>Kém</v>
      </c>
      <c r="T45" s="41" t="str">
        <f t="shared" si="4"/>
        <v>Không đủ ĐKDT</v>
      </c>
      <c r="U45" s="41"/>
      <c r="V45" s="71"/>
      <c r="W45" s="4"/>
      <c r="X45" s="43" t="str">
        <f t="shared" si="2"/>
        <v>Học lại</v>
      </c>
      <c r="Y45" s="43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61"/>
    </row>
    <row r="46" spans="2:40" ht="18.75" customHeight="1">
      <c r="B46" s="44">
        <v>38</v>
      </c>
      <c r="C46" s="45" t="s">
        <v>794</v>
      </c>
      <c r="D46" s="46" t="s">
        <v>795</v>
      </c>
      <c r="E46" s="47" t="s">
        <v>337</v>
      </c>
      <c r="F46" s="48" t="s">
        <v>796</v>
      </c>
      <c r="G46" s="45" t="s">
        <v>90</v>
      </c>
      <c r="H46" s="89">
        <v>0</v>
      </c>
      <c r="I46" s="49">
        <v>0</v>
      </c>
      <c r="J46" s="49">
        <v>0</v>
      </c>
      <c r="K46" s="49" t="s">
        <v>36</v>
      </c>
      <c r="L46" s="54"/>
      <c r="M46" s="54"/>
      <c r="N46" s="54"/>
      <c r="O46" s="54"/>
      <c r="P46" s="134" t="s">
        <v>317</v>
      </c>
      <c r="Q46" s="51">
        <f t="shared" si="0"/>
        <v>0</v>
      </c>
      <c r="R46" s="52" t="str">
        <f t="shared" si="3"/>
        <v>F</v>
      </c>
      <c r="S46" s="53" t="str">
        <f t="shared" si="1"/>
        <v>Kém</v>
      </c>
      <c r="T46" s="41" t="str">
        <f t="shared" si="4"/>
        <v>Không đủ ĐKDT</v>
      </c>
      <c r="U46" s="41"/>
      <c r="V46" s="71"/>
      <c r="W46" s="4"/>
      <c r="X46" s="43" t="str">
        <f t="shared" si="2"/>
        <v>Học lại</v>
      </c>
      <c r="Y46" s="43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61"/>
    </row>
    <row r="47" spans="2:40" ht="18.75" customHeight="1">
      <c r="B47" s="44">
        <v>39</v>
      </c>
      <c r="C47" s="45" t="s">
        <v>797</v>
      </c>
      <c r="D47" s="46" t="s">
        <v>798</v>
      </c>
      <c r="E47" s="47" t="s">
        <v>799</v>
      </c>
      <c r="F47" s="48" t="s">
        <v>800</v>
      </c>
      <c r="G47" s="45" t="s">
        <v>72</v>
      </c>
      <c r="H47" s="89">
        <v>10</v>
      </c>
      <c r="I47" s="49">
        <v>8</v>
      </c>
      <c r="J47" s="49">
        <v>8</v>
      </c>
      <c r="K47" s="49" t="s">
        <v>36</v>
      </c>
      <c r="L47" s="54"/>
      <c r="M47" s="54"/>
      <c r="N47" s="54"/>
      <c r="O47" s="54"/>
      <c r="P47" s="86">
        <v>6.5</v>
      </c>
      <c r="Q47" s="51">
        <f t="shared" si="0"/>
        <v>7.5</v>
      </c>
      <c r="R47" s="52" t="str">
        <f t="shared" si="3"/>
        <v>B</v>
      </c>
      <c r="S47" s="53" t="str">
        <f t="shared" si="1"/>
        <v>Khá</v>
      </c>
      <c r="T47" s="41" t="str">
        <f t="shared" si="4"/>
        <v/>
      </c>
      <c r="U47" s="41"/>
      <c r="V47" s="71"/>
      <c r="W47" s="4"/>
      <c r="X47" s="43" t="str">
        <f t="shared" si="2"/>
        <v>Đạt</v>
      </c>
      <c r="Y47" s="43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61"/>
    </row>
    <row r="48" spans="2:40" ht="18.75" customHeight="1">
      <c r="B48" s="44">
        <v>40</v>
      </c>
      <c r="C48" s="45" t="s">
        <v>801</v>
      </c>
      <c r="D48" s="46" t="s">
        <v>157</v>
      </c>
      <c r="E48" s="47" t="s">
        <v>338</v>
      </c>
      <c r="F48" s="48" t="s">
        <v>802</v>
      </c>
      <c r="G48" s="45" t="s">
        <v>803</v>
      </c>
      <c r="H48" s="89">
        <v>0</v>
      </c>
      <c r="I48" s="49">
        <v>8</v>
      </c>
      <c r="J48" s="49">
        <v>8</v>
      </c>
      <c r="K48" s="49" t="s">
        <v>36</v>
      </c>
      <c r="L48" s="54"/>
      <c r="M48" s="54"/>
      <c r="N48" s="54"/>
      <c r="O48" s="54"/>
      <c r="P48" s="134" t="s">
        <v>317</v>
      </c>
      <c r="Q48" s="51">
        <f t="shared" si="0"/>
        <v>3.2</v>
      </c>
      <c r="R48" s="52" t="str">
        <f t="shared" si="3"/>
        <v>F</v>
      </c>
      <c r="S48" s="53" t="str">
        <f t="shared" si="1"/>
        <v>Kém</v>
      </c>
      <c r="T48" s="41" t="str">
        <f t="shared" si="4"/>
        <v>Không đủ ĐKDT</v>
      </c>
      <c r="U48" s="41"/>
      <c r="V48" s="71"/>
      <c r="W48" s="4"/>
      <c r="X48" s="43" t="str">
        <f t="shared" si="2"/>
        <v>Học lại</v>
      </c>
      <c r="Y48" s="43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61"/>
    </row>
    <row r="49" spans="1:40" ht="18.75" customHeight="1">
      <c r="B49" s="44">
        <v>41</v>
      </c>
      <c r="C49" s="45" t="s">
        <v>804</v>
      </c>
      <c r="D49" s="46" t="s">
        <v>382</v>
      </c>
      <c r="E49" s="47" t="s">
        <v>263</v>
      </c>
      <c r="F49" s="48" t="s">
        <v>805</v>
      </c>
      <c r="G49" s="45" t="s">
        <v>95</v>
      </c>
      <c r="H49" s="89">
        <v>10</v>
      </c>
      <c r="I49" s="49">
        <v>8</v>
      </c>
      <c r="J49" s="49">
        <v>8</v>
      </c>
      <c r="K49" s="49" t="s">
        <v>36</v>
      </c>
      <c r="L49" s="54"/>
      <c r="M49" s="54"/>
      <c r="N49" s="54"/>
      <c r="O49" s="54"/>
      <c r="P49" s="86">
        <v>7</v>
      </c>
      <c r="Q49" s="51">
        <f t="shared" si="0"/>
        <v>7.7</v>
      </c>
      <c r="R49" s="52" t="str">
        <f t="shared" si="3"/>
        <v>B</v>
      </c>
      <c r="S49" s="53" t="str">
        <f t="shared" si="1"/>
        <v>Khá</v>
      </c>
      <c r="T49" s="41" t="str">
        <f t="shared" si="4"/>
        <v/>
      </c>
      <c r="U49" s="41"/>
      <c r="V49" s="71"/>
      <c r="W49" s="4"/>
      <c r="X49" s="43" t="str">
        <f t="shared" si="2"/>
        <v>Đạt</v>
      </c>
      <c r="Y49" s="43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61"/>
    </row>
    <row r="50" spans="1:40" ht="18.75" customHeight="1">
      <c r="B50" s="44">
        <v>42</v>
      </c>
      <c r="C50" s="45" t="s">
        <v>806</v>
      </c>
      <c r="D50" s="46" t="s">
        <v>807</v>
      </c>
      <c r="E50" s="47" t="s">
        <v>263</v>
      </c>
      <c r="F50" s="48" t="s">
        <v>808</v>
      </c>
      <c r="G50" s="45" t="s">
        <v>370</v>
      </c>
      <c r="H50" s="89">
        <v>5</v>
      </c>
      <c r="I50" s="49">
        <v>6</v>
      </c>
      <c r="J50" s="49">
        <v>5</v>
      </c>
      <c r="K50" s="49" t="s">
        <v>36</v>
      </c>
      <c r="L50" s="54"/>
      <c r="M50" s="54"/>
      <c r="N50" s="54"/>
      <c r="O50" s="54"/>
      <c r="P50" s="86">
        <v>7</v>
      </c>
      <c r="Q50" s="51">
        <f t="shared" si="0"/>
        <v>6.2</v>
      </c>
      <c r="R50" s="52" t="str">
        <f t="shared" si="3"/>
        <v>C</v>
      </c>
      <c r="S50" s="53" t="str">
        <f t="shared" si="1"/>
        <v>Trung bình</v>
      </c>
      <c r="T50" s="41" t="str">
        <f t="shared" si="4"/>
        <v/>
      </c>
      <c r="U50" s="41"/>
      <c r="V50" s="71"/>
      <c r="W50" s="4"/>
      <c r="X50" s="43" t="str">
        <f t="shared" si="2"/>
        <v>Đạt</v>
      </c>
      <c r="Y50" s="43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61"/>
    </row>
    <row r="51" spans="1:40" ht="18.75" customHeight="1">
      <c r="B51" s="44">
        <v>43</v>
      </c>
      <c r="C51" s="45" t="s">
        <v>809</v>
      </c>
      <c r="D51" s="46" t="s">
        <v>105</v>
      </c>
      <c r="E51" s="47" t="s">
        <v>263</v>
      </c>
      <c r="F51" s="48" t="s">
        <v>808</v>
      </c>
      <c r="G51" s="45" t="s">
        <v>77</v>
      </c>
      <c r="H51" s="89">
        <v>10</v>
      </c>
      <c r="I51" s="49">
        <v>8</v>
      </c>
      <c r="J51" s="49">
        <v>8</v>
      </c>
      <c r="K51" s="49" t="s">
        <v>36</v>
      </c>
      <c r="L51" s="54"/>
      <c r="M51" s="54"/>
      <c r="N51" s="54"/>
      <c r="O51" s="54"/>
      <c r="P51" s="86">
        <v>7</v>
      </c>
      <c r="Q51" s="51">
        <f t="shared" si="0"/>
        <v>7.7</v>
      </c>
      <c r="R51" s="52" t="str">
        <f t="shared" si="3"/>
        <v>B</v>
      </c>
      <c r="S51" s="53" t="str">
        <f t="shared" si="1"/>
        <v>Khá</v>
      </c>
      <c r="T51" s="41" t="str">
        <f t="shared" si="4"/>
        <v/>
      </c>
      <c r="U51" s="41"/>
      <c r="V51" s="71"/>
      <c r="W51" s="4"/>
      <c r="X51" s="43" t="str">
        <f t="shared" si="2"/>
        <v>Đạt</v>
      </c>
      <c r="Y51" s="43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61"/>
    </row>
    <row r="52" spans="1:40" ht="18.75" customHeight="1">
      <c r="B52" s="44">
        <v>44</v>
      </c>
      <c r="C52" s="45" t="s">
        <v>810</v>
      </c>
      <c r="D52" s="46" t="s">
        <v>811</v>
      </c>
      <c r="E52" s="47" t="s">
        <v>812</v>
      </c>
      <c r="F52" s="48" t="s">
        <v>813</v>
      </c>
      <c r="G52" s="45" t="s">
        <v>772</v>
      </c>
      <c r="H52" s="89">
        <v>8</v>
      </c>
      <c r="I52" s="49">
        <v>8</v>
      </c>
      <c r="J52" s="49">
        <v>8</v>
      </c>
      <c r="K52" s="49" t="s">
        <v>36</v>
      </c>
      <c r="L52" s="54"/>
      <c r="M52" s="54"/>
      <c r="N52" s="54"/>
      <c r="O52" s="54"/>
      <c r="P52" s="86">
        <v>7</v>
      </c>
      <c r="Q52" s="51">
        <f t="shared" si="0"/>
        <v>7.5</v>
      </c>
      <c r="R52" s="52" t="str">
        <f t="shared" si="3"/>
        <v>B</v>
      </c>
      <c r="S52" s="53" t="str">
        <f t="shared" si="1"/>
        <v>Khá</v>
      </c>
      <c r="T52" s="41" t="str">
        <f t="shared" si="4"/>
        <v/>
      </c>
      <c r="U52" s="41"/>
      <c r="V52" s="71"/>
      <c r="W52" s="4"/>
      <c r="X52" s="43" t="str">
        <f t="shared" si="2"/>
        <v>Đạt</v>
      </c>
      <c r="Y52" s="43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61"/>
    </row>
    <row r="53" spans="1:40" ht="18.75" customHeight="1">
      <c r="B53" s="44">
        <v>45</v>
      </c>
      <c r="C53" s="45" t="s">
        <v>814</v>
      </c>
      <c r="D53" s="46" t="s">
        <v>319</v>
      </c>
      <c r="E53" s="47" t="s">
        <v>815</v>
      </c>
      <c r="F53" s="48" t="s">
        <v>816</v>
      </c>
      <c r="G53" s="45" t="s">
        <v>72</v>
      </c>
      <c r="H53" s="89">
        <v>8</v>
      </c>
      <c r="I53" s="49">
        <v>8</v>
      </c>
      <c r="J53" s="49">
        <v>8</v>
      </c>
      <c r="K53" s="49" t="s">
        <v>36</v>
      </c>
      <c r="L53" s="54"/>
      <c r="M53" s="54"/>
      <c r="N53" s="54"/>
      <c r="O53" s="54"/>
      <c r="P53" s="86">
        <v>8</v>
      </c>
      <c r="Q53" s="51">
        <f t="shared" si="0"/>
        <v>8</v>
      </c>
      <c r="R53" s="52" t="str">
        <f t="shared" si="3"/>
        <v>B+</v>
      </c>
      <c r="S53" s="53" t="str">
        <f t="shared" si="1"/>
        <v>Khá</v>
      </c>
      <c r="T53" s="41" t="str">
        <f t="shared" si="4"/>
        <v/>
      </c>
      <c r="U53" s="41"/>
      <c r="V53" s="71"/>
      <c r="W53" s="4"/>
      <c r="X53" s="43" t="str">
        <f t="shared" si="2"/>
        <v>Đạt</v>
      </c>
      <c r="Y53" s="43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61"/>
    </row>
    <row r="54" spans="1:40" ht="18.75" customHeight="1">
      <c r="B54" s="44">
        <v>46</v>
      </c>
      <c r="C54" s="45" t="s">
        <v>817</v>
      </c>
      <c r="D54" s="46" t="s">
        <v>122</v>
      </c>
      <c r="E54" s="47" t="s">
        <v>299</v>
      </c>
      <c r="F54" s="48" t="s">
        <v>383</v>
      </c>
      <c r="G54" s="45" t="s">
        <v>776</v>
      </c>
      <c r="H54" s="89">
        <v>10</v>
      </c>
      <c r="I54" s="49">
        <v>8</v>
      </c>
      <c r="J54" s="49">
        <v>8</v>
      </c>
      <c r="K54" s="49" t="s">
        <v>36</v>
      </c>
      <c r="L54" s="54"/>
      <c r="M54" s="54"/>
      <c r="N54" s="54"/>
      <c r="O54" s="54"/>
      <c r="P54" s="86">
        <v>7</v>
      </c>
      <c r="Q54" s="51">
        <f t="shared" si="0"/>
        <v>7.7</v>
      </c>
      <c r="R54" s="52" t="str">
        <f t="shared" si="3"/>
        <v>B</v>
      </c>
      <c r="S54" s="53" t="str">
        <f t="shared" si="1"/>
        <v>Khá</v>
      </c>
      <c r="T54" s="41" t="str">
        <f t="shared" si="4"/>
        <v/>
      </c>
      <c r="U54" s="41"/>
      <c r="V54" s="71"/>
      <c r="W54" s="4"/>
      <c r="X54" s="43" t="str">
        <f t="shared" si="2"/>
        <v>Đạt</v>
      </c>
      <c r="Y54" s="43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61"/>
    </row>
    <row r="55" spans="1:40" ht="18.75" customHeight="1">
      <c r="B55" s="44">
        <v>47</v>
      </c>
      <c r="C55" s="45" t="s">
        <v>818</v>
      </c>
      <c r="D55" s="46" t="s">
        <v>258</v>
      </c>
      <c r="E55" s="47" t="s">
        <v>819</v>
      </c>
      <c r="F55" s="48" t="s">
        <v>820</v>
      </c>
      <c r="G55" s="45" t="s">
        <v>370</v>
      </c>
      <c r="H55" s="89">
        <v>10</v>
      </c>
      <c r="I55" s="49">
        <v>8</v>
      </c>
      <c r="J55" s="49">
        <v>8</v>
      </c>
      <c r="K55" s="49" t="s">
        <v>36</v>
      </c>
      <c r="L55" s="54"/>
      <c r="M55" s="54"/>
      <c r="N55" s="54"/>
      <c r="O55" s="54"/>
      <c r="P55" s="86">
        <v>7</v>
      </c>
      <c r="Q55" s="51">
        <f t="shared" si="0"/>
        <v>7.7</v>
      </c>
      <c r="R55" s="52" t="str">
        <f t="shared" si="3"/>
        <v>B</v>
      </c>
      <c r="S55" s="53" t="str">
        <f t="shared" si="1"/>
        <v>Khá</v>
      </c>
      <c r="T55" s="41" t="str">
        <f t="shared" si="4"/>
        <v/>
      </c>
      <c r="U55" s="41"/>
      <c r="V55" s="71"/>
      <c r="W55" s="4"/>
      <c r="X55" s="43" t="str">
        <f t="shared" si="2"/>
        <v>Đạt</v>
      </c>
      <c r="Y55" s="43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61"/>
    </row>
    <row r="56" spans="1:40" ht="18.75" customHeight="1">
      <c r="B56" s="44">
        <v>48</v>
      </c>
      <c r="C56" s="45" t="s">
        <v>821</v>
      </c>
      <c r="D56" s="46" t="s">
        <v>822</v>
      </c>
      <c r="E56" s="47" t="s">
        <v>819</v>
      </c>
      <c r="F56" s="48" t="s">
        <v>823</v>
      </c>
      <c r="G56" s="45" t="s">
        <v>824</v>
      </c>
      <c r="H56" s="89">
        <v>10</v>
      </c>
      <c r="I56" s="49">
        <v>8</v>
      </c>
      <c r="J56" s="49">
        <v>8</v>
      </c>
      <c r="K56" s="49" t="s">
        <v>36</v>
      </c>
      <c r="L56" s="54"/>
      <c r="M56" s="54"/>
      <c r="N56" s="54"/>
      <c r="O56" s="54"/>
      <c r="P56" s="86">
        <v>7</v>
      </c>
      <c r="Q56" s="51">
        <f t="shared" si="0"/>
        <v>7.7</v>
      </c>
      <c r="R56" s="52" t="str">
        <f t="shared" si="3"/>
        <v>B</v>
      </c>
      <c r="S56" s="53" t="str">
        <f t="shared" si="1"/>
        <v>Khá</v>
      </c>
      <c r="T56" s="41" t="str">
        <f t="shared" si="4"/>
        <v/>
      </c>
      <c r="U56" s="41"/>
      <c r="V56" s="71"/>
      <c r="W56" s="4"/>
      <c r="X56" s="43" t="str">
        <f t="shared" si="2"/>
        <v>Đạt</v>
      </c>
      <c r="Y56" s="43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61"/>
    </row>
    <row r="57" spans="1:40" ht="18.75" customHeight="1">
      <c r="B57" s="44">
        <v>49</v>
      </c>
      <c r="C57" s="45" t="s">
        <v>825</v>
      </c>
      <c r="D57" s="46" t="s">
        <v>250</v>
      </c>
      <c r="E57" s="47" t="s">
        <v>303</v>
      </c>
      <c r="F57" s="48" t="s">
        <v>826</v>
      </c>
      <c r="G57" s="45" t="s">
        <v>77</v>
      </c>
      <c r="H57" s="89">
        <v>10</v>
      </c>
      <c r="I57" s="49">
        <v>8</v>
      </c>
      <c r="J57" s="49">
        <v>8</v>
      </c>
      <c r="K57" s="49" t="s">
        <v>36</v>
      </c>
      <c r="L57" s="54"/>
      <c r="M57" s="54"/>
      <c r="N57" s="54"/>
      <c r="O57" s="54"/>
      <c r="P57" s="86">
        <v>7</v>
      </c>
      <c r="Q57" s="51">
        <f t="shared" si="0"/>
        <v>7.7</v>
      </c>
      <c r="R57" s="52" t="str">
        <f t="shared" si="3"/>
        <v>B</v>
      </c>
      <c r="S57" s="53" t="str">
        <f t="shared" si="1"/>
        <v>Khá</v>
      </c>
      <c r="T57" s="41" t="str">
        <f t="shared" si="4"/>
        <v/>
      </c>
      <c r="U57" s="41"/>
      <c r="V57" s="71"/>
      <c r="W57" s="4"/>
      <c r="X57" s="43" t="str">
        <f t="shared" si="2"/>
        <v>Đạt</v>
      </c>
      <c r="Y57" s="43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61"/>
    </row>
    <row r="58" spans="1:40" ht="18.75" customHeight="1">
      <c r="B58" s="44">
        <v>50</v>
      </c>
      <c r="C58" s="45" t="s">
        <v>827</v>
      </c>
      <c r="D58" s="46" t="s">
        <v>828</v>
      </c>
      <c r="E58" s="47" t="s">
        <v>342</v>
      </c>
      <c r="F58" s="48" t="s">
        <v>383</v>
      </c>
      <c r="G58" s="45" t="s">
        <v>159</v>
      </c>
      <c r="H58" s="89">
        <v>10</v>
      </c>
      <c r="I58" s="49">
        <v>7</v>
      </c>
      <c r="J58" s="49">
        <v>8</v>
      </c>
      <c r="K58" s="49" t="s">
        <v>36</v>
      </c>
      <c r="L58" s="54"/>
      <c r="M58" s="54"/>
      <c r="N58" s="54"/>
      <c r="O58" s="54"/>
      <c r="P58" s="86">
        <v>6</v>
      </c>
      <c r="Q58" s="51">
        <f t="shared" si="0"/>
        <v>7</v>
      </c>
      <c r="R58" s="52" t="str">
        <f t="shared" si="3"/>
        <v>B</v>
      </c>
      <c r="S58" s="53" t="str">
        <f t="shared" si="1"/>
        <v>Khá</v>
      </c>
      <c r="T58" s="41" t="str">
        <f t="shared" si="4"/>
        <v/>
      </c>
      <c r="U58" s="41"/>
      <c r="V58" s="71"/>
      <c r="W58" s="4"/>
      <c r="X58" s="43" t="str">
        <f t="shared" si="2"/>
        <v>Đạt</v>
      </c>
      <c r="Y58" s="43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61"/>
    </row>
    <row r="59" spans="1:40" ht="18.75" customHeight="1">
      <c r="B59" s="44">
        <v>51</v>
      </c>
      <c r="C59" s="45" t="s">
        <v>829</v>
      </c>
      <c r="D59" s="46" t="s">
        <v>830</v>
      </c>
      <c r="E59" s="47" t="s">
        <v>342</v>
      </c>
      <c r="F59" s="48" t="s">
        <v>831</v>
      </c>
      <c r="G59" s="45" t="s">
        <v>803</v>
      </c>
      <c r="H59" s="89">
        <v>5</v>
      </c>
      <c r="I59" s="49">
        <v>6</v>
      </c>
      <c r="J59" s="49">
        <v>5</v>
      </c>
      <c r="K59" s="49" t="s">
        <v>36</v>
      </c>
      <c r="L59" s="54"/>
      <c r="M59" s="54"/>
      <c r="N59" s="54"/>
      <c r="O59" s="54"/>
      <c r="P59" s="86">
        <v>7</v>
      </c>
      <c r="Q59" s="51">
        <f t="shared" si="0"/>
        <v>6.2</v>
      </c>
      <c r="R59" s="52" t="str">
        <f t="shared" si="3"/>
        <v>C</v>
      </c>
      <c r="S59" s="53" t="str">
        <f t="shared" si="1"/>
        <v>Trung bình</v>
      </c>
      <c r="T59" s="41" t="str">
        <f t="shared" si="4"/>
        <v/>
      </c>
      <c r="U59" s="41"/>
      <c r="V59" s="71"/>
      <c r="W59" s="4"/>
      <c r="X59" s="43" t="str">
        <f t="shared" si="2"/>
        <v>Đạt</v>
      </c>
      <c r="Y59" s="43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61"/>
    </row>
    <row r="60" spans="1:40" ht="18.75" customHeight="1">
      <c r="B60" s="44">
        <v>52</v>
      </c>
      <c r="C60" s="45" t="s">
        <v>832</v>
      </c>
      <c r="D60" s="46" t="s">
        <v>833</v>
      </c>
      <c r="E60" s="47" t="s">
        <v>834</v>
      </c>
      <c r="F60" s="48" t="s">
        <v>508</v>
      </c>
      <c r="G60" s="45" t="s">
        <v>77</v>
      </c>
      <c r="H60" s="89">
        <v>10</v>
      </c>
      <c r="I60" s="49">
        <v>8</v>
      </c>
      <c r="J60" s="49">
        <v>8</v>
      </c>
      <c r="K60" s="49" t="s">
        <v>36</v>
      </c>
      <c r="L60" s="54"/>
      <c r="M60" s="54"/>
      <c r="N60" s="54"/>
      <c r="O60" s="54"/>
      <c r="P60" s="86">
        <v>9</v>
      </c>
      <c r="Q60" s="51">
        <f t="shared" si="0"/>
        <v>8.6999999999999993</v>
      </c>
      <c r="R60" s="52" t="str">
        <f t="shared" si="3"/>
        <v>A</v>
      </c>
      <c r="S60" s="53" t="str">
        <f t="shared" si="1"/>
        <v>Giỏi</v>
      </c>
      <c r="T60" s="41" t="str">
        <f t="shared" si="4"/>
        <v/>
      </c>
      <c r="U60" s="41"/>
      <c r="V60" s="71"/>
      <c r="W60" s="4"/>
      <c r="X60" s="43" t="str">
        <f t="shared" si="2"/>
        <v>Đạt</v>
      </c>
      <c r="Y60" s="43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61"/>
    </row>
    <row r="61" spans="1:40" ht="18.75" customHeight="1">
      <c r="B61" s="44">
        <v>53</v>
      </c>
      <c r="C61" s="45" t="s">
        <v>835</v>
      </c>
      <c r="D61" s="46" t="s">
        <v>258</v>
      </c>
      <c r="E61" s="47" t="s">
        <v>836</v>
      </c>
      <c r="F61" s="48" t="s">
        <v>837</v>
      </c>
      <c r="G61" s="45" t="s">
        <v>90</v>
      </c>
      <c r="H61" s="89">
        <v>0</v>
      </c>
      <c r="I61" s="49">
        <v>0</v>
      </c>
      <c r="J61" s="49">
        <v>0</v>
      </c>
      <c r="K61" s="49" t="s">
        <v>36</v>
      </c>
      <c r="L61" s="54"/>
      <c r="M61" s="54"/>
      <c r="N61" s="54"/>
      <c r="O61" s="54"/>
      <c r="P61" s="86" t="s">
        <v>36</v>
      </c>
      <c r="Q61" s="51">
        <f t="shared" si="0"/>
        <v>0</v>
      </c>
      <c r="R61" s="52" t="str">
        <f t="shared" si="3"/>
        <v>F</v>
      </c>
      <c r="S61" s="53" t="str">
        <f t="shared" si="1"/>
        <v>Kém</v>
      </c>
      <c r="T61" s="41" t="str">
        <f t="shared" si="4"/>
        <v>Không đủ ĐKDT</v>
      </c>
      <c r="U61" s="41"/>
      <c r="V61" s="71"/>
      <c r="W61" s="4"/>
      <c r="X61" s="43" t="str">
        <f t="shared" si="2"/>
        <v>Học lại</v>
      </c>
      <c r="Y61" s="43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61"/>
    </row>
    <row r="62" spans="1:40" ht="7.5" customHeight="1">
      <c r="A62" s="61"/>
      <c r="B62" s="62"/>
      <c r="C62" s="63"/>
      <c r="D62" s="63"/>
      <c r="E62" s="64"/>
      <c r="F62" s="64"/>
      <c r="G62" s="64"/>
      <c r="H62" s="65"/>
      <c r="I62" s="66"/>
      <c r="J62" s="66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4"/>
    </row>
    <row r="63" spans="1:40" ht="16.8">
      <c r="A63" s="61"/>
      <c r="B63" s="161" t="s">
        <v>37</v>
      </c>
      <c r="C63" s="161"/>
      <c r="D63" s="63"/>
      <c r="E63" s="64"/>
      <c r="F63" s="64"/>
      <c r="G63" s="64"/>
      <c r="H63" s="65"/>
      <c r="I63" s="66"/>
      <c r="J63" s="66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4"/>
    </row>
    <row r="64" spans="1:40" ht="16.5" customHeight="1">
      <c r="A64" s="61"/>
      <c r="B64" s="68" t="s">
        <v>38</v>
      </c>
      <c r="C64" s="68"/>
      <c r="D64" s="69">
        <f>+$AA$7</f>
        <v>53</v>
      </c>
      <c r="E64" s="70" t="s">
        <v>39</v>
      </c>
      <c r="F64" s="70"/>
      <c r="G64" s="162" t="s">
        <v>40</v>
      </c>
      <c r="H64" s="162"/>
      <c r="I64" s="162"/>
      <c r="J64" s="162"/>
      <c r="K64" s="162"/>
      <c r="L64" s="162"/>
      <c r="M64" s="162"/>
      <c r="N64" s="162"/>
      <c r="O64" s="162"/>
      <c r="P64" s="71">
        <f>$AA$7 -COUNTIF($T$8:$T$240,"Vắng") -COUNTIF($T$8:$T$240,"Vắng có phép") - COUNTIF($T$8:$T$240,"Đình chỉ thi") - COUNTIF($T$8:$T$240,"Không đủ ĐKDT")</f>
        <v>37</v>
      </c>
      <c r="Q64" s="71"/>
      <c r="R64" s="72"/>
      <c r="S64" s="73"/>
      <c r="T64" s="73" t="s">
        <v>39</v>
      </c>
      <c r="U64" s="73"/>
      <c r="V64" s="73"/>
      <c r="W64" s="4"/>
    </row>
    <row r="65" spans="1:40" ht="16.5" customHeight="1">
      <c r="A65" s="61"/>
      <c r="B65" s="68" t="s">
        <v>41</v>
      </c>
      <c r="C65" s="68"/>
      <c r="D65" s="69">
        <f>+$AL$7</f>
        <v>37</v>
      </c>
      <c r="E65" s="70" t="s">
        <v>39</v>
      </c>
      <c r="F65" s="70"/>
      <c r="G65" s="162" t="s">
        <v>42</v>
      </c>
      <c r="H65" s="162"/>
      <c r="I65" s="162"/>
      <c r="J65" s="162"/>
      <c r="K65" s="162"/>
      <c r="L65" s="162"/>
      <c r="M65" s="162"/>
      <c r="N65" s="162"/>
      <c r="O65" s="162"/>
      <c r="P65" s="74">
        <f>COUNTIF($T$8:$T$116,"Vắng")</f>
        <v>0</v>
      </c>
      <c r="Q65" s="74"/>
      <c r="R65" s="75"/>
      <c r="S65" s="73"/>
      <c r="T65" s="73" t="s">
        <v>39</v>
      </c>
      <c r="U65" s="73"/>
      <c r="V65" s="73"/>
      <c r="W65" s="4"/>
    </row>
    <row r="66" spans="1:40" ht="16.5" customHeight="1">
      <c r="A66" s="61"/>
      <c r="B66" s="68" t="s">
        <v>43</v>
      </c>
      <c r="C66" s="68"/>
      <c r="D66" s="76">
        <f>COUNTIF(X9:X61,"Học lại")</f>
        <v>16</v>
      </c>
      <c r="E66" s="70" t="s">
        <v>39</v>
      </c>
      <c r="F66" s="70"/>
      <c r="G66" s="162" t="s">
        <v>44</v>
      </c>
      <c r="H66" s="162"/>
      <c r="I66" s="162"/>
      <c r="J66" s="162"/>
      <c r="K66" s="162"/>
      <c r="L66" s="162"/>
      <c r="M66" s="162"/>
      <c r="N66" s="162"/>
      <c r="O66" s="162"/>
      <c r="P66" s="71">
        <f>COUNTIF($T$8:$T$116,"Vắng có phép")</f>
        <v>0</v>
      </c>
      <c r="Q66" s="71"/>
      <c r="R66" s="72"/>
      <c r="S66" s="73"/>
      <c r="T66" s="73" t="s">
        <v>39</v>
      </c>
      <c r="U66" s="73"/>
      <c r="V66" s="73"/>
      <c r="W66" s="4"/>
    </row>
    <row r="67" spans="1:40" ht="3" customHeight="1">
      <c r="A67" s="61"/>
      <c r="B67" s="62"/>
      <c r="C67" s="63"/>
      <c r="D67" s="63"/>
      <c r="E67" s="64"/>
      <c r="F67" s="64"/>
      <c r="G67" s="64"/>
      <c r="H67" s="65"/>
      <c r="I67" s="66"/>
      <c r="J67" s="66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4"/>
    </row>
    <row r="68" spans="1:40">
      <c r="B68" s="77" t="s">
        <v>45</v>
      </c>
      <c r="C68" s="77"/>
      <c r="D68" s="78">
        <f>COUNTIF(X9:X61,"Thi lại")</f>
        <v>0</v>
      </c>
      <c r="E68" s="79" t="s">
        <v>39</v>
      </c>
      <c r="F68" s="4"/>
      <c r="G68" s="4"/>
      <c r="H68" s="4"/>
      <c r="I68" s="4"/>
      <c r="J68" s="152"/>
      <c r="K68" s="152"/>
      <c r="L68" s="152"/>
      <c r="M68" s="152"/>
      <c r="N68" s="152"/>
      <c r="O68" s="152"/>
      <c r="P68" s="152"/>
      <c r="Q68" s="152"/>
      <c r="R68" s="152"/>
      <c r="S68" s="152"/>
      <c r="T68" s="152"/>
      <c r="U68" s="119"/>
      <c r="V68" s="119"/>
      <c r="W68" s="4"/>
    </row>
    <row r="69" spans="1:40">
      <c r="B69" s="77"/>
      <c r="C69" s="77"/>
      <c r="D69" s="78"/>
      <c r="E69" s="79"/>
      <c r="F69" s="4"/>
      <c r="G69" s="4"/>
      <c r="H69" s="4"/>
      <c r="I69" s="4"/>
      <c r="J69" s="152" t="s">
        <v>58</v>
      </c>
      <c r="K69" s="152"/>
      <c r="L69" s="152"/>
      <c r="M69" s="152"/>
      <c r="N69" s="152"/>
      <c r="O69" s="152"/>
      <c r="P69" s="152"/>
      <c r="Q69" s="152"/>
      <c r="R69" s="152"/>
      <c r="S69" s="152"/>
      <c r="T69" s="152"/>
      <c r="U69" s="152"/>
      <c r="V69" s="119"/>
      <c r="W69" s="4"/>
    </row>
    <row r="70" spans="1:40" ht="31.95" customHeight="1">
      <c r="A70" s="80"/>
      <c r="B70" s="147" t="s">
        <v>46</v>
      </c>
      <c r="C70" s="147"/>
      <c r="D70" s="147"/>
      <c r="E70" s="147"/>
      <c r="F70" s="147"/>
      <c r="G70" s="147"/>
      <c r="H70" s="147"/>
      <c r="I70" s="81"/>
      <c r="J70" s="153" t="s">
        <v>59</v>
      </c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4"/>
      <c r="V70" s="120"/>
      <c r="W70" s="4"/>
    </row>
    <row r="71" spans="1:40" ht="4.5" customHeight="1">
      <c r="A71" s="61"/>
      <c r="B71" s="62"/>
      <c r="C71" s="82"/>
      <c r="D71" s="82"/>
      <c r="E71" s="83"/>
      <c r="F71" s="83"/>
      <c r="G71" s="83"/>
      <c r="H71" s="84"/>
      <c r="I71" s="85"/>
      <c r="J71" s="85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40" s="61" customFormat="1">
      <c r="B72" s="147" t="s">
        <v>47</v>
      </c>
      <c r="C72" s="147"/>
      <c r="D72" s="149" t="s">
        <v>48</v>
      </c>
      <c r="E72" s="149"/>
      <c r="F72" s="149"/>
      <c r="G72" s="149"/>
      <c r="H72" s="149"/>
      <c r="I72" s="85"/>
      <c r="J72" s="85"/>
      <c r="K72" s="67"/>
      <c r="L72" s="67"/>
      <c r="M72" s="67"/>
      <c r="N72" s="67"/>
      <c r="O72" s="67"/>
      <c r="P72" s="67"/>
      <c r="Q72" s="67"/>
      <c r="R72" s="67"/>
      <c r="S72" s="67"/>
      <c r="T72" s="67"/>
      <c r="U72" s="67"/>
      <c r="V72" s="67"/>
      <c r="W72" s="4"/>
      <c r="X72" s="2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</row>
    <row r="73" spans="1:40" s="61" customFormat="1">
      <c r="A73" s="1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2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</row>
    <row r="74" spans="1:40" s="61" customFormat="1">
      <c r="A74" s="1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2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</row>
    <row r="75" spans="1:40" s="61" customFormat="1">
      <c r="A75" s="1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2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</row>
    <row r="76" spans="1:40" s="61" customFormat="1" ht="9.75" customHeight="1">
      <c r="A76" s="1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2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</row>
    <row r="77" spans="1:40" s="61" customFormat="1" ht="3.75" customHeight="1">
      <c r="A77" s="1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2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</row>
    <row r="78" spans="1:40" s="61" customFormat="1" ht="18" customHeight="1">
      <c r="A78" s="1"/>
      <c r="B78" s="151" t="s">
        <v>60</v>
      </c>
      <c r="C78" s="151"/>
      <c r="D78" s="151" t="s">
        <v>61</v>
      </c>
      <c r="E78" s="151"/>
      <c r="F78" s="151"/>
      <c r="G78" s="151"/>
      <c r="H78" s="151"/>
      <c r="I78" s="151"/>
      <c r="J78" s="151" t="s">
        <v>62</v>
      </c>
      <c r="K78" s="151"/>
      <c r="L78" s="151"/>
      <c r="M78" s="151"/>
      <c r="N78" s="151"/>
      <c r="O78" s="151"/>
      <c r="P78" s="151"/>
      <c r="Q78" s="151"/>
      <c r="R78" s="151"/>
      <c r="S78" s="151"/>
      <c r="T78" s="151"/>
      <c r="U78" s="151"/>
      <c r="V78" s="121"/>
      <c r="W78" s="4"/>
      <c r="X78" s="2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</row>
    <row r="79" spans="1:40" s="61" customFormat="1" ht="4.5" customHeight="1">
      <c r="A79" s="1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2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</row>
    <row r="80" spans="1:40" s="61" customFormat="1" ht="36.75" customHeight="1">
      <c r="A80" s="1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2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</row>
    <row r="81" spans="2:22" ht="38.25" customHeight="1">
      <c r="B81" s="146"/>
      <c r="C81" s="147"/>
      <c r="D81" s="147"/>
      <c r="E81" s="147"/>
      <c r="F81" s="147"/>
      <c r="G81" s="147"/>
      <c r="H81" s="146"/>
      <c r="I81" s="146"/>
      <c r="J81" s="146"/>
      <c r="K81" s="146"/>
      <c r="L81" s="146"/>
      <c r="M81" s="146"/>
      <c r="N81" s="148"/>
      <c r="O81" s="148"/>
      <c r="P81" s="148"/>
      <c r="Q81" s="148"/>
      <c r="R81" s="148"/>
      <c r="S81" s="148"/>
      <c r="T81" s="148"/>
      <c r="U81" s="148"/>
      <c r="V81" s="122"/>
    </row>
    <row r="82" spans="2:22">
      <c r="B82" s="62"/>
      <c r="C82" s="82"/>
      <c r="D82" s="82"/>
      <c r="E82" s="83"/>
      <c r="F82" s="83"/>
      <c r="G82" s="83"/>
      <c r="H82" s="84"/>
      <c r="I82" s="85"/>
      <c r="J82" s="85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</row>
    <row r="83" spans="2:22">
      <c r="B83" s="147"/>
      <c r="C83" s="147"/>
      <c r="D83" s="149"/>
      <c r="E83" s="149"/>
      <c r="F83" s="149"/>
      <c r="G83" s="149"/>
      <c r="H83" s="149"/>
      <c r="I83" s="85"/>
      <c r="J83" s="85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</row>
    <row r="84" spans="2:22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</row>
    <row r="89" spans="2:22">
      <c r="B89" s="150"/>
      <c r="C89" s="150"/>
      <c r="D89" s="150"/>
      <c r="E89" s="150"/>
      <c r="F89" s="150"/>
      <c r="G89" s="150"/>
      <c r="H89" s="150"/>
      <c r="I89" s="150"/>
      <c r="J89" s="150"/>
      <c r="K89" s="150"/>
      <c r="L89" s="150"/>
      <c r="M89" s="150"/>
      <c r="N89" s="150"/>
      <c r="O89" s="150"/>
      <c r="P89" s="150"/>
      <c r="Q89" s="150"/>
      <c r="R89" s="150"/>
      <c r="S89" s="150"/>
      <c r="T89" s="150"/>
      <c r="U89" s="150"/>
      <c r="V89" s="123"/>
    </row>
    <row r="92" spans="2:22" ht="39" customHeight="1">
      <c r="B92" s="146" t="s">
        <v>49</v>
      </c>
      <c r="C92" s="147"/>
      <c r="D92" s="147"/>
      <c r="E92" s="147"/>
      <c r="F92" s="147"/>
      <c r="G92" s="147"/>
      <c r="H92" s="146" t="s">
        <v>50</v>
      </c>
      <c r="I92" s="146"/>
      <c r="J92" s="146"/>
      <c r="K92" s="146"/>
      <c r="L92" s="146"/>
      <c r="M92" s="146"/>
      <c r="N92" s="148" t="s">
        <v>51</v>
      </c>
      <c r="O92" s="148"/>
      <c r="P92" s="148"/>
      <c r="Q92" s="148"/>
      <c r="R92" s="148"/>
      <c r="S92" s="148"/>
      <c r="T92" s="148"/>
      <c r="U92" s="148"/>
      <c r="V92" s="122"/>
    </row>
    <row r="93" spans="2:22">
      <c r="B93" s="62"/>
      <c r="C93" s="82"/>
      <c r="D93" s="82"/>
      <c r="E93" s="83"/>
      <c r="F93" s="83"/>
      <c r="G93" s="83"/>
      <c r="H93" s="84"/>
      <c r="I93" s="85"/>
      <c r="J93" s="85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</row>
    <row r="94" spans="2:22">
      <c r="B94" s="147" t="s">
        <v>47</v>
      </c>
      <c r="C94" s="147"/>
      <c r="D94" s="149" t="s">
        <v>48</v>
      </c>
      <c r="E94" s="149"/>
      <c r="F94" s="149"/>
      <c r="G94" s="149"/>
      <c r="H94" s="149"/>
      <c r="I94" s="85"/>
      <c r="J94" s="85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</row>
    <row r="95" spans="2:22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</row>
    <row r="100" spans="2:22"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 t="s">
        <v>52</v>
      </c>
      <c r="O100" s="150"/>
      <c r="P100" s="150"/>
      <c r="Q100" s="150"/>
      <c r="R100" s="150"/>
      <c r="S100" s="150"/>
      <c r="T100" s="150"/>
      <c r="U100" s="150"/>
      <c r="V100" s="123"/>
    </row>
  </sheetData>
  <sheetProtection formatCells="0" formatColumns="0" formatRows="0" insertColumns="0" insertRows="0" insertHyperlinks="0" deleteColumns="0" deleteRows="0" sort="0" autoFilter="0" pivotTables="0"/>
  <autoFilter ref="A7:AN61">
    <filterColumn colId="3" showButton="0"/>
  </autoFilter>
  <mergeCells count="68">
    <mergeCell ref="B1:G1"/>
    <mergeCell ref="H1:U1"/>
    <mergeCell ref="B2:G2"/>
    <mergeCell ref="H2:U2"/>
    <mergeCell ref="B3:C3"/>
    <mergeCell ref="D3:O3"/>
    <mergeCell ref="P3:U3"/>
    <mergeCell ref="G65:O65"/>
    <mergeCell ref="AJ3:AK5"/>
    <mergeCell ref="AL3:AM5"/>
    <mergeCell ref="B4:C4"/>
    <mergeCell ref="G4:O4"/>
    <mergeCell ref="P4:U4"/>
    <mergeCell ref="Y3:Y6"/>
    <mergeCell ref="Z3:Z6"/>
    <mergeCell ref="AA3:AA6"/>
    <mergeCell ref="AB3:AE5"/>
    <mergeCell ref="AF3:AG5"/>
    <mergeCell ref="AH3:AI5"/>
    <mergeCell ref="U6:U8"/>
    <mergeCell ref="S6:S7"/>
    <mergeCell ref="T6:T8"/>
    <mergeCell ref="B6:B7"/>
    <mergeCell ref="B8:G8"/>
    <mergeCell ref="B63:C63"/>
    <mergeCell ref="G64:O64"/>
    <mergeCell ref="C6:C7"/>
    <mergeCell ref="D6:E7"/>
    <mergeCell ref="F6:F7"/>
    <mergeCell ref="O6:O7"/>
    <mergeCell ref="J78:U78"/>
    <mergeCell ref="P6:P7"/>
    <mergeCell ref="Q6:Q8"/>
    <mergeCell ref="R6:R7"/>
    <mergeCell ref="H6:H7"/>
    <mergeCell ref="I6:I7"/>
    <mergeCell ref="J6:J7"/>
    <mergeCell ref="K6:K7"/>
    <mergeCell ref="L6:L7"/>
    <mergeCell ref="J68:T68"/>
    <mergeCell ref="J69:U69"/>
    <mergeCell ref="B70:H70"/>
    <mergeCell ref="J70:U70"/>
    <mergeCell ref="G66:O66"/>
    <mergeCell ref="M6:N6"/>
    <mergeCell ref="G6:G7"/>
    <mergeCell ref="B94:C94"/>
    <mergeCell ref="D94:H94"/>
    <mergeCell ref="B72:C72"/>
    <mergeCell ref="D72:H72"/>
    <mergeCell ref="B78:C78"/>
    <mergeCell ref="D78:I78"/>
    <mergeCell ref="B81:G81"/>
    <mergeCell ref="H81:M81"/>
    <mergeCell ref="N81:U81"/>
    <mergeCell ref="B100:D100"/>
    <mergeCell ref="E100:G100"/>
    <mergeCell ref="H100:M100"/>
    <mergeCell ref="N100:U100"/>
    <mergeCell ref="B83:C83"/>
    <mergeCell ref="D83:H83"/>
    <mergeCell ref="B89:D89"/>
    <mergeCell ref="E89:G89"/>
    <mergeCell ref="H89:M89"/>
    <mergeCell ref="N89:U89"/>
    <mergeCell ref="B92:G92"/>
    <mergeCell ref="H92:M92"/>
    <mergeCell ref="N92:U92"/>
  </mergeCells>
  <conditionalFormatting sqref="H9:P61">
    <cfRule type="cellIs" dxfId="35" priority="9" operator="greaterThan">
      <formula>10</formula>
    </cfRule>
  </conditionalFormatting>
  <conditionalFormatting sqref="C1:C1048576">
    <cfRule type="duplicateValues" dxfId="34" priority="8"/>
  </conditionalFormatting>
  <conditionalFormatting sqref="P9:P61">
    <cfRule type="cellIs" dxfId="33" priority="5" operator="greaterThan">
      <formula>10</formula>
    </cfRule>
    <cfRule type="cellIs" dxfId="32" priority="6" operator="greaterThan">
      <formula>10</formula>
    </cfRule>
    <cfRule type="cellIs" dxfId="31" priority="7" operator="greaterThan">
      <formula>10</formula>
    </cfRule>
  </conditionalFormatting>
  <conditionalFormatting sqref="H9:K61">
    <cfRule type="cellIs" dxfId="30" priority="4" operator="greaterThan">
      <formula>10</formula>
    </cfRule>
  </conditionalFormatting>
  <conditionalFormatting sqref="C69:C78">
    <cfRule type="duplicateValues" dxfId="29" priority="3"/>
  </conditionalFormatting>
  <conditionalFormatting sqref="O69:O78">
    <cfRule type="duplicateValues" dxfId="28" priority="2"/>
  </conditionalFormatting>
  <conditionalFormatting sqref="C69:C78">
    <cfRule type="duplicateValues" dxfId="27" priority="1"/>
  </conditionalFormatting>
  <dataValidations count="1">
    <dataValidation allowBlank="1" showInputMessage="1" showErrorMessage="1" errorTitle="Không xóa dữ liệu" error="Không xóa dữ liệu" prompt="Không xóa dữ liệu" sqref="D66 AN2:AN7 X9:Y61 Z9 Z2:AM2 Y3:AM7"/>
  </dataValidations>
  <pageMargins left="0.35433070866141736" right="3.937007874015748E-2" top="0.62992125984251968" bottom="0.74803149606299213" header="0.15748031496062992" footer="0.11811023622047245"/>
  <pageSetup paperSize="9" scale="95" orientation="portrait" r:id="rId1"/>
  <headerFooter alignWithMargins="0">
    <oddFooter>&amp;R&amp;"Times New Roman,Italic"&amp;11Trang &amp;P</oddFooter>
  </headerFooter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N(5)</vt:lpstr>
      <vt:lpstr>N(4)</vt:lpstr>
      <vt:lpstr>N(3)</vt:lpstr>
      <vt:lpstr>N(2)</vt:lpstr>
      <vt:lpstr>Nhom(11)</vt:lpstr>
      <vt:lpstr>Nhom(10)</vt:lpstr>
      <vt:lpstr>Nhom(9)</vt:lpstr>
      <vt:lpstr>Nhom(8)</vt:lpstr>
      <vt:lpstr>Nhom(7)</vt:lpstr>
      <vt:lpstr>Nhom(6)</vt:lpstr>
      <vt:lpstr>Nhom(5)</vt:lpstr>
      <vt:lpstr>Nhom(1)</vt:lpstr>
      <vt:lpstr>'N(2)'!Print_Titles</vt:lpstr>
      <vt:lpstr>'N(3)'!Print_Titles</vt:lpstr>
      <vt:lpstr>'N(4)'!Print_Titles</vt:lpstr>
      <vt:lpstr>'N(5)'!Print_Titles</vt:lpstr>
      <vt:lpstr>'Nhom(1)'!Print_Titles</vt:lpstr>
      <vt:lpstr>'Nhom(10)'!Print_Titles</vt:lpstr>
      <vt:lpstr>'Nhom(11)'!Print_Titles</vt:lpstr>
      <vt:lpstr>'Nhom(5)'!Print_Titles</vt:lpstr>
      <vt:lpstr>'Nhom(6)'!Print_Titles</vt:lpstr>
      <vt:lpstr>'Nhom(7)'!Print_Titles</vt:lpstr>
      <vt:lpstr>'Nhom(8)'!Print_Titles</vt:lpstr>
      <vt:lpstr>'Nhom(9)'!Print_Titles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2019-07-18T08:03:21Z</cp:lastPrinted>
  <dcterms:created xsi:type="dcterms:W3CDTF">2017-10-31T02:06:52Z</dcterms:created>
  <dcterms:modified xsi:type="dcterms:W3CDTF">2019-07-18T08:04:23Z</dcterms:modified>
</cp:coreProperties>
</file>