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6" windowWidth="17496" windowHeight="7680" firstSheet="6" activeTab="11"/>
  </bookViews>
  <sheets>
    <sheet name="Nhom(4)" sheetId="25" r:id="rId1"/>
    <sheet name="Nhom(14)" sheetId="24" r:id="rId2"/>
    <sheet name="Nhom(13)" sheetId="23" r:id="rId3"/>
    <sheet name="Nhom(12)" sheetId="22" r:id="rId4"/>
    <sheet name="Nhom(10)" sheetId="21" r:id="rId5"/>
    <sheet name="Nhom(9)" sheetId="20" r:id="rId6"/>
    <sheet name="Nhom(8)" sheetId="19" r:id="rId7"/>
    <sheet name="Nhom(7)" sheetId="18" r:id="rId8"/>
    <sheet name="Nhom(6)" sheetId="17" r:id="rId9"/>
    <sheet name="Nhom(5)" sheetId="16" r:id="rId10"/>
    <sheet name="Nhom(3)" sheetId="15" r:id="rId11"/>
    <sheet name="Nhom(11)" sheetId="11" r:id="rId12"/>
    <sheet name="Nhom(2)" sheetId="2" r:id="rId13"/>
    <sheet name="Nhom(1)" sheetId="1" r:id="rId14"/>
  </sheets>
  <definedNames>
    <definedName name="_xlnm._FilterDatabase" localSheetId="13" hidden="1">'Nhom(1)'!$A$7:$AN$47</definedName>
    <definedName name="_xlnm._FilterDatabase" localSheetId="4" hidden="1">'Nhom(10)'!$A$7:$AN$69</definedName>
    <definedName name="_xlnm._FilterDatabase" localSheetId="11" hidden="1">'Nhom(11)'!$A$7:$AN$70</definedName>
    <definedName name="_xlnm._FilterDatabase" localSheetId="3" hidden="1">'Nhom(12)'!$A$7:$AN$70</definedName>
    <definedName name="_xlnm._FilterDatabase" localSheetId="2" hidden="1">'Nhom(13)'!$A$7:$AN$71</definedName>
    <definedName name="_xlnm._FilterDatabase" localSheetId="1" hidden="1">'Nhom(14)'!$A$7:$AN$70</definedName>
    <definedName name="_xlnm._FilterDatabase" localSheetId="12" hidden="1">'Nhom(2)'!$A$7:$AN$72</definedName>
    <definedName name="_xlnm._FilterDatabase" localSheetId="10" hidden="1">'Nhom(3)'!$A$7:$AN$69</definedName>
    <definedName name="_xlnm._FilterDatabase" localSheetId="0" hidden="1">'Nhom(4)'!$A$7:$AN$70</definedName>
    <definedName name="_xlnm._FilterDatabase" localSheetId="9" hidden="1">'Nhom(5)'!$A$7:$AN$70</definedName>
    <definedName name="_xlnm._FilterDatabase" localSheetId="8" hidden="1">'Nhom(6)'!$A$7:$AN$72</definedName>
    <definedName name="_xlnm._FilterDatabase" localSheetId="7" hidden="1">'Nhom(7)'!$A$7:$AN$70</definedName>
    <definedName name="_xlnm._FilterDatabase" localSheetId="6" hidden="1">'Nhom(8)'!$A$7:$AN$70</definedName>
    <definedName name="_xlnm._FilterDatabase" localSheetId="5" hidden="1">'Nhom(9)'!$A$7:$AN$70</definedName>
    <definedName name="_xlnm.Print_Titles" localSheetId="13">'Nhom(1)'!$3:$8</definedName>
    <definedName name="_xlnm.Print_Titles" localSheetId="4">'Nhom(10)'!$3:$8</definedName>
    <definedName name="_xlnm.Print_Titles" localSheetId="11">'Nhom(11)'!$3:$8</definedName>
    <definedName name="_xlnm.Print_Titles" localSheetId="3">'Nhom(12)'!$3:$8</definedName>
    <definedName name="_xlnm.Print_Titles" localSheetId="2">'Nhom(13)'!$3:$8</definedName>
    <definedName name="_xlnm.Print_Titles" localSheetId="1">'Nhom(14)'!$3:$8</definedName>
    <definedName name="_xlnm.Print_Titles" localSheetId="12">'Nhom(2)'!$3:$8</definedName>
    <definedName name="_xlnm.Print_Titles" localSheetId="10">'Nhom(3)'!$3:$8</definedName>
    <definedName name="_xlnm.Print_Titles" localSheetId="0">'Nhom(4)'!$3:$8</definedName>
    <definedName name="_xlnm.Print_Titles" localSheetId="9">'Nhom(5)'!$3:$8</definedName>
    <definedName name="_xlnm.Print_Titles" localSheetId="8">'Nhom(6)'!$3:$8</definedName>
    <definedName name="_xlnm.Print_Titles" localSheetId="7">'Nhom(7)'!$3:$8</definedName>
    <definedName name="_xlnm.Print_Titles" localSheetId="6">'Nhom(8)'!$3:$8</definedName>
    <definedName name="_xlnm.Print_Titles" localSheetId="5">'Nhom(9)'!$3:$8</definedName>
  </definedNames>
  <calcPr calcId="124519"/>
</workbook>
</file>

<file path=xl/calcChain.xml><?xml version="1.0" encoding="utf-8"?>
<calcChain xmlns="http://schemas.openxmlformats.org/spreadsheetml/2006/main">
  <c r="P8" i="25"/>
  <c r="Z7"/>
  <c r="Y7"/>
  <c r="P8" i="24"/>
  <c r="Z7"/>
  <c r="Y7"/>
  <c r="P8" i="23"/>
  <c r="Z7"/>
  <c r="Y7"/>
  <c r="P8" i="22"/>
  <c r="Z7"/>
  <c r="Y7"/>
  <c r="P8" i="21"/>
  <c r="Z7"/>
  <c r="Y7"/>
  <c r="P8" i="20"/>
  <c r="Z7"/>
  <c r="Y7"/>
  <c r="P8" i="19"/>
  <c r="Z7"/>
  <c r="Y7"/>
  <c r="P8" i="18"/>
  <c r="Q38" s="1"/>
  <c r="S38" s="1"/>
  <c r="Z7"/>
  <c r="Y7"/>
  <c r="P8" i="17"/>
  <c r="Z7"/>
  <c r="Y7"/>
  <c r="P8" i="16"/>
  <c r="Z7"/>
  <c r="Y7"/>
  <c r="Q26" i="18" l="1"/>
  <c r="S26" s="1"/>
  <c r="Q10"/>
  <c r="Q42"/>
  <c r="S42" s="1"/>
  <c r="Q18"/>
  <c r="S18" s="1"/>
  <c r="Q34"/>
  <c r="S34" s="1"/>
  <c r="Q14"/>
  <c r="S14" s="1"/>
  <c r="Q22"/>
  <c r="Q30"/>
  <c r="S30" s="1"/>
  <c r="Q9" i="25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9" i="24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0" i="23"/>
  <c r="Q68"/>
  <c r="Q66"/>
  <c r="Q64"/>
  <c r="Q62"/>
  <c r="Q58"/>
  <c r="Q54"/>
  <c r="Q50"/>
  <c r="Q71"/>
  <c r="Q69"/>
  <c r="Q67"/>
  <c r="Q65"/>
  <c r="Q63"/>
  <c r="Q61"/>
  <c r="Q59"/>
  <c r="Q57"/>
  <c r="Q55"/>
  <c r="Q53"/>
  <c r="Q51"/>
  <c r="Q49"/>
  <c r="Q47"/>
  <c r="Q45"/>
  <c r="Q43"/>
  <c r="Q41"/>
  <c r="Q39"/>
  <c r="Q37"/>
  <c r="Q35"/>
  <c r="Q33"/>
  <c r="Q31"/>
  <c r="Q29"/>
  <c r="Q27"/>
  <c r="Q25"/>
  <c r="Q23"/>
  <c r="Q21"/>
  <c r="Q19"/>
  <c r="Q17"/>
  <c r="Q15"/>
  <c r="Q13"/>
  <c r="Q11"/>
  <c r="Q9"/>
  <c r="Q60"/>
  <c r="Q56"/>
  <c r="Q52"/>
  <c r="Q12"/>
  <c r="Q16"/>
  <c r="Q24"/>
  <c r="Q28"/>
  <c r="Q10"/>
  <c r="Q14"/>
  <c r="Q18"/>
  <c r="Q22"/>
  <c r="Q26"/>
  <c r="Q30"/>
  <c r="Q34"/>
  <c r="Q38"/>
  <c r="Q42"/>
  <c r="Q46"/>
  <c r="Q20"/>
  <c r="Q32"/>
  <c r="Q36"/>
  <c r="Q40"/>
  <c r="Q44"/>
  <c r="Q48"/>
  <c r="Q9" i="22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9" i="21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9" i="20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9" i="19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T10" i="18"/>
  <c r="X10" s="1"/>
  <c r="R10"/>
  <c r="T22"/>
  <c r="X22" s="1"/>
  <c r="R22"/>
  <c r="Q69"/>
  <c r="Q67"/>
  <c r="Q65"/>
  <c r="Q63"/>
  <c r="Q61"/>
  <c r="Q59"/>
  <c r="Q57"/>
  <c r="Q55"/>
  <c r="Q53"/>
  <c r="Q51"/>
  <c r="Q49"/>
  <c r="Q47"/>
  <c r="Q45"/>
  <c r="Q43"/>
  <c r="Q41"/>
  <c r="Q39"/>
  <c r="Q37"/>
  <c r="Q35"/>
  <c r="Q33"/>
  <c r="Q31"/>
  <c r="Q29"/>
  <c r="Q27"/>
  <c r="Q25"/>
  <c r="Q23"/>
  <c r="Q21"/>
  <c r="Q19"/>
  <c r="Q17"/>
  <c r="Q15"/>
  <c r="Q13"/>
  <c r="Q11"/>
  <c r="Q9"/>
  <c r="S10"/>
  <c r="Q12"/>
  <c r="Q16"/>
  <c r="Q20"/>
  <c r="S22"/>
  <c r="Q24"/>
  <c r="Q28"/>
  <c r="Q32"/>
  <c r="Q36"/>
  <c r="Q40"/>
  <c r="Q44"/>
  <c r="Q48"/>
  <c r="Q52"/>
  <c r="Q56"/>
  <c r="Q60"/>
  <c r="Q64"/>
  <c r="Q68"/>
  <c r="T14"/>
  <c r="X14" s="1"/>
  <c r="R14"/>
  <c r="T18"/>
  <c r="X18" s="1"/>
  <c r="R18"/>
  <c r="T26"/>
  <c r="X26" s="1"/>
  <c r="R26"/>
  <c r="T30"/>
  <c r="X30" s="1"/>
  <c r="R30"/>
  <c r="T34"/>
  <c r="X34" s="1"/>
  <c r="R34"/>
  <c r="T38"/>
  <c r="X38" s="1"/>
  <c r="R38"/>
  <c r="T42"/>
  <c r="X42" s="1"/>
  <c r="R42"/>
  <c r="Q46"/>
  <c r="Q50"/>
  <c r="Q54"/>
  <c r="Q58"/>
  <c r="Q62"/>
  <c r="Q66"/>
  <c r="Q70"/>
  <c r="Q9" i="17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9" i="16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P8" i="15"/>
  <c r="Z7"/>
  <c r="Y7"/>
  <c r="P8" i="11"/>
  <c r="Z7"/>
  <c r="Y7"/>
  <c r="P8" i="2"/>
  <c r="Z7"/>
  <c r="Y7"/>
  <c r="S70" i="25" l="1"/>
  <c r="T70"/>
  <c r="X70" s="1"/>
  <c r="R70"/>
  <c r="S66"/>
  <c r="T66"/>
  <c r="X66" s="1"/>
  <c r="R66"/>
  <c r="S62"/>
  <c r="T62"/>
  <c r="X62" s="1"/>
  <c r="R62"/>
  <c r="S58"/>
  <c r="T58"/>
  <c r="X58" s="1"/>
  <c r="R58"/>
  <c r="S54"/>
  <c r="T54"/>
  <c r="X54" s="1"/>
  <c r="R54"/>
  <c r="S50"/>
  <c r="T50"/>
  <c r="X50" s="1"/>
  <c r="R50"/>
  <c r="S46"/>
  <c r="T46"/>
  <c r="X46" s="1"/>
  <c r="R46"/>
  <c r="S42"/>
  <c r="T42"/>
  <c r="X42" s="1"/>
  <c r="R42"/>
  <c r="S38"/>
  <c r="T38"/>
  <c r="X38" s="1"/>
  <c r="R38"/>
  <c r="S34"/>
  <c r="T34"/>
  <c r="X34" s="1"/>
  <c r="R34"/>
  <c r="S30"/>
  <c r="T30"/>
  <c r="X30" s="1"/>
  <c r="R30"/>
  <c r="S26"/>
  <c r="T26"/>
  <c r="X26" s="1"/>
  <c r="R26"/>
  <c r="S22"/>
  <c r="T22"/>
  <c r="X22" s="1"/>
  <c r="R22"/>
  <c r="S18"/>
  <c r="T18"/>
  <c r="X18" s="1"/>
  <c r="R18"/>
  <c r="S14"/>
  <c r="T14"/>
  <c r="X14" s="1"/>
  <c r="R14"/>
  <c r="S10"/>
  <c r="T10"/>
  <c r="X10" s="1"/>
  <c r="R10"/>
  <c r="T67"/>
  <c r="X67" s="1"/>
  <c r="R67"/>
  <c r="S67"/>
  <c r="T63"/>
  <c r="X63" s="1"/>
  <c r="R63"/>
  <c r="S63"/>
  <c r="T59"/>
  <c r="X59" s="1"/>
  <c r="R59"/>
  <c r="S59"/>
  <c r="T55"/>
  <c r="X55" s="1"/>
  <c r="R55"/>
  <c r="S55"/>
  <c r="T51"/>
  <c r="X51" s="1"/>
  <c r="R51"/>
  <c r="S51"/>
  <c r="T47"/>
  <c r="X47" s="1"/>
  <c r="R47"/>
  <c r="S47"/>
  <c r="T43"/>
  <c r="X43" s="1"/>
  <c r="R43"/>
  <c r="S43"/>
  <c r="T39"/>
  <c r="X39" s="1"/>
  <c r="R39"/>
  <c r="S39"/>
  <c r="T35"/>
  <c r="X35" s="1"/>
  <c r="R35"/>
  <c r="S35"/>
  <c r="T31"/>
  <c r="X31" s="1"/>
  <c r="R31"/>
  <c r="S31"/>
  <c r="T27"/>
  <c r="X27" s="1"/>
  <c r="R27"/>
  <c r="S27"/>
  <c r="T23"/>
  <c r="X23" s="1"/>
  <c r="R23"/>
  <c r="S23"/>
  <c r="T19"/>
  <c r="X19" s="1"/>
  <c r="R19"/>
  <c r="S19"/>
  <c r="T15"/>
  <c r="X15" s="1"/>
  <c r="R15"/>
  <c r="S15"/>
  <c r="T11"/>
  <c r="X11" s="1"/>
  <c r="R11"/>
  <c r="S11"/>
  <c r="S68"/>
  <c r="T68"/>
  <c r="X68" s="1"/>
  <c r="R68"/>
  <c r="S64"/>
  <c r="T64"/>
  <c r="X64" s="1"/>
  <c r="R64"/>
  <c r="S60"/>
  <c r="T60"/>
  <c r="X60" s="1"/>
  <c r="R60"/>
  <c r="S56"/>
  <c r="T56"/>
  <c r="X56" s="1"/>
  <c r="R56"/>
  <c r="S52"/>
  <c r="T52"/>
  <c r="X52" s="1"/>
  <c r="R52"/>
  <c r="S48"/>
  <c r="T48"/>
  <c r="X48" s="1"/>
  <c r="R48"/>
  <c r="S44"/>
  <c r="T44"/>
  <c r="X44" s="1"/>
  <c r="R44"/>
  <c r="S40"/>
  <c r="T40"/>
  <c r="X40" s="1"/>
  <c r="R40"/>
  <c r="S36"/>
  <c r="T36"/>
  <c r="X36" s="1"/>
  <c r="R36"/>
  <c r="S32"/>
  <c r="T32"/>
  <c r="X32" s="1"/>
  <c r="R32"/>
  <c r="S28"/>
  <c r="T28"/>
  <c r="X28" s="1"/>
  <c r="R28"/>
  <c r="S24"/>
  <c r="T24"/>
  <c r="X24" s="1"/>
  <c r="R24"/>
  <c r="S20"/>
  <c r="T20"/>
  <c r="X20" s="1"/>
  <c r="R20"/>
  <c r="S16"/>
  <c r="T16"/>
  <c r="X16" s="1"/>
  <c r="R16"/>
  <c r="S12"/>
  <c r="T12"/>
  <c r="X12" s="1"/>
  <c r="R12"/>
  <c r="T69"/>
  <c r="X69" s="1"/>
  <c r="R69"/>
  <c r="S69"/>
  <c r="T65"/>
  <c r="X65" s="1"/>
  <c r="R65"/>
  <c r="S65"/>
  <c r="T61"/>
  <c r="X61" s="1"/>
  <c r="R61"/>
  <c r="S61"/>
  <c r="T57"/>
  <c r="X57" s="1"/>
  <c r="R57"/>
  <c r="S57"/>
  <c r="T53"/>
  <c r="X53" s="1"/>
  <c r="R53"/>
  <c r="S53"/>
  <c r="T49"/>
  <c r="X49" s="1"/>
  <c r="R49"/>
  <c r="S49"/>
  <c r="T45"/>
  <c r="X45" s="1"/>
  <c r="R45"/>
  <c r="S45"/>
  <c r="T41"/>
  <c r="X41" s="1"/>
  <c r="R41"/>
  <c r="S41"/>
  <c r="T37"/>
  <c r="X37" s="1"/>
  <c r="R37"/>
  <c r="S37"/>
  <c r="T33"/>
  <c r="X33" s="1"/>
  <c r="R33"/>
  <c r="S33"/>
  <c r="T29"/>
  <c r="X29" s="1"/>
  <c r="R29"/>
  <c r="S29"/>
  <c r="T25"/>
  <c r="X25" s="1"/>
  <c r="R25"/>
  <c r="S25"/>
  <c r="T21"/>
  <c r="X21" s="1"/>
  <c r="R21"/>
  <c r="S21"/>
  <c r="T17"/>
  <c r="X17" s="1"/>
  <c r="R17"/>
  <c r="S17"/>
  <c r="T13"/>
  <c r="X13" s="1"/>
  <c r="R13"/>
  <c r="S13"/>
  <c r="T9"/>
  <c r="R9"/>
  <c r="S9"/>
  <c r="S70" i="24"/>
  <c r="T70"/>
  <c r="X70" s="1"/>
  <c r="R70"/>
  <c r="S66"/>
  <c r="T66"/>
  <c r="X66" s="1"/>
  <c r="R66"/>
  <c r="S62"/>
  <c r="T62"/>
  <c r="X62" s="1"/>
  <c r="R62"/>
  <c r="S58"/>
  <c r="T58"/>
  <c r="X58" s="1"/>
  <c r="R58"/>
  <c r="S54"/>
  <c r="T54"/>
  <c r="X54" s="1"/>
  <c r="R54"/>
  <c r="S50"/>
  <c r="T50"/>
  <c r="X50" s="1"/>
  <c r="R50"/>
  <c r="S46"/>
  <c r="T46"/>
  <c r="X46" s="1"/>
  <c r="R46"/>
  <c r="S42"/>
  <c r="T42"/>
  <c r="X42" s="1"/>
  <c r="R42"/>
  <c r="S38"/>
  <c r="T38"/>
  <c r="X38" s="1"/>
  <c r="R38"/>
  <c r="S34"/>
  <c r="T34"/>
  <c r="X34" s="1"/>
  <c r="R34"/>
  <c r="S30"/>
  <c r="T30"/>
  <c r="X30" s="1"/>
  <c r="R30"/>
  <c r="S26"/>
  <c r="T26"/>
  <c r="X26" s="1"/>
  <c r="R26"/>
  <c r="S22"/>
  <c r="T22"/>
  <c r="X22" s="1"/>
  <c r="R22"/>
  <c r="S18"/>
  <c r="T18"/>
  <c r="X18" s="1"/>
  <c r="R18"/>
  <c r="S14"/>
  <c r="T14"/>
  <c r="X14" s="1"/>
  <c r="R14"/>
  <c r="S10"/>
  <c r="T10"/>
  <c r="X10" s="1"/>
  <c r="R10"/>
  <c r="T67"/>
  <c r="X67" s="1"/>
  <c r="R67"/>
  <c r="S67"/>
  <c r="T63"/>
  <c r="X63" s="1"/>
  <c r="R63"/>
  <c r="S63"/>
  <c r="T59"/>
  <c r="X59" s="1"/>
  <c r="R59"/>
  <c r="S59"/>
  <c r="T55"/>
  <c r="X55" s="1"/>
  <c r="R55"/>
  <c r="S55"/>
  <c r="T51"/>
  <c r="X51" s="1"/>
  <c r="R51"/>
  <c r="S51"/>
  <c r="T47"/>
  <c r="X47" s="1"/>
  <c r="R47"/>
  <c r="S47"/>
  <c r="T43"/>
  <c r="X43" s="1"/>
  <c r="R43"/>
  <c r="S43"/>
  <c r="T39"/>
  <c r="X39" s="1"/>
  <c r="R39"/>
  <c r="S39"/>
  <c r="T35"/>
  <c r="X35" s="1"/>
  <c r="R35"/>
  <c r="S35"/>
  <c r="T31"/>
  <c r="X31" s="1"/>
  <c r="R31"/>
  <c r="S31"/>
  <c r="T27"/>
  <c r="X27" s="1"/>
  <c r="R27"/>
  <c r="S27"/>
  <c r="T23"/>
  <c r="X23" s="1"/>
  <c r="R23"/>
  <c r="S23"/>
  <c r="T19"/>
  <c r="X19" s="1"/>
  <c r="R19"/>
  <c r="S19"/>
  <c r="T15"/>
  <c r="X15" s="1"/>
  <c r="R15"/>
  <c r="S15"/>
  <c r="T11"/>
  <c r="X11" s="1"/>
  <c r="R11"/>
  <c r="S11"/>
  <c r="S68"/>
  <c r="T68"/>
  <c r="X68" s="1"/>
  <c r="R68"/>
  <c r="S64"/>
  <c r="T64"/>
  <c r="X64" s="1"/>
  <c r="R64"/>
  <c r="S60"/>
  <c r="T60"/>
  <c r="X60" s="1"/>
  <c r="R60"/>
  <c r="S56"/>
  <c r="T56"/>
  <c r="X56" s="1"/>
  <c r="R56"/>
  <c r="S52"/>
  <c r="T52"/>
  <c r="X52" s="1"/>
  <c r="R52"/>
  <c r="S48"/>
  <c r="T48"/>
  <c r="X48" s="1"/>
  <c r="R48"/>
  <c r="S44"/>
  <c r="T44"/>
  <c r="X44" s="1"/>
  <c r="R44"/>
  <c r="S40"/>
  <c r="T40"/>
  <c r="X40" s="1"/>
  <c r="R40"/>
  <c r="S36"/>
  <c r="T36"/>
  <c r="X36" s="1"/>
  <c r="R36"/>
  <c r="S32"/>
  <c r="T32"/>
  <c r="X32" s="1"/>
  <c r="R32"/>
  <c r="S28"/>
  <c r="T28"/>
  <c r="X28" s="1"/>
  <c r="R28"/>
  <c r="S24"/>
  <c r="T24"/>
  <c r="X24" s="1"/>
  <c r="R24"/>
  <c r="S20"/>
  <c r="T20"/>
  <c r="X20" s="1"/>
  <c r="R20"/>
  <c r="S16"/>
  <c r="T16"/>
  <c r="X16" s="1"/>
  <c r="R16"/>
  <c r="S12"/>
  <c r="T12"/>
  <c r="X12" s="1"/>
  <c r="R12"/>
  <c r="T69"/>
  <c r="X69" s="1"/>
  <c r="R69"/>
  <c r="S69"/>
  <c r="T65"/>
  <c r="X65" s="1"/>
  <c r="R65"/>
  <c r="S65"/>
  <c r="T61"/>
  <c r="X61" s="1"/>
  <c r="R61"/>
  <c r="S61"/>
  <c r="T57"/>
  <c r="X57" s="1"/>
  <c r="R57"/>
  <c r="S57"/>
  <c r="T53"/>
  <c r="X53" s="1"/>
  <c r="R53"/>
  <c r="S53"/>
  <c r="T49"/>
  <c r="X49" s="1"/>
  <c r="R49"/>
  <c r="S49"/>
  <c r="T45"/>
  <c r="X45" s="1"/>
  <c r="R45"/>
  <c r="S45"/>
  <c r="T41"/>
  <c r="X41" s="1"/>
  <c r="R41"/>
  <c r="S41"/>
  <c r="T37"/>
  <c r="X37" s="1"/>
  <c r="R37"/>
  <c r="S37"/>
  <c r="T33"/>
  <c r="X33" s="1"/>
  <c r="R33"/>
  <c r="S33"/>
  <c r="T29"/>
  <c r="X29" s="1"/>
  <c r="R29"/>
  <c r="S29"/>
  <c r="T25"/>
  <c r="X25" s="1"/>
  <c r="R25"/>
  <c r="S25"/>
  <c r="T21"/>
  <c r="X21" s="1"/>
  <c r="R21"/>
  <c r="S21"/>
  <c r="T17"/>
  <c r="X17" s="1"/>
  <c r="R17"/>
  <c r="S17"/>
  <c r="T13"/>
  <c r="X13" s="1"/>
  <c r="R13"/>
  <c r="S13"/>
  <c r="T9"/>
  <c r="R9"/>
  <c r="S9"/>
  <c r="T44" i="23"/>
  <c r="X44" s="1"/>
  <c r="R44"/>
  <c r="S44"/>
  <c r="T36"/>
  <c r="X36" s="1"/>
  <c r="R36"/>
  <c r="S36"/>
  <c r="T20"/>
  <c r="X20" s="1"/>
  <c r="R20"/>
  <c r="S20"/>
  <c r="T42"/>
  <c r="X42" s="1"/>
  <c r="R42"/>
  <c r="S42"/>
  <c r="T34"/>
  <c r="X34" s="1"/>
  <c r="R34"/>
  <c r="S34"/>
  <c r="T26"/>
  <c r="X26" s="1"/>
  <c r="R26"/>
  <c r="S26"/>
  <c r="T18"/>
  <c r="X18" s="1"/>
  <c r="R18"/>
  <c r="S18"/>
  <c r="T10"/>
  <c r="X10" s="1"/>
  <c r="R10"/>
  <c r="S10"/>
  <c r="T24"/>
  <c r="X24" s="1"/>
  <c r="R24"/>
  <c r="S24"/>
  <c r="T12"/>
  <c r="X12" s="1"/>
  <c r="R12"/>
  <c r="S12"/>
  <c r="T56"/>
  <c r="X56" s="1"/>
  <c r="R56"/>
  <c r="S56"/>
  <c r="S9"/>
  <c r="T9"/>
  <c r="R9"/>
  <c r="S13"/>
  <c r="T13"/>
  <c r="X13" s="1"/>
  <c r="R13"/>
  <c r="S17"/>
  <c r="R17"/>
  <c r="T17"/>
  <c r="X17" s="1"/>
  <c r="S21"/>
  <c r="T21"/>
  <c r="X21" s="1"/>
  <c r="R21"/>
  <c r="S25"/>
  <c r="T25"/>
  <c r="X25" s="1"/>
  <c r="R25"/>
  <c r="S29"/>
  <c r="T29"/>
  <c r="X29" s="1"/>
  <c r="R29"/>
  <c r="S33"/>
  <c r="T33"/>
  <c r="X33" s="1"/>
  <c r="R33"/>
  <c r="S37"/>
  <c r="T37"/>
  <c r="X37" s="1"/>
  <c r="R37"/>
  <c r="S41"/>
  <c r="T41"/>
  <c r="X41" s="1"/>
  <c r="R41"/>
  <c r="S45"/>
  <c r="T45"/>
  <c r="X45" s="1"/>
  <c r="R45"/>
  <c r="S49"/>
  <c r="T49"/>
  <c r="X49" s="1"/>
  <c r="R49"/>
  <c r="S53"/>
  <c r="T53"/>
  <c r="X53" s="1"/>
  <c r="R53"/>
  <c r="S57"/>
  <c r="T57"/>
  <c r="X57" s="1"/>
  <c r="R57"/>
  <c r="S61"/>
  <c r="T61"/>
  <c r="X61" s="1"/>
  <c r="R61"/>
  <c r="T65"/>
  <c r="X65" s="1"/>
  <c r="S65"/>
  <c r="R65"/>
  <c r="T69"/>
  <c r="X69" s="1"/>
  <c r="R69"/>
  <c r="S69"/>
  <c r="S54"/>
  <c r="T54"/>
  <c r="X54" s="1"/>
  <c r="R54"/>
  <c r="T62"/>
  <c r="X62" s="1"/>
  <c r="R62"/>
  <c r="S62"/>
  <c r="S66"/>
  <c r="T66"/>
  <c r="X66" s="1"/>
  <c r="R66"/>
  <c r="S70"/>
  <c r="T70"/>
  <c r="X70" s="1"/>
  <c r="R70"/>
  <c r="T48"/>
  <c r="X48" s="1"/>
  <c r="R48"/>
  <c r="S48"/>
  <c r="T40"/>
  <c r="X40" s="1"/>
  <c r="R40"/>
  <c r="S40"/>
  <c r="T32"/>
  <c r="X32" s="1"/>
  <c r="R32"/>
  <c r="S32"/>
  <c r="T46"/>
  <c r="X46" s="1"/>
  <c r="R46"/>
  <c r="S46"/>
  <c r="T38"/>
  <c r="X38" s="1"/>
  <c r="R38"/>
  <c r="S38"/>
  <c r="T30"/>
  <c r="X30" s="1"/>
  <c r="R30"/>
  <c r="S30"/>
  <c r="T22"/>
  <c r="X22" s="1"/>
  <c r="R22"/>
  <c r="S22"/>
  <c r="T14"/>
  <c r="X14" s="1"/>
  <c r="R14"/>
  <c r="S14"/>
  <c r="T28"/>
  <c r="X28" s="1"/>
  <c r="R28"/>
  <c r="S28"/>
  <c r="T16"/>
  <c r="X16" s="1"/>
  <c r="R16"/>
  <c r="S16"/>
  <c r="T52"/>
  <c r="X52" s="1"/>
  <c r="R52"/>
  <c r="S52"/>
  <c r="T60"/>
  <c r="X60" s="1"/>
  <c r="R60"/>
  <c r="S60"/>
  <c r="S11"/>
  <c r="R11"/>
  <c r="T11"/>
  <c r="X11" s="1"/>
  <c r="S15"/>
  <c r="R15"/>
  <c r="T15"/>
  <c r="X15" s="1"/>
  <c r="S19"/>
  <c r="T19"/>
  <c r="X19" s="1"/>
  <c r="R19"/>
  <c r="S23"/>
  <c r="R23"/>
  <c r="T23"/>
  <c r="X23" s="1"/>
  <c r="S27"/>
  <c r="R27"/>
  <c r="T27"/>
  <c r="X27" s="1"/>
  <c r="S31"/>
  <c r="T31"/>
  <c r="X31" s="1"/>
  <c r="R31"/>
  <c r="S35"/>
  <c r="R35"/>
  <c r="T35"/>
  <c r="X35" s="1"/>
  <c r="S39"/>
  <c r="R39"/>
  <c r="T39"/>
  <c r="X39" s="1"/>
  <c r="S43"/>
  <c r="R43"/>
  <c r="T43"/>
  <c r="X43" s="1"/>
  <c r="S47"/>
  <c r="R47"/>
  <c r="T47"/>
  <c r="X47" s="1"/>
  <c r="T51"/>
  <c r="X51" s="1"/>
  <c r="R51"/>
  <c r="S51"/>
  <c r="T55"/>
  <c r="X55" s="1"/>
  <c r="R55"/>
  <c r="S55"/>
  <c r="T59"/>
  <c r="X59" s="1"/>
  <c r="R59"/>
  <c r="S59"/>
  <c r="R63"/>
  <c r="S63"/>
  <c r="T63"/>
  <c r="X63" s="1"/>
  <c r="T67"/>
  <c r="X67" s="1"/>
  <c r="R67"/>
  <c r="S67"/>
  <c r="T71"/>
  <c r="X71" s="1"/>
  <c r="R71"/>
  <c r="S71"/>
  <c r="S50"/>
  <c r="T50"/>
  <c r="X50" s="1"/>
  <c r="R50"/>
  <c r="S58"/>
  <c r="T58"/>
  <c r="X58" s="1"/>
  <c r="R58"/>
  <c r="S64"/>
  <c r="T64"/>
  <c r="X64" s="1"/>
  <c r="R64"/>
  <c r="S68"/>
  <c r="T68"/>
  <c r="X68" s="1"/>
  <c r="R68"/>
  <c r="S70" i="22"/>
  <c r="T70"/>
  <c r="X70" s="1"/>
  <c r="R70"/>
  <c r="S66"/>
  <c r="T66"/>
  <c r="X66" s="1"/>
  <c r="R66"/>
  <c r="S62"/>
  <c r="T62"/>
  <c r="X62" s="1"/>
  <c r="R62"/>
  <c r="S58"/>
  <c r="T58"/>
  <c r="X58" s="1"/>
  <c r="R58"/>
  <c r="S54"/>
  <c r="T54"/>
  <c r="X54" s="1"/>
  <c r="R54"/>
  <c r="S50"/>
  <c r="T50"/>
  <c r="X50" s="1"/>
  <c r="R50"/>
  <c r="S46"/>
  <c r="T46"/>
  <c r="X46" s="1"/>
  <c r="R46"/>
  <c r="S42"/>
  <c r="T42"/>
  <c r="X42" s="1"/>
  <c r="R42"/>
  <c r="S38"/>
  <c r="T38"/>
  <c r="X38" s="1"/>
  <c r="R38"/>
  <c r="S34"/>
  <c r="T34"/>
  <c r="X34" s="1"/>
  <c r="R34"/>
  <c r="S30"/>
  <c r="T30"/>
  <c r="X30" s="1"/>
  <c r="R30"/>
  <c r="S26"/>
  <c r="T26"/>
  <c r="X26" s="1"/>
  <c r="R26"/>
  <c r="S22"/>
  <c r="T22"/>
  <c r="X22" s="1"/>
  <c r="R22"/>
  <c r="S18"/>
  <c r="T18"/>
  <c r="X18" s="1"/>
  <c r="R18"/>
  <c r="S14"/>
  <c r="T14"/>
  <c r="X14" s="1"/>
  <c r="R14"/>
  <c r="S10"/>
  <c r="T10"/>
  <c r="X10" s="1"/>
  <c r="R10"/>
  <c r="T67"/>
  <c r="X67" s="1"/>
  <c r="R67"/>
  <c r="S67"/>
  <c r="T63"/>
  <c r="X63" s="1"/>
  <c r="R63"/>
  <c r="S63"/>
  <c r="T59"/>
  <c r="X59" s="1"/>
  <c r="R59"/>
  <c r="S59"/>
  <c r="T55"/>
  <c r="X55" s="1"/>
  <c r="R55"/>
  <c r="S55"/>
  <c r="T51"/>
  <c r="X51" s="1"/>
  <c r="R51"/>
  <c r="S51"/>
  <c r="T47"/>
  <c r="X47" s="1"/>
  <c r="R47"/>
  <c r="S47"/>
  <c r="T43"/>
  <c r="X43" s="1"/>
  <c r="R43"/>
  <c r="S43"/>
  <c r="T39"/>
  <c r="X39" s="1"/>
  <c r="R39"/>
  <c r="S39"/>
  <c r="T35"/>
  <c r="X35" s="1"/>
  <c r="R35"/>
  <c r="S35"/>
  <c r="T31"/>
  <c r="X31" s="1"/>
  <c r="R31"/>
  <c r="S31"/>
  <c r="T27"/>
  <c r="X27" s="1"/>
  <c r="R27"/>
  <c r="S27"/>
  <c r="T23"/>
  <c r="X23" s="1"/>
  <c r="R23"/>
  <c r="S23"/>
  <c r="T19"/>
  <c r="X19" s="1"/>
  <c r="R19"/>
  <c r="S19"/>
  <c r="T15"/>
  <c r="X15" s="1"/>
  <c r="R15"/>
  <c r="S15"/>
  <c r="T11"/>
  <c r="X11" s="1"/>
  <c r="R11"/>
  <c r="S11"/>
  <c r="S68"/>
  <c r="T68"/>
  <c r="X68" s="1"/>
  <c r="R68"/>
  <c r="S64"/>
  <c r="T64"/>
  <c r="X64" s="1"/>
  <c r="R64"/>
  <c r="S60"/>
  <c r="T60"/>
  <c r="X60" s="1"/>
  <c r="R60"/>
  <c r="S56"/>
  <c r="T56"/>
  <c r="X56" s="1"/>
  <c r="R56"/>
  <c r="S52"/>
  <c r="T52"/>
  <c r="X52" s="1"/>
  <c r="R52"/>
  <c r="S48"/>
  <c r="T48"/>
  <c r="X48" s="1"/>
  <c r="R48"/>
  <c r="S44"/>
  <c r="T44"/>
  <c r="X44" s="1"/>
  <c r="R44"/>
  <c r="S40"/>
  <c r="T40"/>
  <c r="X40" s="1"/>
  <c r="R40"/>
  <c r="S36"/>
  <c r="T36"/>
  <c r="X36" s="1"/>
  <c r="R36"/>
  <c r="S32"/>
  <c r="T32"/>
  <c r="X32" s="1"/>
  <c r="R32"/>
  <c r="S28"/>
  <c r="T28"/>
  <c r="X28" s="1"/>
  <c r="R28"/>
  <c r="S24"/>
  <c r="T24"/>
  <c r="X24" s="1"/>
  <c r="R24"/>
  <c r="S20"/>
  <c r="T20"/>
  <c r="X20" s="1"/>
  <c r="R20"/>
  <c r="S16"/>
  <c r="T16"/>
  <c r="X16" s="1"/>
  <c r="R16"/>
  <c r="S12"/>
  <c r="T12"/>
  <c r="X12" s="1"/>
  <c r="R12"/>
  <c r="T69"/>
  <c r="X69" s="1"/>
  <c r="R69"/>
  <c r="S69"/>
  <c r="T65"/>
  <c r="X65" s="1"/>
  <c r="R65"/>
  <c r="S65"/>
  <c r="T61"/>
  <c r="X61" s="1"/>
  <c r="R61"/>
  <c r="S61"/>
  <c r="T57"/>
  <c r="X57" s="1"/>
  <c r="R57"/>
  <c r="S57"/>
  <c r="T53"/>
  <c r="X53" s="1"/>
  <c r="R53"/>
  <c r="S53"/>
  <c r="T49"/>
  <c r="X49" s="1"/>
  <c r="R49"/>
  <c r="S49"/>
  <c r="T45"/>
  <c r="X45" s="1"/>
  <c r="R45"/>
  <c r="S45"/>
  <c r="T41"/>
  <c r="X41" s="1"/>
  <c r="R41"/>
  <c r="S41"/>
  <c r="T37"/>
  <c r="X37" s="1"/>
  <c r="R37"/>
  <c r="S37"/>
  <c r="T33"/>
  <c r="X33" s="1"/>
  <c r="R33"/>
  <c r="S33"/>
  <c r="T29"/>
  <c r="X29" s="1"/>
  <c r="R29"/>
  <c r="S29"/>
  <c r="T25"/>
  <c r="X25" s="1"/>
  <c r="R25"/>
  <c r="S25"/>
  <c r="T21"/>
  <c r="X21" s="1"/>
  <c r="R21"/>
  <c r="S21"/>
  <c r="T17"/>
  <c r="X17" s="1"/>
  <c r="R17"/>
  <c r="S17"/>
  <c r="T13"/>
  <c r="X13" s="1"/>
  <c r="R13"/>
  <c r="S13"/>
  <c r="T9"/>
  <c r="R9"/>
  <c r="S9"/>
  <c r="S66" i="21"/>
  <c r="T66"/>
  <c r="X66" s="1"/>
  <c r="R66"/>
  <c r="S62"/>
  <c r="T62"/>
  <c r="X62" s="1"/>
  <c r="R62"/>
  <c r="S58"/>
  <c r="T58"/>
  <c r="X58" s="1"/>
  <c r="R58"/>
  <c r="S54"/>
  <c r="T54"/>
  <c r="X54" s="1"/>
  <c r="R54"/>
  <c r="S50"/>
  <c r="T50"/>
  <c r="X50" s="1"/>
  <c r="R50"/>
  <c r="S46"/>
  <c r="T46"/>
  <c r="X46" s="1"/>
  <c r="R46"/>
  <c r="S42"/>
  <c r="T42"/>
  <c r="X42" s="1"/>
  <c r="R42"/>
  <c r="S38"/>
  <c r="T38"/>
  <c r="X38" s="1"/>
  <c r="R38"/>
  <c r="S34"/>
  <c r="T34"/>
  <c r="X34" s="1"/>
  <c r="R34"/>
  <c r="S30"/>
  <c r="T30"/>
  <c r="X30" s="1"/>
  <c r="R30"/>
  <c r="S26"/>
  <c r="T26"/>
  <c r="X26" s="1"/>
  <c r="R26"/>
  <c r="S22"/>
  <c r="T22"/>
  <c r="X22" s="1"/>
  <c r="R22"/>
  <c r="S18"/>
  <c r="T18"/>
  <c r="X18" s="1"/>
  <c r="R18"/>
  <c r="S14"/>
  <c r="T14"/>
  <c r="X14" s="1"/>
  <c r="R14"/>
  <c r="S10"/>
  <c r="T10"/>
  <c r="X10" s="1"/>
  <c r="R10"/>
  <c r="T67"/>
  <c r="X67" s="1"/>
  <c r="R67"/>
  <c r="S67"/>
  <c r="T63"/>
  <c r="X63" s="1"/>
  <c r="R63"/>
  <c r="S63"/>
  <c r="T59"/>
  <c r="X59" s="1"/>
  <c r="R59"/>
  <c r="S59"/>
  <c r="T55"/>
  <c r="X55" s="1"/>
  <c r="R55"/>
  <c r="S55"/>
  <c r="T51"/>
  <c r="X51" s="1"/>
  <c r="R51"/>
  <c r="S51"/>
  <c r="T47"/>
  <c r="X47" s="1"/>
  <c r="R47"/>
  <c r="S47"/>
  <c r="T43"/>
  <c r="X43" s="1"/>
  <c r="R43"/>
  <c r="S43"/>
  <c r="T39"/>
  <c r="X39" s="1"/>
  <c r="R39"/>
  <c r="S39"/>
  <c r="T35"/>
  <c r="X35" s="1"/>
  <c r="R35"/>
  <c r="S35"/>
  <c r="T31"/>
  <c r="X31" s="1"/>
  <c r="R31"/>
  <c r="S31"/>
  <c r="T27"/>
  <c r="X27" s="1"/>
  <c r="R27"/>
  <c r="S27"/>
  <c r="T23"/>
  <c r="X23" s="1"/>
  <c r="R23"/>
  <c r="S23"/>
  <c r="T19"/>
  <c r="X19" s="1"/>
  <c r="R19"/>
  <c r="S19"/>
  <c r="T15"/>
  <c r="X15" s="1"/>
  <c r="R15"/>
  <c r="S15"/>
  <c r="T11"/>
  <c r="X11" s="1"/>
  <c r="R11"/>
  <c r="S11"/>
  <c r="S68"/>
  <c r="T68"/>
  <c r="X68" s="1"/>
  <c r="R68"/>
  <c r="S64"/>
  <c r="T64"/>
  <c r="X64" s="1"/>
  <c r="R64"/>
  <c r="S60"/>
  <c r="T60"/>
  <c r="X60" s="1"/>
  <c r="R60"/>
  <c r="S56"/>
  <c r="T56"/>
  <c r="X56" s="1"/>
  <c r="R56"/>
  <c r="S52"/>
  <c r="T52"/>
  <c r="X52" s="1"/>
  <c r="R52"/>
  <c r="S48"/>
  <c r="T48"/>
  <c r="X48" s="1"/>
  <c r="R48"/>
  <c r="S44"/>
  <c r="T44"/>
  <c r="X44" s="1"/>
  <c r="R44"/>
  <c r="S40"/>
  <c r="T40"/>
  <c r="X40" s="1"/>
  <c r="R40"/>
  <c r="S36"/>
  <c r="T36"/>
  <c r="X36" s="1"/>
  <c r="R36"/>
  <c r="S32"/>
  <c r="T32"/>
  <c r="X32" s="1"/>
  <c r="R32"/>
  <c r="S28"/>
  <c r="T28"/>
  <c r="X28" s="1"/>
  <c r="R28"/>
  <c r="S24"/>
  <c r="T24"/>
  <c r="X24" s="1"/>
  <c r="R24"/>
  <c r="S20"/>
  <c r="T20"/>
  <c r="X20" s="1"/>
  <c r="R20"/>
  <c r="S16"/>
  <c r="T16"/>
  <c r="X16" s="1"/>
  <c r="R16"/>
  <c r="S12"/>
  <c r="T12"/>
  <c r="X12" s="1"/>
  <c r="R12"/>
  <c r="T69"/>
  <c r="X69" s="1"/>
  <c r="R69"/>
  <c r="S69"/>
  <c r="T65"/>
  <c r="X65" s="1"/>
  <c r="R65"/>
  <c r="S65"/>
  <c r="T61"/>
  <c r="X61" s="1"/>
  <c r="R61"/>
  <c r="S61"/>
  <c r="T57"/>
  <c r="X57" s="1"/>
  <c r="R57"/>
  <c r="S57"/>
  <c r="T53"/>
  <c r="X53" s="1"/>
  <c r="R53"/>
  <c r="S53"/>
  <c r="T49"/>
  <c r="X49" s="1"/>
  <c r="R49"/>
  <c r="S49"/>
  <c r="T45"/>
  <c r="X45" s="1"/>
  <c r="R45"/>
  <c r="S45"/>
  <c r="T41"/>
  <c r="X41" s="1"/>
  <c r="R41"/>
  <c r="S41"/>
  <c r="T37"/>
  <c r="X37" s="1"/>
  <c r="R37"/>
  <c r="S37"/>
  <c r="T33"/>
  <c r="X33" s="1"/>
  <c r="R33"/>
  <c r="S33"/>
  <c r="T29"/>
  <c r="X29" s="1"/>
  <c r="R29"/>
  <c r="S29"/>
  <c r="T25"/>
  <c r="X25" s="1"/>
  <c r="R25"/>
  <c r="S25"/>
  <c r="T21"/>
  <c r="X21" s="1"/>
  <c r="R21"/>
  <c r="S21"/>
  <c r="T17"/>
  <c r="X17" s="1"/>
  <c r="R17"/>
  <c r="S17"/>
  <c r="T13"/>
  <c r="X13" s="1"/>
  <c r="R13"/>
  <c r="S13"/>
  <c r="T9"/>
  <c r="R9"/>
  <c r="S9"/>
  <c r="S70" i="20"/>
  <c r="T70"/>
  <c r="X70" s="1"/>
  <c r="R70"/>
  <c r="S66"/>
  <c r="T66"/>
  <c r="X66" s="1"/>
  <c r="R66"/>
  <c r="S62"/>
  <c r="T62"/>
  <c r="X62" s="1"/>
  <c r="R62"/>
  <c r="S58"/>
  <c r="T58"/>
  <c r="X58" s="1"/>
  <c r="R58"/>
  <c r="S54"/>
  <c r="T54"/>
  <c r="X54" s="1"/>
  <c r="R54"/>
  <c r="S50"/>
  <c r="T50"/>
  <c r="X50" s="1"/>
  <c r="R50"/>
  <c r="S46"/>
  <c r="T46"/>
  <c r="X46" s="1"/>
  <c r="R46"/>
  <c r="S42"/>
  <c r="T42"/>
  <c r="X42" s="1"/>
  <c r="R42"/>
  <c r="S38"/>
  <c r="T38"/>
  <c r="X38" s="1"/>
  <c r="R38"/>
  <c r="S34"/>
  <c r="T34"/>
  <c r="X34" s="1"/>
  <c r="R34"/>
  <c r="S30"/>
  <c r="T30"/>
  <c r="X30" s="1"/>
  <c r="R30"/>
  <c r="S26"/>
  <c r="T26"/>
  <c r="X26" s="1"/>
  <c r="R26"/>
  <c r="S22"/>
  <c r="T22"/>
  <c r="X22" s="1"/>
  <c r="R22"/>
  <c r="S18"/>
  <c r="T18"/>
  <c r="X18" s="1"/>
  <c r="R18"/>
  <c r="S14"/>
  <c r="T14"/>
  <c r="X14" s="1"/>
  <c r="R14"/>
  <c r="S10"/>
  <c r="T10"/>
  <c r="X10" s="1"/>
  <c r="R10"/>
  <c r="T67"/>
  <c r="X67" s="1"/>
  <c r="R67"/>
  <c r="S67"/>
  <c r="T63"/>
  <c r="X63" s="1"/>
  <c r="R63"/>
  <c r="S63"/>
  <c r="T59"/>
  <c r="X59" s="1"/>
  <c r="R59"/>
  <c r="S59"/>
  <c r="T55"/>
  <c r="X55" s="1"/>
  <c r="R55"/>
  <c r="S55"/>
  <c r="T51"/>
  <c r="X51" s="1"/>
  <c r="R51"/>
  <c r="S51"/>
  <c r="T47"/>
  <c r="X47" s="1"/>
  <c r="R47"/>
  <c r="S47"/>
  <c r="T43"/>
  <c r="X43" s="1"/>
  <c r="R43"/>
  <c r="S43"/>
  <c r="T39"/>
  <c r="X39" s="1"/>
  <c r="R39"/>
  <c r="S39"/>
  <c r="T35"/>
  <c r="X35" s="1"/>
  <c r="R35"/>
  <c r="S35"/>
  <c r="T31"/>
  <c r="X31" s="1"/>
  <c r="R31"/>
  <c r="S31"/>
  <c r="T27"/>
  <c r="X27" s="1"/>
  <c r="R27"/>
  <c r="S27"/>
  <c r="T23"/>
  <c r="X23" s="1"/>
  <c r="R23"/>
  <c r="S23"/>
  <c r="T19"/>
  <c r="X19" s="1"/>
  <c r="R19"/>
  <c r="S19"/>
  <c r="T15"/>
  <c r="X15" s="1"/>
  <c r="R15"/>
  <c r="S15"/>
  <c r="T11"/>
  <c r="X11" s="1"/>
  <c r="R11"/>
  <c r="S11"/>
  <c r="S68"/>
  <c r="T68"/>
  <c r="X68" s="1"/>
  <c r="R68"/>
  <c r="S64"/>
  <c r="T64"/>
  <c r="X64" s="1"/>
  <c r="R64"/>
  <c r="S60"/>
  <c r="T60"/>
  <c r="X60" s="1"/>
  <c r="R60"/>
  <c r="S56"/>
  <c r="T56"/>
  <c r="X56" s="1"/>
  <c r="R56"/>
  <c r="S52"/>
  <c r="T52"/>
  <c r="X52" s="1"/>
  <c r="R52"/>
  <c r="S48"/>
  <c r="T48"/>
  <c r="X48" s="1"/>
  <c r="R48"/>
  <c r="S44"/>
  <c r="T44"/>
  <c r="X44" s="1"/>
  <c r="R44"/>
  <c r="S40"/>
  <c r="T40"/>
  <c r="X40" s="1"/>
  <c r="R40"/>
  <c r="S36"/>
  <c r="T36"/>
  <c r="X36" s="1"/>
  <c r="R36"/>
  <c r="S32"/>
  <c r="T32"/>
  <c r="X32" s="1"/>
  <c r="R32"/>
  <c r="S28"/>
  <c r="T28"/>
  <c r="X28" s="1"/>
  <c r="R28"/>
  <c r="S24"/>
  <c r="T24"/>
  <c r="X24" s="1"/>
  <c r="R24"/>
  <c r="S20"/>
  <c r="T20"/>
  <c r="X20" s="1"/>
  <c r="R20"/>
  <c r="S16"/>
  <c r="T16"/>
  <c r="X16" s="1"/>
  <c r="R16"/>
  <c r="S12"/>
  <c r="T12"/>
  <c r="X12" s="1"/>
  <c r="R12"/>
  <c r="T69"/>
  <c r="X69" s="1"/>
  <c r="R69"/>
  <c r="S69"/>
  <c r="T65"/>
  <c r="X65" s="1"/>
  <c r="R65"/>
  <c r="S65"/>
  <c r="T61"/>
  <c r="X61" s="1"/>
  <c r="R61"/>
  <c r="S61"/>
  <c r="T57"/>
  <c r="X57" s="1"/>
  <c r="R57"/>
  <c r="S57"/>
  <c r="T53"/>
  <c r="X53" s="1"/>
  <c r="R53"/>
  <c r="S53"/>
  <c r="T49"/>
  <c r="X49" s="1"/>
  <c r="R49"/>
  <c r="S49"/>
  <c r="T45"/>
  <c r="X45" s="1"/>
  <c r="R45"/>
  <c r="S45"/>
  <c r="T41"/>
  <c r="X41" s="1"/>
  <c r="R41"/>
  <c r="S41"/>
  <c r="T37"/>
  <c r="X37" s="1"/>
  <c r="R37"/>
  <c r="S37"/>
  <c r="T33"/>
  <c r="X33" s="1"/>
  <c r="R33"/>
  <c r="S33"/>
  <c r="T29"/>
  <c r="X29" s="1"/>
  <c r="R29"/>
  <c r="S29"/>
  <c r="T25"/>
  <c r="X25" s="1"/>
  <c r="R25"/>
  <c r="S25"/>
  <c r="T21"/>
  <c r="X21" s="1"/>
  <c r="R21"/>
  <c r="S21"/>
  <c r="T17"/>
  <c r="X17" s="1"/>
  <c r="R17"/>
  <c r="S17"/>
  <c r="T13"/>
  <c r="X13" s="1"/>
  <c r="R13"/>
  <c r="S13"/>
  <c r="T9"/>
  <c r="R9"/>
  <c r="S9"/>
  <c r="S68" i="19"/>
  <c r="T68"/>
  <c r="X68" s="1"/>
  <c r="R68"/>
  <c r="S70"/>
  <c r="T70"/>
  <c r="X70" s="1"/>
  <c r="R70"/>
  <c r="S66"/>
  <c r="T66"/>
  <c r="X66" s="1"/>
  <c r="R66"/>
  <c r="S62"/>
  <c r="T62"/>
  <c r="X62" s="1"/>
  <c r="R62"/>
  <c r="S58"/>
  <c r="T58"/>
  <c r="X58" s="1"/>
  <c r="R58"/>
  <c r="S54"/>
  <c r="T54"/>
  <c r="X54" s="1"/>
  <c r="R54"/>
  <c r="S50"/>
  <c r="T50"/>
  <c r="X50" s="1"/>
  <c r="R50"/>
  <c r="S46"/>
  <c r="T46"/>
  <c r="X46" s="1"/>
  <c r="R46"/>
  <c r="S42"/>
  <c r="T42"/>
  <c r="X42" s="1"/>
  <c r="R42"/>
  <c r="S38"/>
  <c r="T38"/>
  <c r="X38" s="1"/>
  <c r="R38"/>
  <c r="S34"/>
  <c r="T34"/>
  <c r="X34" s="1"/>
  <c r="R34"/>
  <c r="S30"/>
  <c r="T30"/>
  <c r="X30" s="1"/>
  <c r="R30"/>
  <c r="S26"/>
  <c r="T26"/>
  <c r="X26" s="1"/>
  <c r="R26"/>
  <c r="S22"/>
  <c r="T22"/>
  <c r="X22" s="1"/>
  <c r="R22"/>
  <c r="S18"/>
  <c r="T18"/>
  <c r="X18" s="1"/>
  <c r="R18"/>
  <c r="S14"/>
  <c r="T14"/>
  <c r="X14" s="1"/>
  <c r="R14"/>
  <c r="S10"/>
  <c r="T10"/>
  <c r="X10" s="1"/>
  <c r="R10"/>
  <c r="T67"/>
  <c r="X67" s="1"/>
  <c r="R67"/>
  <c r="S67"/>
  <c r="T63"/>
  <c r="X63" s="1"/>
  <c r="R63"/>
  <c r="S63"/>
  <c r="T59"/>
  <c r="X59" s="1"/>
  <c r="R59"/>
  <c r="S59"/>
  <c r="T55"/>
  <c r="X55" s="1"/>
  <c r="R55"/>
  <c r="S55"/>
  <c r="T51"/>
  <c r="X51" s="1"/>
  <c r="R51"/>
  <c r="S51"/>
  <c r="T47"/>
  <c r="X47" s="1"/>
  <c r="R47"/>
  <c r="S47"/>
  <c r="T43"/>
  <c r="X43" s="1"/>
  <c r="R43"/>
  <c r="S43"/>
  <c r="T39"/>
  <c r="X39" s="1"/>
  <c r="R39"/>
  <c r="S39"/>
  <c r="T35"/>
  <c r="X35" s="1"/>
  <c r="R35"/>
  <c r="S35"/>
  <c r="T31"/>
  <c r="X31" s="1"/>
  <c r="R31"/>
  <c r="S31"/>
  <c r="T27"/>
  <c r="X27" s="1"/>
  <c r="R27"/>
  <c r="S27"/>
  <c r="T23"/>
  <c r="X23" s="1"/>
  <c r="R23"/>
  <c r="S23"/>
  <c r="T19"/>
  <c r="X19" s="1"/>
  <c r="R19"/>
  <c r="S19"/>
  <c r="T15"/>
  <c r="X15" s="1"/>
  <c r="R15"/>
  <c r="S15"/>
  <c r="T11"/>
  <c r="X11" s="1"/>
  <c r="R11"/>
  <c r="S11"/>
  <c r="S64"/>
  <c r="T64"/>
  <c r="X64" s="1"/>
  <c r="R64"/>
  <c r="S60"/>
  <c r="T60"/>
  <c r="X60" s="1"/>
  <c r="R60"/>
  <c r="S56"/>
  <c r="T56"/>
  <c r="X56" s="1"/>
  <c r="R56"/>
  <c r="S52"/>
  <c r="T52"/>
  <c r="X52" s="1"/>
  <c r="R52"/>
  <c r="S48"/>
  <c r="T48"/>
  <c r="X48" s="1"/>
  <c r="R48"/>
  <c r="S44"/>
  <c r="T44"/>
  <c r="X44" s="1"/>
  <c r="R44"/>
  <c r="S40"/>
  <c r="T40"/>
  <c r="X40" s="1"/>
  <c r="R40"/>
  <c r="S36"/>
  <c r="T36"/>
  <c r="X36" s="1"/>
  <c r="R36"/>
  <c r="S32"/>
  <c r="T32"/>
  <c r="X32" s="1"/>
  <c r="R32"/>
  <c r="S28"/>
  <c r="T28"/>
  <c r="X28" s="1"/>
  <c r="R28"/>
  <c r="S24"/>
  <c r="T24"/>
  <c r="X24" s="1"/>
  <c r="R24"/>
  <c r="S20"/>
  <c r="T20"/>
  <c r="X20" s="1"/>
  <c r="R20"/>
  <c r="S16"/>
  <c r="T16"/>
  <c r="X16" s="1"/>
  <c r="R16"/>
  <c r="S12"/>
  <c r="T12"/>
  <c r="X12" s="1"/>
  <c r="R12"/>
  <c r="T69"/>
  <c r="X69" s="1"/>
  <c r="R69"/>
  <c r="S69"/>
  <c r="T65"/>
  <c r="X65" s="1"/>
  <c r="R65"/>
  <c r="S65"/>
  <c r="T61"/>
  <c r="X61" s="1"/>
  <c r="R61"/>
  <c r="S61"/>
  <c r="T57"/>
  <c r="X57" s="1"/>
  <c r="R57"/>
  <c r="S57"/>
  <c r="T53"/>
  <c r="X53" s="1"/>
  <c r="R53"/>
  <c r="S53"/>
  <c r="T49"/>
  <c r="X49" s="1"/>
  <c r="R49"/>
  <c r="S49"/>
  <c r="T45"/>
  <c r="X45" s="1"/>
  <c r="R45"/>
  <c r="S45"/>
  <c r="T41"/>
  <c r="X41" s="1"/>
  <c r="R41"/>
  <c r="S41"/>
  <c r="T37"/>
  <c r="X37" s="1"/>
  <c r="R37"/>
  <c r="S37"/>
  <c r="T33"/>
  <c r="X33" s="1"/>
  <c r="R33"/>
  <c r="S33"/>
  <c r="T29"/>
  <c r="X29" s="1"/>
  <c r="R29"/>
  <c r="S29"/>
  <c r="T25"/>
  <c r="X25" s="1"/>
  <c r="R25"/>
  <c r="S25"/>
  <c r="T21"/>
  <c r="X21" s="1"/>
  <c r="R21"/>
  <c r="S21"/>
  <c r="T17"/>
  <c r="X17" s="1"/>
  <c r="R17"/>
  <c r="S17"/>
  <c r="T13"/>
  <c r="X13" s="1"/>
  <c r="R13"/>
  <c r="S13"/>
  <c r="T9"/>
  <c r="S9"/>
  <c r="R9"/>
  <c r="T70" i="18"/>
  <c r="X70" s="1"/>
  <c r="R70"/>
  <c r="S70"/>
  <c r="T54"/>
  <c r="X54" s="1"/>
  <c r="R54"/>
  <c r="S54"/>
  <c r="T46"/>
  <c r="X46" s="1"/>
  <c r="R46"/>
  <c r="S46"/>
  <c r="T66"/>
  <c r="X66" s="1"/>
  <c r="R66"/>
  <c r="S66"/>
  <c r="T58"/>
  <c r="X58" s="1"/>
  <c r="R58"/>
  <c r="S58"/>
  <c r="T50"/>
  <c r="X50" s="1"/>
  <c r="R50"/>
  <c r="S50"/>
  <c r="T68"/>
  <c r="X68" s="1"/>
  <c r="R68"/>
  <c r="S68"/>
  <c r="T60"/>
  <c r="X60" s="1"/>
  <c r="R60"/>
  <c r="S60"/>
  <c r="T52"/>
  <c r="X52" s="1"/>
  <c r="R52"/>
  <c r="S52"/>
  <c r="T44"/>
  <c r="X44" s="1"/>
  <c r="R44"/>
  <c r="S44"/>
  <c r="T36"/>
  <c r="X36" s="1"/>
  <c r="R36"/>
  <c r="S36"/>
  <c r="T28"/>
  <c r="X28" s="1"/>
  <c r="R28"/>
  <c r="S28"/>
  <c r="T16"/>
  <c r="X16" s="1"/>
  <c r="R16"/>
  <c r="S16"/>
  <c r="S9"/>
  <c r="R9"/>
  <c r="T9"/>
  <c r="S13"/>
  <c r="T13"/>
  <c r="X13" s="1"/>
  <c r="R13"/>
  <c r="S17"/>
  <c r="T17"/>
  <c r="X17" s="1"/>
  <c r="R17"/>
  <c r="S21"/>
  <c r="R21"/>
  <c r="T21"/>
  <c r="X21" s="1"/>
  <c r="S25"/>
  <c r="T25"/>
  <c r="X25" s="1"/>
  <c r="R25"/>
  <c r="S29"/>
  <c r="R29"/>
  <c r="T29"/>
  <c r="X29" s="1"/>
  <c r="S33"/>
  <c r="R33"/>
  <c r="T33"/>
  <c r="X33" s="1"/>
  <c r="S37"/>
  <c r="R37"/>
  <c r="T37"/>
  <c r="X37" s="1"/>
  <c r="S41"/>
  <c r="R41"/>
  <c r="T41"/>
  <c r="X41" s="1"/>
  <c r="S45"/>
  <c r="R45"/>
  <c r="T45"/>
  <c r="X45" s="1"/>
  <c r="S49"/>
  <c r="R49"/>
  <c r="T49"/>
  <c r="X49" s="1"/>
  <c r="S53"/>
  <c r="R53"/>
  <c r="T53"/>
  <c r="X53" s="1"/>
  <c r="S57"/>
  <c r="R57"/>
  <c r="T57"/>
  <c r="X57" s="1"/>
  <c r="S61"/>
  <c r="R61"/>
  <c r="T61"/>
  <c r="X61" s="1"/>
  <c r="S65"/>
  <c r="R65"/>
  <c r="T65"/>
  <c r="X65" s="1"/>
  <c r="S69"/>
  <c r="R69"/>
  <c r="T69"/>
  <c r="X69" s="1"/>
  <c r="T62"/>
  <c r="X62" s="1"/>
  <c r="R62"/>
  <c r="S62"/>
  <c r="T64"/>
  <c r="X64" s="1"/>
  <c r="R64"/>
  <c r="S64"/>
  <c r="T56"/>
  <c r="X56" s="1"/>
  <c r="R56"/>
  <c r="S56"/>
  <c r="T48"/>
  <c r="X48" s="1"/>
  <c r="R48"/>
  <c r="S48"/>
  <c r="T40"/>
  <c r="X40" s="1"/>
  <c r="R40"/>
  <c r="S40"/>
  <c r="T32"/>
  <c r="X32" s="1"/>
  <c r="R32"/>
  <c r="S32"/>
  <c r="T24"/>
  <c r="X24" s="1"/>
  <c r="R24"/>
  <c r="S24"/>
  <c r="T20"/>
  <c r="X20" s="1"/>
  <c r="R20"/>
  <c r="S20"/>
  <c r="T12"/>
  <c r="X12" s="1"/>
  <c r="R12"/>
  <c r="S12"/>
  <c r="S11"/>
  <c r="R11"/>
  <c r="T11"/>
  <c r="X11" s="1"/>
  <c r="S15"/>
  <c r="R15"/>
  <c r="T15"/>
  <c r="X15" s="1"/>
  <c r="S19"/>
  <c r="T19"/>
  <c r="X19" s="1"/>
  <c r="R19"/>
  <c r="S23"/>
  <c r="R23"/>
  <c r="T23"/>
  <c r="X23" s="1"/>
  <c r="S27"/>
  <c r="T27"/>
  <c r="X27" s="1"/>
  <c r="R27"/>
  <c r="S31"/>
  <c r="T31"/>
  <c r="X31" s="1"/>
  <c r="R31"/>
  <c r="S35"/>
  <c r="T35"/>
  <c r="X35" s="1"/>
  <c r="R35"/>
  <c r="S39"/>
  <c r="T39"/>
  <c r="X39" s="1"/>
  <c r="R39"/>
  <c r="S43"/>
  <c r="T43"/>
  <c r="X43" s="1"/>
  <c r="R43"/>
  <c r="S47"/>
  <c r="T47"/>
  <c r="X47" s="1"/>
  <c r="R47"/>
  <c r="S51"/>
  <c r="T51"/>
  <c r="X51" s="1"/>
  <c r="R51"/>
  <c r="S55"/>
  <c r="T55"/>
  <c r="X55" s="1"/>
  <c r="R55"/>
  <c r="S59"/>
  <c r="T59"/>
  <c r="X59" s="1"/>
  <c r="R59"/>
  <c r="S63"/>
  <c r="T63"/>
  <c r="X63" s="1"/>
  <c r="R63"/>
  <c r="S67"/>
  <c r="T67"/>
  <c r="X67" s="1"/>
  <c r="R67"/>
  <c r="S68" i="17"/>
  <c r="T68"/>
  <c r="X68" s="1"/>
  <c r="R68"/>
  <c r="S60"/>
  <c r="T60"/>
  <c r="X60" s="1"/>
  <c r="R60"/>
  <c r="S52"/>
  <c r="T52"/>
  <c r="X52" s="1"/>
  <c r="R52"/>
  <c r="S44"/>
  <c r="T44"/>
  <c r="X44" s="1"/>
  <c r="R44"/>
  <c r="S70"/>
  <c r="T70"/>
  <c r="X70" s="1"/>
  <c r="R70"/>
  <c r="S66"/>
  <c r="T66"/>
  <c r="X66" s="1"/>
  <c r="R66"/>
  <c r="S62"/>
  <c r="T62"/>
  <c r="X62" s="1"/>
  <c r="R62"/>
  <c r="S58"/>
  <c r="T58"/>
  <c r="X58" s="1"/>
  <c r="R58"/>
  <c r="S54"/>
  <c r="T54"/>
  <c r="X54" s="1"/>
  <c r="R54"/>
  <c r="S50"/>
  <c r="T50"/>
  <c r="X50" s="1"/>
  <c r="R50"/>
  <c r="S46"/>
  <c r="T46"/>
  <c r="X46" s="1"/>
  <c r="R46"/>
  <c r="S42"/>
  <c r="T42"/>
  <c r="X42" s="1"/>
  <c r="R42"/>
  <c r="S38"/>
  <c r="T38"/>
  <c r="X38" s="1"/>
  <c r="R38"/>
  <c r="S34"/>
  <c r="T34"/>
  <c r="X34" s="1"/>
  <c r="R34"/>
  <c r="S30"/>
  <c r="T30"/>
  <c r="X30" s="1"/>
  <c r="R30"/>
  <c r="S26"/>
  <c r="T26"/>
  <c r="X26" s="1"/>
  <c r="R26"/>
  <c r="S22"/>
  <c r="T22"/>
  <c r="X22" s="1"/>
  <c r="R22"/>
  <c r="S18"/>
  <c r="T18"/>
  <c r="X18" s="1"/>
  <c r="R18"/>
  <c r="S14"/>
  <c r="T14"/>
  <c r="X14" s="1"/>
  <c r="R14"/>
  <c r="T10"/>
  <c r="X10" s="1"/>
  <c r="R10"/>
  <c r="S10"/>
  <c r="T71"/>
  <c r="X71" s="1"/>
  <c r="R71"/>
  <c r="S71"/>
  <c r="T67"/>
  <c r="X67" s="1"/>
  <c r="R67"/>
  <c r="S67"/>
  <c r="T63"/>
  <c r="X63" s="1"/>
  <c r="R63"/>
  <c r="S63"/>
  <c r="T59"/>
  <c r="X59" s="1"/>
  <c r="R59"/>
  <c r="S59"/>
  <c r="T55"/>
  <c r="X55" s="1"/>
  <c r="R55"/>
  <c r="S55"/>
  <c r="T51"/>
  <c r="X51" s="1"/>
  <c r="R51"/>
  <c r="S51"/>
  <c r="T47"/>
  <c r="X47" s="1"/>
  <c r="R47"/>
  <c r="S47"/>
  <c r="T43"/>
  <c r="X43" s="1"/>
  <c r="R43"/>
  <c r="S43"/>
  <c r="T39"/>
  <c r="X39" s="1"/>
  <c r="R39"/>
  <c r="S39"/>
  <c r="T35"/>
  <c r="X35" s="1"/>
  <c r="R35"/>
  <c r="S35"/>
  <c r="T31"/>
  <c r="X31" s="1"/>
  <c r="R31"/>
  <c r="S31"/>
  <c r="T27"/>
  <c r="X27" s="1"/>
  <c r="R27"/>
  <c r="S27"/>
  <c r="T23"/>
  <c r="X23" s="1"/>
  <c r="R23"/>
  <c r="S23"/>
  <c r="T19"/>
  <c r="X19" s="1"/>
  <c r="R19"/>
  <c r="S19"/>
  <c r="T15"/>
  <c r="X15" s="1"/>
  <c r="R15"/>
  <c r="S15"/>
  <c r="S11"/>
  <c r="T11"/>
  <c r="X11" s="1"/>
  <c r="R11"/>
  <c r="S72"/>
  <c r="T72"/>
  <c r="X72" s="1"/>
  <c r="R72"/>
  <c r="S64"/>
  <c r="T64"/>
  <c r="X64" s="1"/>
  <c r="R64"/>
  <c r="S56"/>
  <c r="T56"/>
  <c r="X56" s="1"/>
  <c r="R56"/>
  <c r="S48"/>
  <c r="T48"/>
  <c r="X48" s="1"/>
  <c r="R48"/>
  <c r="S40"/>
  <c r="T40"/>
  <c r="X40" s="1"/>
  <c r="R40"/>
  <c r="S36"/>
  <c r="T36"/>
  <c r="X36" s="1"/>
  <c r="R36"/>
  <c r="S32"/>
  <c r="T32"/>
  <c r="X32" s="1"/>
  <c r="R32"/>
  <c r="S28"/>
  <c r="T28"/>
  <c r="X28" s="1"/>
  <c r="R28"/>
  <c r="S24"/>
  <c r="T24"/>
  <c r="X24" s="1"/>
  <c r="R24"/>
  <c r="S20"/>
  <c r="T20"/>
  <c r="X20" s="1"/>
  <c r="R20"/>
  <c r="S16"/>
  <c r="T16"/>
  <c r="X16" s="1"/>
  <c r="R16"/>
  <c r="S12"/>
  <c r="T12"/>
  <c r="X12" s="1"/>
  <c r="R12"/>
  <c r="T69"/>
  <c r="X69" s="1"/>
  <c r="R69"/>
  <c r="S69"/>
  <c r="T65"/>
  <c r="X65" s="1"/>
  <c r="R65"/>
  <c r="S65"/>
  <c r="T61"/>
  <c r="X61" s="1"/>
  <c r="R61"/>
  <c r="S61"/>
  <c r="T57"/>
  <c r="X57" s="1"/>
  <c r="R57"/>
  <c r="S57"/>
  <c r="T53"/>
  <c r="X53" s="1"/>
  <c r="R53"/>
  <c r="S53"/>
  <c r="T49"/>
  <c r="X49" s="1"/>
  <c r="R49"/>
  <c r="S49"/>
  <c r="T45"/>
  <c r="X45" s="1"/>
  <c r="R45"/>
  <c r="S45"/>
  <c r="T41"/>
  <c r="X41" s="1"/>
  <c r="R41"/>
  <c r="S41"/>
  <c r="T37"/>
  <c r="X37" s="1"/>
  <c r="R37"/>
  <c r="S37"/>
  <c r="T33"/>
  <c r="X33" s="1"/>
  <c r="R33"/>
  <c r="S33"/>
  <c r="T29"/>
  <c r="X29" s="1"/>
  <c r="R29"/>
  <c r="S29"/>
  <c r="T25"/>
  <c r="X25" s="1"/>
  <c r="R25"/>
  <c r="S25"/>
  <c r="T21"/>
  <c r="X21" s="1"/>
  <c r="R21"/>
  <c r="S21"/>
  <c r="T17"/>
  <c r="X17" s="1"/>
  <c r="R17"/>
  <c r="S17"/>
  <c r="T13"/>
  <c r="X13" s="1"/>
  <c r="R13"/>
  <c r="S13"/>
  <c r="S9"/>
  <c r="T9"/>
  <c r="R9"/>
  <c r="S68" i="16"/>
  <c r="T68"/>
  <c r="X68" s="1"/>
  <c r="R68"/>
  <c r="S60"/>
  <c r="T60"/>
  <c r="X60" s="1"/>
  <c r="R60"/>
  <c r="S52"/>
  <c r="T52"/>
  <c r="X52" s="1"/>
  <c r="R52"/>
  <c r="S44"/>
  <c r="T44"/>
  <c r="X44" s="1"/>
  <c r="R44"/>
  <c r="S70"/>
  <c r="T70"/>
  <c r="X70" s="1"/>
  <c r="R70"/>
  <c r="S66"/>
  <c r="T66"/>
  <c r="X66" s="1"/>
  <c r="R66"/>
  <c r="S62"/>
  <c r="T62"/>
  <c r="X62" s="1"/>
  <c r="R62"/>
  <c r="S58"/>
  <c r="T58"/>
  <c r="X58" s="1"/>
  <c r="R58"/>
  <c r="S54"/>
  <c r="T54"/>
  <c r="X54" s="1"/>
  <c r="R54"/>
  <c r="S50"/>
  <c r="T50"/>
  <c r="X50" s="1"/>
  <c r="R50"/>
  <c r="S46"/>
  <c r="T46"/>
  <c r="X46" s="1"/>
  <c r="R46"/>
  <c r="S42"/>
  <c r="T42"/>
  <c r="X42" s="1"/>
  <c r="R42"/>
  <c r="S38"/>
  <c r="T38"/>
  <c r="X38" s="1"/>
  <c r="R38"/>
  <c r="S34"/>
  <c r="T34"/>
  <c r="X34" s="1"/>
  <c r="R34"/>
  <c r="S30"/>
  <c r="T30"/>
  <c r="X30" s="1"/>
  <c r="R30"/>
  <c r="S26"/>
  <c r="T26"/>
  <c r="X26" s="1"/>
  <c r="R26"/>
  <c r="S22"/>
  <c r="T22"/>
  <c r="X22" s="1"/>
  <c r="R22"/>
  <c r="S18"/>
  <c r="T18"/>
  <c r="X18" s="1"/>
  <c r="R18"/>
  <c r="S14"/>
  <c r="T14"/>
  <c r="X14" s="1"/>
  <c r="R14"/>
  <c r="S10"/>
  <c r="T10"/>
  <c r="X10" s="1"/>
  <c r="R10"/>
  <c r="T67"/>
  <c r="X67" s="1"/>
  <c r="R67"/>
  <c r="S67"/>
  <c r="T63"/>
  <c r="X63" s="1"/>
  <c r="R63"/>
  <c r="S63"/>
  <c r="T59"/>
  <c r="X59" s="1"/>
  <c r="R59"/>
  <c r="S59"/>
  <c r="T55"/>
  <c r="X55" s="1"/>
  <c r="R55"/>
  <c r="S55"/>
  <c r="T51"/>
  <c r="X51" s="1"/>
  <c r="R51"/>
  <c r="S51"/>
  <c r="T47"/>
  <c r="X47" s="1"/>
  <c r="R47"/>
  <c r="S47"/>
  <c r="T43"/>
  <c r="X43" s="1"/>
  <c r="R43"/>
  <c r="S43"/>
  <c r="T39"/>
  <c r="X39" s="1"/>
  <c r="R39"/>
  <c r="S39"/>
  <c r="T35"/>
  <c r="X35" s="1"/>
  <c r="R35"/>
  <c r="S35"/>
  <c r="T31"/>
  <c r="X31" s="1"/>
  <c r="R31"/>
  <c r="S31"/>
  <c r="T27"/>
  <c r="X27" s="1"/>
  <c r="R27"/>
  <c r="S27"/>
  <c r="T23"/>
  <c r="X23" s="1"/>
  <c r="R23"/>
  <c r="S23"/>
  <c r="T19"/>
  <c r="X19" s="1"/>
  <c r="R19"/>
  <c r="S19"/>
  <c r="T15"/>
  <c r="X15" s="1"/>
  <c r="R15"/>
  <c r="S15"/>
  <c r="T11"/>
  <c r="X11" s="1"/>
  <c r="R11"/>
  <c r="S11"/>
  <c r="S64"/>
  <c r="T64"/>
  <c r="X64" s="1"/>
  <c r="R64"/>
  <c r="S56"/>
  <c r="T56"/>
  <c r="X56" s="1"/>
  <c r="R56"/>
  <c r="S48"/>
  <c r="T48"/>
  <c r="X48" s="1"/>
  <c r="R48"/>
  <c r="S40"/>
  <c r="T40"/>
  <c r="X40" s="1"/>
  <c r="R40"/>
  <c r="S36"/>
  <c r="T36"/>
  <c r="X36" s="1"/>
  <c r="R36"/>
  <c r="S32"/>
  <c r="T32"/>
  <c r="X32" s="1"/>
  <c r="R32"/>
  <c r="S28"/>
  <c r="T28"/>
  <c r="X28" s="1"/>
  <c r="R28"/>
  <c r="S24"/>
  <c r="T24"/>
  <c r="X24" s="1"/>
  <c r="R24"/>
  <c r="S20"/>
  <c r="T20"/>
  <c r="X20" s="1"/>
  <c r="R20"/>
  <c r="S16"/>
  <c r="T16"/>
  <c r="X16" s="1"/>
  <c r="R16"/>
  <c r="S12"/>
  <c r="T12"/>
  <c r="X12" s="1"/>
  <c r="R12"/>
  <c r="T69"/>
  <c r="X69" s="1"/>
  <c r="R69"/>
  <c r="S69"/>
  <c r="T65"/>
  <c r="X65" s="1"/>
  <c r="R65"/>
  <c r="S65"/>
  <c r="T61"/>
  <c r="X61" s="1"/>
  <c r="R61"/>
  <c r="S61"/>
  <c r="T57"/>
  <c r="X57" s="1"/>
  <c r="R57"/>
  <c r="S57"/>
  <c r="T53"/>
  <c r="X53" s="1"/>
  <c r="R53"/>
  <c r="S53"/>
  <c r="T49"/>
  <c r="X49" s="1"/>
  <c r="R49"/>
  <c r="S49"/>
  <c r="T45"/>
  <c r="X45" s="1"/>
  <c r="R45"/>
  <c r="S45"/>
  <c r="T41"/>
  <c r="X41" s="1"/>
  <c r="R41"/>
  <c r="S41"/>
  <c r="T37"/>
  <c r="X37" s="1"/>
  <c r="R37"/>
  <c r="S37"/>
  <c r="T33"/>
  <c r="X33" s="1"/>
  <c r="R33"/>
  <c r="S33"/>
  <c r="T29"/>
  <c r="X29" s="1"/>
  <c r="R29"/>
  <c r="S29"/>
  <c r="T25"/>
  <c r="X25" s="1"/>
  <c r="R25"/>
  <c r="S25"/>
  <c r="T21"/>
  <c r="X21" s="1"/>
  <c r="R21"/>
  <c r="S21"/>
  <c r="T17"/>
  <c r="X17" s="1"/>
  <c r="R17"/>
  <c r="S17"/>
  <c r="T13"/>
  <c r="X13" s="1"/>
  <c r="R13"/>
  <c r="S13"/>
  <c r="T9"/>
  <c r="R9"/>
  <c r="S9"/>
  <c r="Q9" i="15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9" i="11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9" i="2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AF7" i="25" l="1"/>
  <c r="AB7"/>
  <c r="AC7"/>
  <c r="AD7"/>
  <c r="P75"/>
  <c r="P74"/>
  <c r="X9"/>
  <c r="AD7" i="24"/>
  <c r="AC7"/>
  <c r="AF7"/>
  <c r="AB7"/>
  <c r="P75"/>
  <c r="P74"/>
  <c r="X9"/>
  <c r="P76" i="23"/>
  <c r="P75"/>
  <c r="X9"/>
  <c r="AC7"/>
  <c r="AD7"/>
  <c r="AF7"/>
  <c r="AB7"/>
  <c r="AD7" i="22"/>
  <c r="AC7"/>
  <c r="AF7"/>
  <c r="AB7"/>
  <c r="P75"/>
  <c r="P74"/>
  <c r="X9"/>
  <c r="AD7" i="21"/>
  <c r="AC7"/>
  <c r="AF7"/>
  <c r="AB7"/>
  <c r="P74"/>
  <c r="P73"/>
  <c r="X9"/>
  <c r="AF7" i="20"/>
  <c r="AB7"/>
  <c r="AC7"/>
  <c r="AD7"/>
  <c r="P75"/>
  <c r="P74"/>
  <c r="X9"/>
  <c r="P75" i="19"/>
  <c r="P74"/>
  <c r="X9"/>
  <c r="AF7"/>
  <c r="AB7"/>
  <c r="AC7"/>
  <c r="AD7"/>
  <c r="X9" i="18"/>
  <c r="P75"/>
  <c r="P74"/>
  <c r="AC7"/>
  <c r="AF7"/>
  <c r="AB7"/>
  <c r="AD7"/>
  <c r="AF7" i="17"/>
  <c r="AD7"/>
  <c r="AC7"/>
  <c r="AB7"/>
  <c r="P77"/>
  <c r="P76"/>
  <c r="X9"/>
  <c r="AF7" i="16"/>
  <c r="AD7"/>
  <c r="AC7"/>
  <c r="AB7"/>
  <c r="P75"/>
  <c r="P74"/>
  <c r="X9"/>
  <c r="S66" i="15"/>
  <c r="T66"/>
  <c r="X66" s="1"/>
  <c r="R66"/>
  <c r="S62"/>
  <c r="T62"/>
  <c r="X62" s="1"/>
  <c r="R62"/>
  <c r="S58"/>
  <c r="T58"/>
  <c r="X58" s="1"/>
  <c r="R58"/>
  <c r="S54"/>
  <c r="T54"/>
  <c r="X54" s="1"/>
  <c r="R54"/>
  <c r="S50"/>
  <c r="T50"/>
  <c r="X50" s="1"/>
  <c r="R50"/>
  <c r="S46"/>
  <c r="T46"/>
  <c r="X46" s="1"/>
  <c r="R46"/>
  <c r="S42"/>
  <c r="T42"/>
  <c r="X42" s="1"/>
  <c r="R42"/>
  <c r="S38"/>
  <c r="T38"/>
  <c r="X38" s="1"/>
  <c r="R38"/>
  <c r="S34"/>
  <c r="T34"/>
  <c r="X34" s="1"/>
  <c r="R34"/>
  <c r="S30"/>
  <c r="T30"/>
  <c r="X30" s="1"/>
  <c r="R30"/>
  <c r="S26"/>
  <c r="T26"/>
  <c r="X26" s="1"/>
  <c r="R26"/>
  <c r="S22"/>
  <c r="T22"/>
  <c r="X22" s="1"/>
  <c r="R22"/>
  <c r="S18"/>
  <c r="T18"/>
  <c r="X18" s="1"/>
  <c r="R18"/>
  <c r="S14"/>
  <c r="T14"/>
  <c r="X14" s="1"/>
  <c r="R14"/>
  <c r="S10"/>
  <c r="T10"/>
  <c r="X10" s="1"/>
  <c r="R10"/>
  <c r="T67"/>
  <c r="X67" s="1"/>
  <c r="R67"/>
  <c r="S67"/>
  <c r="T63"/>
  <c r="X63" s="1"/>
  <c r="R63"/>
  <c r="S63"/>
  <c r="T59"/>
  <c r="X59" s="1"/>
  <c r="R59"/>
  <c r="S59"/>
  <c r="T55"/>
  <c r="X55" s="1"/>
  <c r="R55"/>
  <c r="S55"/>
  <c r="T51"/>
  <c r="X51" s="1"/>
  <c r="R51"/>
  <c r="S51"/>
  <c r="T47"/>
  <c r="X47" s="1"/>
  <c r="R47"/>
  <c r="S47"/>
  <c r="T43"/>
  <c r="X43" s="1"/>
  <c r="R43"/>
  <c r="S43"/>
  <c r="T39"/>
  <c r="X39" s="1"/>
  <c r="R39"/>
  <c r="S39"/>
  <c r="T35"/>
  <c r="X35" s="1"/>
  <c r="R35"/>
  <c r="S35"/>
  <c r="T31"/>
  <c r="X31" s="1"/>
  <c r="R31"/>
  <c r="S31"/>
  <c r="T27"/>
  <c r="X27" s="1"/>
  <c r="R27"/>
  <c r="S27"/>
  <c r="T23"/>
  <c r="X23" s="1"/>
  <c r="R23"/>
  <c r="S23"/>
  <c r="T19"/>
  <c r="X19" s="1"/>
  <c r="R19"/>
  <c r="S19"/>
  <c r="T15"/>
  <c r="X15" s="1"/>
  <c r="R15"/>
  <c r="S15"/>
  <c r="T11"/>
  <c r="X11" s="1"/>
  <c r="R11"/>
  <c r="S11"/>
  <c r="S68"/>
  <c r="T68"/>
  <c r="X68" s="1"/>
  <c r="R68"/>
  <c r="S64"/>
  <c r="T64"/>
  <c r="X64" s="1"/>
  <c r="R64"/>
  <c r="S60"/>
  <c r="T60"/>
  <c r="X60" s="1"/>
  <c r="R60"/>
  <c r="S56"/>
  <c r="T56"/>
  <c r="X56" s="1"/>
  <c r="R56"/>
  <c r="S52"/>
  <c r="T52"/>
  <c r="X52" s="1"/>
  <c r="R52"/>
  <c r="S48"/>
  <c r="T48"/>
  <c r="X48" s="1"/>
  <c r="R48"/>
  <c r="S44"/>
  <c r="T44"/>
  <c r="X44" s="1"/>
  <c r="R44"/>
  <c r="S40"/>
  <c r="T40"/>
  <c r="X40" s="1"/>
  <c r="R40"/>
  <c r="S36"/>
  <c r="T36"/>
  <c r="X36" s="1"/>
  <c r="R36"/>
  <c r="S32"/>
  <c r="T32"/>
  <c r="X32" s="1"/>
  <c r="R32"/>
  <c r="S28"/>
  <c r="T28"/>
  <c r="X28" s="1"/>
  <c r="R28"/>
  <c r="S24"/>
  <c r="T24"/>
  <c r="X24" s="1"/>
  <c r="R24"/>
  <c r="S20"/>
  <c r="T20"/>
  <c r="X20" s="1"/>
  <c r="R20"/>
  <c r="S16"/>
  <c r="T16"/>
  <c r="X16" s="1"/>
  <c r="R16"/>
  <c r="S12"/>
  <c r="T12"/>
  <c r="X12" s="1"/>
  <c r="R12"/>
  <c r="T69"/>
  <c r="X69" s="1"/>
  <c r="R69"/>
  <c r="S69"/>
  <c r="T65"/>
  <c r="X65" s="1"/>
  <c r="R65"/>
  <c r="S65"/>
  <c r="T61"/>
  <c r="X61" s="1"/>
  <c r="R61"/>
  <c r="S61"/>
  <c r="T57"/>
  <c r="X57" s="1"/>
  <c r="R57"/>
  <c r="S57"/>
  <c r="T53"/>
  <c r="X53" s="1"/>
  <c r="R53"/>
  <c r="S53"/>
  <c r="T49"/>
  <c r="X49" s="1"/>
  <c r="R49"/>
  <c r="S49"/>
  <c r="T45"/>
  <c r="X45" s="1"/>
  <c r="R45"/>
  <c r="S45"/>
  <c r="T41"/>
  <c r="X41" s="1"/>
  <c r="R41"/>
  <c r="S41"/>
  <c r="T37"/>
  <c r="X37" s="1"/>
  <c r="R37"/>
  <c r="S37"/>
  <c r="T33"/>
  <c r="X33" s="1"/>
  <c r="R33"/>
  <c r="S33"/>
  <c r="T29"/>
  <c r="X29" s="1"/>
  <c r="R29"/>
  <c r="S29"/>
  <c r="T25"/>
  <c r="X25" s="1"/>
  <c r="R25"/>
  <c r="S25"/>
  <c r="T21"/>
  <c r="X21" s="1"/>
  <c r="R21"/>
  <c r="S21"/>
  <c r="T17"/>
  <c r="X17" s="1"/>
  <c r="R17"/>
  <c r="S17"/>
  <c r="T13"/>
  <c r="X13" s="1"/>
  <c r="R13"/>
  <c r="S13"/>
  <c r="T9"/>
  <c r="R9"/>
  <c r="S9"/>
  <c r="S70" i="11"/>
  <c r="T70"/>
  <c r="X70" s="1"/>
  <c r="R70"/>
  <c r="S66"/>
  <c r="T66"/>
  <c r="X66" s="1"/>
  <c r="R66"/>
  <c r="S62"/>
  <c r="T62"/>
  <c r="X62" s="1"/>
  <c r="R62"/>
  <c r="S58"/>
  <c r="T58"/>
  <c r="X58" s="1"/>
  <c r="R58"/>
  <c r="S54"/>
  <c r="T54"/>
  <c r="X54" s="1"/>
  <c r="R54"/>
  <c r="S50"/>
  <c r="T50"/>
  <c r="X50" s="1"/>
  <c r="R50"/>
  <c r="S46"/>
  <c r="T46"/>
  <c r="X46" s="1"/>
  <c r="R46"/>
  <c r="S42"/>
  <c r="T42"/>
  <c r="X42" s="1"/>
  <c r="R42"/>
  <c r="S38"/>
  <c r="X38"/>
  <c r="R38"/>
  <c r="S34"/>
  <c r="T34"/>
  <c r="X34" s="1"/>
  <c r="R34"/>
  <c r="S30"/>
  <c r="T30"/>
  <c r="X30" s="1"/>
  <c r="R30"/>
  <c r="S26"/>
  <c r="T26"/>
  <c r="X26" s="1"/>
  <c r="R26"/>
  <c r="S22"/>
  <c r="T22"/>
  <c r="X22" s="1"/>
  <c r="R22"/>
  <c r="S18"/>
  <c r="T18"/>
  <c r="X18" s="1"/>
  <c r="R18"/>
  <c r="S14"/>
  <c r="T14"/>
  <c r="X14" s="1"/>
  <c r="R14"/>
  <c r="S10"/>
  <c r="T10"/>
  <c r="X10" s="1"/>
  <c r="R10"/>
  <c r="T67"/>
  <c r="X67" s="1"/>
  <c r="R67"/>
  <c r="S67"/>
  <c r="T63"/>
  <c r="X63" s="1"/>
  <c r="R63"/>
  <c r="S63"/>
  <c r="T59"/>
  <c r="X59" s="1"/>
  <c r="R59"/>
  <c r="S59"/>
  <c r="T55"/>
  <c r="X55" s="1"/>
  <c r="R55"/>
  <c r="S55"/>
  <c r="T51"/>
  <c r="X51" s="1"/>
  <c r="R51"/>
  <c r="S51"/>
  <c r="T47"/>
  <c r="X47" s="1"/>
  <c r="R47"/>
  <c r="S47"/>
  <c r="T43"/>
  <c r="X43" s="1"/>
  <c r="R43"/>
  <c r="S43"/>
  <c r="T39"/>
  <c r="X39" s="1"/>
  <c r="R39"/>
  <c r="S39"/>
  <c r="T35"/>
  <c r="X35" s="1"/>
  <c r="R35"/>
  <c r="S35"/>
  <c r="T31"/>
  <c r="X31" s="1"/>
  <c r="R31"/>
  <c r="S31"/>
  <c r="T27"/>
  <c r="X27" s="1"/>
  <c r="R27"/>
  <c r="S27"/>
  <c r="T23"/>
  <c r="X23" s="1"/>
  <c r="R23"/>
  <c r="S23"/>
  <c r="T19"/>
  <c r="X19" s="1"/>
  <c r="R19"/>
  <c r="S19"/>
  <c r="T15"/>
  <c r="X15" s="1"/>
  <c r="R15"/>
  <c r="S15"/>
  <c r="T11"/>
  <c r="X11" s="1"/>
  <c r="R11"/>
  <c r="S11"/>
  <c r="S68"/>
  <c r="T68"/>
  <c r="X68" s="1"/>
  <c r="R68"/>
  <c r="S64"/>
  <c r="T64"/>
  <c r="X64" s="1"/>
  <c r="R64"/>
  <c r="S60"/>
  <c r="T60"/>
  <c r="X60" s="1"/>
  <c r="R60"/>
  <c r="S56"/>
  <c r="T56"/>
  <c r="X56" s="1"/>
  <c r="R56"/>
  <c r="S52"/>
  <c r="T52"/>
  <c r="X52" s="1"/>
  <c r="R52"/>
  <c r="S48"/>
  <c r="T48"/>
  <c r="X48" s="1"/>
  <c r="R48"/>
  <c r="S44"/>
  <c r="T44"/>
  <c r="X44" s="1"/>
  <c r="R44"/>
  <c r="S40"/>
  <c r="T40"/>
  <c r="X40" s="1"/>
  <c r="R40"/>
  <c r="S36"/>
  <c r="T36"/>
  <c r="X36" s="1"/>
  <c r="R36"/>
  <c r="S32"/>
  <c r="T32"/>
  <c r="X32" s="1"/>
  <c r="R32"/>
  <c r="S28"/>
  <c r="T28"/>
  <c r="X28" s="1"/>
  <c r="R28"/>
  <c r="S24"/>
  <c r="T24"/>
  <c r="X24" s="1"/>
  <c r="R24"/>
  <c r="S20"/>
  <c r="T20"/>
  <c r="X20" s="1"/>
  <c r="R20"/>
  <c r="S16"/>
  <c r="T16"/>
  <c r="X16" s="1"/>
  <c r="R16"/>
  <c r="S12"/>
  <c r="T12"/>
  <c r="X12" s="1"/>
  <c r="R12"/>
  <c r="T69"/>
  <c r="X69" s="1"/>
  <c r="R69"/>
  <c r="S69"/>
  <c r="T65"/>
  <c r="X65" s="1"/>
  <c r="R65"/>
  <c r="S65"/>
  <c r="T61"/>
  <c r="X61" s="1"/>
  <c r="R61"/>
  <c r="S61"/>
  <c r="T57"/>
  <c r="X57" s="1"/>
  <c r="R57"/>
  <c r="S57"/>
  <c r="T53"/>
  <c r="X53" s="1"/>
  <c r="R53"/>
  <c r="S53"/>
  <c r="T49"/>
  <c r="X49" s="1"/>
  <c r="R49"/>
  <c r="S49"/>
  <c r="T45"/>
  <c r="X45" s="1"/>
  <c r="R45"/>
  <c r="S45"/>
  <c r="T41"/>
  <c r="X41" s="1"/>
  <c r="R41"/>
  <c r="S41"/>
  <c r="T37"/>
  <c r="X37" s="1"/>
  <c r="R37"/>
  <c r="S37"/>
  <c r="T33"/>
  <c r="X33" s="1"/>
  <c r="R33"/>
  <c r="S33"/>
  <c r="T29"/>
  <c r="X29" s="1"/>
  <c r="R29"/>
  <c r="S29"/>
  <c r="T25"/>
  <c r="X25" s="1"/>
  <c r="R25"/>
  <c r="S25"/>
  <c r="T21"/>
  <c r="X21" s="1"/>
  <c r="R21"/>
  <c r="S21"/>
  <c r="T17"/>
  <c r="X17" s="1"/>
  <c r="R17"/>
  <c r="S17"/>
  <c r="T13"/>
  <c r="X13" s="1"/>
  <c r="R13"/>
  <c r="S13"/>
  <c r="T9"/>
  <c r="R9"/>
  <c r="S9"/>
  <c r="S72" i="2"/>
  <c r="T72"/>
  <c r="X72" s="1"/>
  <c r="R72"/>
  <c r="S64"/>
  <c r="T64"/>
  <c r="X64" s="1"/>
  <c r="R64"/>
  <c r="S56"/>
  <c r="T56"/>
  <c r="X56" s="1"/>
  <c r="R56"/>
  <c r="S48"/>
  <c r="T48"/>
  <c r="X48" s="1"/>
  <c r="R48"/>
  <c r="S40"/>
  <c r="T40"/>
  <c r="X40" s="1"/>
  <c r="R40"/>
  <c r="S36"/>
  <c r="T36"/>
  <c r="X36" s="1"/>
  <c r="R36"/>
  <c r="S28"/>
  <c r="T28"/>
  <c r="X28" s="1"/>
  <c r="R28"/>
  <c r="S20"/>
  <c r="T20"/>
  <c r="X20" s="1"/>
  <c r="R20"/>
  <c r="S12"/>
  <c r="T12"/>
  <c r="X12" s="1"/>
  <c r="R12"/>
  <c r="S70"/>
  <c r="T70"/>
  <c r="X70" s="1"/>
  <c r="R70"/>
  <c r="S66"/>
  <c r="T66"/>
  <c r="X66" s="1"/>
  <c r="R66"/>
  <c r="S62"/>
  <c r="T62"/>
  <c r="X62" s="1"/>
  <c r="R62"/>
  <c r="S58"/>
  <c r="T58"/>
  <c r="X58" s="1"/>
  <c r="R58"/>
  <c r="S54"/>
  <c r="T54"/>
  <c r="X54" s="1"/>
  <c r="R54"/>
  <c r="S50"/>
  <c r="T50"/>
  <c r="X50" s="1"/>
  <c r="R50"/>
  <c r="S46"/>
  <c r="T46"/>
  <c r="X46" s="1"/>
  <c r="R46"/>
  <c r="S42"/>
  <c r="T42"/>
  <c r="X42" s="1"/>
  <c r="R42"/>
  <c r="S38"/>
  <c r="T38"/>
  <c r="X38" s="1"/>
  <c r="R38"/>
  <c r="S34"/>
  <c r="T34"/>
  <c r="X34" s="1"/>
  <c r="R34"/>
  <c r="S30"/>
  <c r="T30"/>
  <c r="X30" s="1"/>
  <c r="R30"/>
  <c r="S26"/>
  <c r="T26"/>
  <c r="X26" s="1"/>
  <c r="R26"/>
  <c r="S22"/>
  <c r="T22"/>
  <c r="X22" s="1"/>
  <c r="R22"/>
  <c r="S18"/>
  <c r="T18"/>
  <c r="X18" s="1"/>
  <c r="R18"/>
  <c r="S14"/>
  <c r="T14"/>
  <c r="X14" s="1"/>
  <c r="R14"/>
  <c r="S10"/>
  <c r="T10"/>
  <c r="X10" s="1"/>
  <c r="R10"/>
  <c r="T71"/>
  <c r="X71" s="1"/>
  <c r="R71"/>
  <c r="S71"/>
  <c r="T67"/>
  <c r="X67" s="1"/>
  <c r="R67"/>
  <c r="S67"/>
  <c r="T63"/>
  <c r="X63" s="1"/>
  <c r="R63"/>
  <c r="S63"/>
  <c r="T59"/>
  <c r="X59" s="1"/>
  <c r="R59"/>
  <c r="S59"/>
  <c r="T55"/>
  <c r="X55" s="1"/>
  <c r="R55"/>
  <c r="S55"/>
  <c r="T51"/>
  <c r="X51" s="1"/>
  <c r="R51"/>
  <c r="S51"/>
  <c r="T47"/>
  <c r="X47" s="1"/>
  <c r="R47"/>
  <c r="S47"/>
  <c r="T43"/>
  <c r="X43" s="1"/>
  <c r="R43"/>
  <c r="S43"/>
  <c r="T39"/>
  <c r="X39" s="1"/>
  <c r="R39"/>
  <c r="S39"/>
  <c r="T35"/>
  <c r="X35" s="1"/>
  <c r="R35"/>
  <c r="S35"/>
  <c r="T31"/>
  <c r="X31" s="1"/>
  <c r="R31"/>
  <c r="S31"/>
  <c r="T27"/>
  <c r="X27" s="1"/>
  <c r="R27"/>
  <c r="S27"/>
  <c r="T23"/>
  <c r="X23" s="1"/>
  <c r="R23"/>
  <c r="S23"/>
  <c r="T19"/>
  <c r="X19" s="1"/>
  <c r="R19"/>
  <c r="S19"/>
  <c r="T15"/>
  <c r="X15" s="1"/>
  <c r="R15"/>
  <c r="S15"/>
  <c r="T11"/>
  <c r="X11" s="1"/>
  <c r="R11"/>
  <c r="S11"/>
  <c r="S68"/>
  <c r="T68"/>
  <c r="X68" s="1"/>
  <c r="R68"/>
  <c r="S60"/>
  <c r="T60"/>
  <c r="X60" s="1"/>
  <c r="R60"/>
  <c r="S52"/>
  <c r="T52"/>
  <c r="X52" s="1"/>
  <c r="R52"/>
  <c r="S44"/>
  <c r="T44"/>
  <c r="X44" s="1"/>
  <c r="R44"/>
  <c r="S32"/>
  <c r="T32"/>
  <c r="X32" s="1"/>
  <c r="R32"/>
  <c r="S24"/>
  <c r="T24"/>
  <c r="X24" s="1"/>
  <c r="R24"/>
  <c r="S16"/>
  <c r="T16"/>
  <c r="X16" s="1"/>
  <c r="R16"/>
  <c r="T69"/>
  <c r="X69" s="1"/>
  <c r="R69"/>
  <c r="S69"/>
  <c r="T65"/>
  <c r="X65" s="1"/>
  <c r="R65"/>
  <c r="S65"/>
  <c r="T61"/>
  <c r="X61" s="1"/>
  <c r="R61"/>
  <c r="S61"/>
  <c r="T57"/>
  <c r="X57" s="1"/>
  <c r="R57"/>
  <c r="S57"/>
  <c r="T53"/>
  <c r="X53" s="1"/>
  <c r="R53"/>
  <c r="S53"/>
  <c r="T49"/>
  <c r="X49" s="1"/>
  <c r="R49"/>
  <c r="S49"/>
  <c r="T45"/>
  <c r="X45" s="1"/>
  <c r="R45"/>
  <c r="S45"/>
  <c r="T41"/>
  <c r="X41" s="1"/>
  <c r="R41"/>
  <c r="S41"/>
  <c r="T37"/>
  <c r="X37" s="1"/>
  <c r="R37"/>
  <c r="S37"/>
  <c r="T33"/>
  <c r="X33" s="1"/>
  <c r="R33"/>
  <c r="S33"/>
  <c r="T29"/>
  <c r="X29" s="1"/>
  <c r="R29"/>
  <c r="S29"/>
  <c r="T25"/>
  <c r="X25" s="1"/>
  <c r="R25"/>
  <c r="S25"/>
  <c r="T21"/>
  <c r="X21" s="1"/>
  <c r="R21"/>
  <c r="S21"/>
  <c r="T17"/>
  <c r="X17" s="1"/>
  <c r="R17"/>
  <c r="S17"/>
  <c r="T13"/>
  <c r="X13" s="1"/>
  <c r="R13"/>
  <c r="S13"/>
  <c r="T9"/>
  <c r="R9"/>
  <c r="S9"/>
  <c r="Z7" i="1"/>
  <c r="Y7"/>
  <c r="P8"/>
  <c r="Q12" l="1"/>
  <c r="Q19"/>
  <c r="Q23"/>
  <c r="Q26"/>
  <c r="Q22"/>
  <c r="Q24"/>
  <c r="AL7" i="25"/>
  <c r="AJ7"/>
  <c r="AH7"/>
  <c r="D77"/>
  <c r="D75"/>
  <c r="AL7" i="24"/>
  <c r="AH7"/>
  <c r="D77"/>
  <c r="D75"/>
  <c r="AJ7"/>
  <c r="D78" i="23"/>
  <c r="D76"/>
  <c r="AJ7"/>
  <c r="AL7"/>
  <c r="AH7"/>
  <c r="AL7" i="22"/>
  <c r="AJ7"/>
  <c r="AH7"/>
  <c r="D77"/>
  <c r="D75"/>
  <c r="AL7" i="21"/>
  <c r="AH7"/>
  <c r="D76"/>
  <c r="D74"/>
  <c r="AJ7"/>
  <c r="AL7" i="20"/>
  <c r="AJ7"/>
  <c r="AH7"/>
  <c r="D77"/>
  <c r="D75"/>
  <c r="AJ7" i="19"/>
  <c r="D77"/>
  <c r="D75"/>
  <c r="AL7"/>
  <c r="AH7"/>
  <c r="D77" i="18"/>
  <c r="D75"/>
  <c r="AL7"/>
  <c r="AJ7"/>
  <c r="AH7"/>
  <c r="AJ7" i="17"/>
  <c r="D79"/>
  <c r="D77"/>
  <c r="AL7"/>
  <c r="AH7"/>
  <c r="AL7" i="16"/>
  <c r="D77"/>
  <c r="D75"/>
  <c r="AJ7"/>
  <c r="AH7"/>
  <c r="AF7" i="15"/>
  <c r="AD7"/>
  <c r="AB7"/>
  <c r="AC7"/>
  <c r="P74"/>
  <c r="P73"/>
  <c r="X9"/>
  <c r="AF7" i="11"/>
  <c r="AD7"/>
  <c r="AB7"/>
  <c r="AC7"/>
  <c r="P75"/>
  <c r="P74"/>
  <c r="X9"/>
  <c r="AF7" i="2"/>
  <c r="AD7"/>
  <c r="AB7"/>
  <c r="AC7"/>
  <c r="P77"/>
  <c r="P76"/>
  <c r="X9"/>
  <c r="Q9" i="1"/>
  <c r="Q17"/>
  <c r="T17" s="1"/>
  <c r="X17" s="1"/>
  <c r="Q13"/>
  <c r="Q21"/>
  <c r="T21" s="1"/>
  <c r="X21" s="1"/>
  <c r="Q29"/>
  <c r="Q25"/>
  <c r="Q11"/>
  <c r="T11" s="1"/>
  <c r="X11" s="1"/>
  <c r="Q15"/>
  <c r="T23"/>
  <c r="X23" s="1"/>
  <c r="Q27"/>
  <c r="T27" s="1"/>
  <c r="X27" s="1"/>
  <c r="Q31"/>
  <c r="T31" s="1"/>
  <c r="X31" s="1"/>
  <c r="Q33"/>
  <c r="T33" s="1"/>
  <c r="X33" s="1"/>
  <c r="Q35"/>
  <c r="T35" s="1"/>
  <c r="X35" s="1"/>
  <c r="Q37"/>
  <c r="T37" s="1"/>
  <c r="X37" s="1"/>
  <c r="Q39"/>
  <c r="T39" s="1"/>
  <c r="X39" s="1"/>
  <c r="Q41"/>
  <c r="T41" s="1"/>
  <c r="X41" s="1"/>
  <c r="Q43"/>
  <c r="T43" s="1"/>
  <c r="X43" s="1"/>
  <c r="Q45"/>
  <c r="T45" s="1"/>
  <c r="X45" s="1"/>
  <c r="Q47"/>
  <c r="T47" s="1"/>
  <c r="X47" s="1"/>
  <c r="S17"/>
  <c r="Q10"/>
  <c r="T10" s="1"/>
  <c r="X10" s="1"/>
  <c r="T12"/>
  <c r="X12" s="1"/>
  <c r="Q14"/>
  <c r="T14" s="1"/>
  <c r="X14" s="1"/>
  <c r="Q16"/>
  <c r="T16" s="1"/>
  <c r="X16" s="1"/>
  <c r="Q18"/>
  <c r="T18" s="1"/>
  <c r="X18" s="1"/>
  <c r="Q20"/>
  <c r="T20" s="1"/>
  <c r="X20" s="1"/>
  <c r="T22"/>
  <c r="X22" s="1"/>
  <c r="T24"/>
  <c r="X24" s="1"/>
  <c r="T26"/>
  <c r="X26" s="1"/>
  <c r="Q28"/>
  <c r="T28" s="1"/>
  <c r="X28" s="1"/>
  <c r="Q30"/>
  <c r="T30" s="1"/>
  <c r="X30" s="1"/>
  <c r="Q32"/>
  <c r="T32" s="1"/>
  <c r="X32" s="1"/>
  <c r="Q34"/>
  <c r="T34" s="1"/>
  <c r="X34" s="1"/>
  <c r="Q36"/>
  <c r="T36" s="1"/>
  <c r="X36" s="1"/>
  <c r="Q38"/>
  <c r="T38" s="1"/>
  <c r="X38" s="1"/>
  <c r="Q40"/>
  <c r="T40" s="1"/>
  <c r="X40" s="1"/>
  <c r="Q42"/>
  <c r="T42" s="1"/>
  <c r="X42" s="1"/>
  <c r="Q44"/>
  <c r="T44" s="1"/>
  <c r="X44" s="1"/>
  <c r="Q46"/>
  <c r="T46" s="1"/>
  <c r="X46" s="1"/>
  <c r="AA7" i="25" l="1"/>
  <c r="D74"/>
  <c r="AM7"/>
  <c r="AA7" i="24"/>
  <c r="AM7" s="1"/>
  <c r="D74"/>
  <c r="AA7" i="23"/>
  <c r="AK7" s="1"/>
  <c r="D75"/>
  <c r="AM7"/>
  <c r="D74" i="22"/>
  <c r="AA7"/>
  <c r="AM7" s="1"/>
  <c r="AA7" i="21"/>
  <c r="AM7" s="1"/>
  <c r="D73"/>
  <c r="AA7" i="20"/>
  <c r="AM7" s="1"/>
  <c r="D74"/>
  <c r="AA7" i="19"/>
  <c r="D74"/>
  <c r="D74" i="18"/>
  <c r="AA7"/>
  <c r="AK7" s="1"/>
  <c r="D76" i="17"/>
  <c r="AA7"/>
  <c r="D74" i="16"/>
  <c r="AA7"/>
  <c r="AM7" s="1"/>
  <c r="AL7" i="15"/>
  <c r="AJ7"/>
  <c r="AH7"/>
  <c r="D76"/>
  <c r="D74"/>
  <c r="AL7" i="11"/>
  <c r="AJ7"/>
  <c r="AH7"/>
  <c r="D77"/>
  <c r="D75"/>
  <c r="AL7" i="2"/>
  <c r="AJ7"/>
  <c r="AH7"/>
  <c r="D79"/>
  <c r="D77"/>
  <c r="S27" i="1"/>
  <c r="S19"/>
  <c r="T19"/>
  <c r="X19" s="1"/>
  <c r="S13"/>
  <c r="T13"/>
  <c r="X13" s="1"/>
  <c r="S15"/>
  <c r="T15"/>
  <c r="X15" s="1"/>
  <c r="S25"/>
  <c r="T25"/>
  <c r="X25" s="1"/>
  <c r="S21"/>
  <c r="S29"/>
  <c r="T29"/>
  <c r="X29" s="1"/>
  <c r="S9"/>
  <c r="T9"/>
  <c r="X9" s="1"/>
  <c r="S11"/>
  <c r="R31"/>
  <c r="R23"/>
  <c r="R15"/>
  <c r="R9"/>
  <c r="R27"/>
  <c r="R19"/>
  <c r="R11"/>
  <c r="R25"/>
  <c r="R29"/>
  <c r="R21"/>
  <c r="R13"/>
  <c r="R17"/>
  <c r="S31"/>
  <c r="S23"/>
  <c r="S44"/>
  <c r="R44"/>
  <c r="S40"/>
  <c r="R40"/>
  <c r="S36"/>
  <c r="R36"/>
  <c r="S32"/>
  <c r="R32"/>
  <c r="S28"/>
  <c r="R28"/>
  <c r="S24"/>
  <c r="R24"/>
  <c r="S20"/>
  <c r="R20"/>
  <c r="S16"/>
  <c r="R16"/>
  <c r="S12"/>
  <c r="R12"/>
  <c r="R47"/>
  <c r="S47"/>
  <c r="R43"/>
  <c r="S43"/>
  <c r="R39"/>
  <c r="S39"/>
  <c r="R35"/>
  <c r="S35"/>
  <c r="S46"/>
  <c r="R46"/>
  <c r="S42"/>
  <c r="R42"/>
  <c r="S38"/>
  <c r="R38"/>
  <c r="S34"/>
  <c r="R34"/>
  <c r="S30"/>
  <c r="R30"/>
  <c r="S26"/>
  <c r="R26"/>
  <c r="S22"/>
  <c r="R22"/>
  <c r="S18"/>
  <c r="R18"/>
  <c r="S14"/>
  <c r="R14"/>
  <c r="S10"/>
  <c r="R10"/>
  <c r="R45"/>
  <c r="S45"/>
  <c r="R41"/>
  <c r="S41"/>
  <c r="R37"/>
  <c r="S37"/>
  <c r="R33"/>
  <c r="S33"/>
  <c r="AK7" i="16" l="1"/>
  <c r="AK7" i="22"/>
  <c r="AI7" i="23"/>
  <c r="P73" i="25"/>
  <c r="D73"/>
  <c r="AG7"/>
  <c r="AE7"/>
  <c r="AI7"/>
  <c r="AK7"/>
  <c r="P73" i="24"/>
  <c r="D73"/>
  <c r="AG7"/>
  <c r="AE7"/>
  <c r="AI7"/>
  <c r="AK7"/>
  <c r="P74" i="23"/>
  <c r="D74"/>
  <c r="AG7"/>
  <c r="AE7"/>
  <c r="P73" i="22"/>
  <c r="D73"/>
  <c r="AG7"/>
  <c r="AE7"/>
  <c r="AI7"/>
  <c r="P72" i="21"/>
  <c r="D72"/>
  <c r="AG7"/>
  <c r="AE7"/>
  <c r="AI7"/>
  <c r="AK7"/>
  <c r="P73" i="20"/>
  <c r="D73"/>
  <c r="AG7"/>
  <c r="AE7"/>
  <c r="AI7"/>
  <c r="AK7"/>
  <c r="P73" i="19"/>
  <c r="D73"/>
  <c r="AE7"/>
  <c r="AG7"/>
  <c r="AM7"/>
  <c r="AI7"/>
  <c r="AK7"/>
  <c r="D73" i="18"/>
  <c r="P73"/>
  <c r="AG7"/>
  <c r="AE7"/>
  <c r="AM7"/>
  <c r="AI7"/>
  <c r="P75" i="17"/>
  <c r="D75"/>
  <c r="AG7"/>
  <c r="AE7"/>
  <c r="AM7"/>
  <c r="AI7"/>
  <c r="AK7"/>
  <c r="P73" i="16"/>
  <c r="D73"/>
  <c r="AG7"/>
  <c r="AE7"/>
  <c r="AI7"/>
  <c r="D73" i="15"/>
  <c r="AA7"/>
  <c r="AK7" s="1"/>
  <c r="D74" i="11"/>
  <c r="AA7"/>
  <c r="AK7" s="1"/>
  <c r="D76" i="2"/>
  <c r="AA7"/>
  <c r="AM7" s="1"/>
  <c r="AC7" i="1"/>
  <c r="AD7"/>
  <c r="P52"/>
  <c r="AH7"/>
  <c r="P51"/>
  <c r="AJ7"/>
  <c r="AF7"/>
  <c r="D54"/>
  <c r="AB7"/>
  <c r="D52"/>
  <c r="AL7"/>
  <c r="AK7" i="2" l="1"/>
  <c r="AM7" i="15"/>
  <c r="AM7" i="11"/>
  <c r="P72" i="15"/>
  <c r="D72"/>
  <c r="AE7"/>
  <c r="AG7"/>
  <c r="AI7"/>
  <c r="P73" i="11"/>
  <c r="D73"/>
  <c r="AE7"/>
  <c r="AG7"/>
  <c r="AI7"/>
  <c r="P75" i="2"/>
  <c r="D75"/>
  <c r="AG7"/>
  <c r="AE7"/>
  <c r="AI7"/>
  <c r="AA7" i="1"/>
  <c r="P50" s="1"/>
  <c r="D51"/>
  <c r="AI7" l="1"/>
  <c r="AK7"/>
  <c r="AM7"/>
  <c r="AE7"/>
  <c r="AG7"/>
  <c r="D50"/>
</calcChain>
</file>

<file path=xl/sharedStrings.xml><?xml version="1.0" encoding="utf-8"?>
<sst xmlns="http://schemas.openxmlformats.org/spreadsheetml/2006/main" count="6196" uniqueCount="2042">
  <si>
    <t>HỌC VIỆN CÔNG NGHỆ BƯU CHÍNH VIỄN THÔNG</t>
  </si>
  <si>
    <t>TRUNG TÂM KHẢO THÍ VÀ ĐẢM BẢO CHẤT LƯỢNG GIÁO DỤC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</si>
  <si>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</si>
  <si>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</si>
  <si>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</si>
  <si>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</si>
  <si>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</si>
  <si>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</si>
  <si>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</si>
  <si>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</si>
  <si>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</si>
  <si>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</si>
  <si>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Số
TT</t>
  </si>
  <si>
    <t>Mã SV</t>
  </si>
  <si>
    <t>Họ và tên</t>
  </si>
  <si>
    <t>Ngày sinh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</si>
  <si>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</si>
  <si>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</si>
  <si>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</si>
  <si>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</si>
  <si>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</si>
  <si>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</si>
  <si>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</si>
  <si>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</si>
  <si>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</si>
  <si>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</si>
  <si>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</si>
  <si>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</si>
  <si>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</si>
  <si>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</si>
  <si>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</si>
  <si>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</si>
  <si>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</si>
  <si>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</si>
  <si>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</si>
  <si>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</si>
  <si>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</si>
  <si>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</si>
  <si>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</si>
  <si>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</si>
  <si>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</si>
  <si>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</si>
  <si>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</si>
  <si>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không đạt:</t>
  </si>
  <si>
    <t>- Số SV vắng thi có phép:</t>
  </si>
  <si>
    <t>- Số SV thi lại:</t>
  </si>
  <si>
    <t xml:space="preserve">CÁN BỘ KHỚP PHÁCH </t>
  </si>
  <si>
    <t>SỐ 1</t>
  </si>
  <si>
    <t>SỐ 2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</si>
  <si>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</si>
  <si>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</si>
  <si>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KT TRƯỞNG TRUNG TÂM
PHÓ TRƯỞNG TRUNG TÂM</t>
  </si>
  <si>
    <t>Trần Thị Mỹ Hạnh</t>
  </si>
  <si>
    <t>Phòng
thi</t>
  </si>
  <si>
    <t>Thi lần 1 học kỳ II năm học 2017 - 2018</t>
  </si>
  <si>
    <t xml:space="preserve">BẢNG ĐIỂM HỌC PHẦN </t>
  </si>
  <si>
    <t>Ngày thi: 28/6/2019</t>
  </si>
  <si>
    <t>Giờ thi:8h00</t>
  </si>
  <si>
    <t>Hà Nội, ngày 04  tháng 7   năm 2019</t>
  </si>
  <si>
    <t xml:space="preserve">KT.TRƯỞNG TRUNG TÂM
PHÓ TRƯỞNG TRUNG TÂM </t>
  </si>
  <si>
    <t xml:space="preserve">Đặng Tiến Mậu </t>
  </si>
  <si>
    <t>Hồ Thanh Nga</t>
  </si>
  <si>
    <t xml:space="preserve">Trần Thị Mỹ Hạnh </t>
  </si>
  <si>
    <t xml:space="preserve">Kỹ năng làm việc nhóm  </t>
  </si>
  <si>
    <t>Nhóm: SKD1102 -1</t>
  </si>
  <si>
    <t>B17DCPT264</t>
  </si>
  <si>
    <t>Huỳnh Tú</t>
  </si>
  <si>
    <t>Anh</t>
  </si>
  <si>
    <t>17/01/1999</t>
  </si>
  <si>
    <t>D17CQPT05-B</t>
  </si>
  <si>
    <t>B17DCPT013</t>
  </si>
  <si>
    <t>Nguyễn Việt</t>
  </si>
  <si>
    <t>04/09/1999</t>
  </si>
  <si>
    <t>D17CQPT01-B</t>
  </si>
  <si>
    <t>B17DCKT007</t>
  </si>
  <si>
    <t>Phạm Quỳnh</t>
  </si>
  <si>
    <t>24/07/1999</t>
  </si>
  <si>
    <t>D17CQKT03-B</t>
  </si>
  <si>
    <t>B17DCKT009</t>
  </si>
  <si>
    <t>Trần Đức</t>
  </si>
  <si>
    <t>30/09/1999</t>
  </si>
  <si>
    <t>D17CQKT01-B</t>
  </si>
  <si>
    <t>B17DCQT013</t>
  </si>
  <si>
    <t>Vũ Tuấn</t>
  </si>
  <si>
    <t>29/08/1999</t>
  </si>
  <si>
    <t>D17CQQT01-B</t>
  </si>
  <si>
    <t>B17DCPT020</t>
  </si>
  <si>
    <t>Đoàn Thị Minh</t>
  </si>
  <si>
    <t>ánh</t>
  </si>
  <si>
    <t>12/01/1998</t>
  </si>
  <si>
    <t>D17CQPT04-B</t>
  </si>
  <si>
    <t>B17DCQT016</t>
  </si>
  <si>
    <t>Lê Đình</t>
  </si>
  <si>
    <t>Bằng</t>
  </si>
  <si>
    <t>11/10/1999</t>
  </si>
  <si>
    <t>D17CQQT04-B</t>
  </si>
  <si>
    <t>B17DCPT025</t>
  </si>
  <si>
    <t>Đoàn Tá</t>
  </si>
  <si>
    <t>Bình</t>
  </si>
  <si>
    <t>28/04/1999</t>
  </si>
  <si>
    <t>B17DCPT031</t>
  </si>
  <si>
    <t>Trần Văn</t>
  </si>
  <si>
    <t>Chung</t>
  </si>
  <si>
    <t>20/02/1999</t>
  </si>
  <si>
    <t>D17CQPT03-B</t>
  </si>
  <si>
    <t>B17DCPT051</t>
  </si>
  <si>
    <t>Trần Việt</t>
  </si>
  <si>
    <t>Dũng</t>
  </si>
  <si>
    <t>18/06/1999</t>
  </si>
  <si>
    <t>B17DCMR029</t>
  </si>
  <si>
    <t>Nguyễn Thị</t>
  </si>
  <si>
    <t>Duyên</t>
  </si>
  <si>
    <t>27/04/1999</t>
  </si>
  <si>
    <t>D17CQMR02-B</t>
  </si>
  <si>
    <t>B17DCPT052</t>
  </si>
  <si>
    <t>Bùi Đức</t>
  </si>
  <si>
    <t>Dương</t>
  </si>
  <si>
    <t>26/12/1997</t>
  </si>
  <si>
    <t>B17DCPT053</t>
  </si>
  <si>
    <t>Đỗ Khánh</t>
  </si>
  <si>
    <t>07/02/1999</t>
  </si>
  <si>
    <t>B17DCPT055</t>
  </si>
  <si>
    <t>Trần Thị Thùy</t>
  </si>
  <si>
    <t>04/04/1999</t>
  </si>
  <si>
    <t>B17DCPT043</t>
  </si>
  <si>
    <t>Đào Minh</t>
  </si>
  <si>
    <t>Đức</t>
  </si>
  <si>
    <t>27/12/1999</t>
  </si>
  <si>
    <t>B17DCKT033</t>
  </si>
  <si>
    <t>Nguyễn Thu</t>
  </si>
  <si>
    <t>Hà</t>
  </si>
  <si>
    <t>12/02/1999</t>
  </si>
  <si>
    <t>B17DCQT040</t>
  </si>
  <si>
    <t>Triệu Thu</t>
  </si>
  <si>
    <t>29/10/1999</t>
  </si>
  <si>
    <t>B17DCKT035</t>
  </si>
  <si>
    <t>Vũ Thị Thu</t>
  </si>
  <si>
    <t>27/08/1999</t>
  </si>
  <si>
    <t>B17DCMR035</t>
  </si>
  <si>
    <t>Hải</t>
  </si>
  <si>
    <t>14/04/1999</t>
  </si>
  <si>
    <t>B17DCMR041</t>
  </si>
  <si>
    <t>Chu Thúy</t>
  </si>
  <si>
    <t>Hạnh</t>
  </si>
  <si>
    <t>06/10/1999</t>
  </si>
  <si>
    <t>B17DCQT050</t>
  </si>
  <si>
    <t>Hào</t>
  </si>
  <si>
    <t>12/09/1999</t>
  </si>
  <si>
    <t>D17CQQT02-B</t>
  </si>
  <si>
    <t>B17DCMR040</t>
  </si>
  <si>
    <t>Nguyễn Thị Thu</t>
  </si>
  <si>
    <t>Hằng</t>
  </si>
  <si>
    <t>15/04/1999</t>
  </si>
  <si>
    <t>D17CQMR01-B</t>
  </si>
  <si>
    <t>B17DCTT031</t>
  </si>
  <si>
    <t>Trần Thu</t>
  </si>
  <si>
    <t>01/03/1999</t>
  </si>
  <si>
    <t>D17CQTT01-B</t>
  </si>
  <si>
    <t>B17DCKT047</t>
  </si>
  <si>
    <t>Phạm Thu</t>
  </si>
  <si>
    <t>Hiền</t>
  </si>
  <si>
    <t>24/08/1999</t>
  </si>
  <si>
    <t>B17DCTT038</t>
  </si>
  <si>
    <t>Trần Thị</t>
  </si>
  <si>
    <t>09/04/1999</t>
  </si>
  <si>
    <t>D17CQTT02-B</t>
  </si>
  <si>
    <t>B17DCPT077</t>
  </si>
  <si>
    <t>Hoàng Trung</t>
  </si>
  <si>
    <t>Hiếu</t>
  </si>
  <si>
    <t>24/11/1999</t>
  </si>
  <si>
    <t>B17DCKT052</t>
  </si>
  <si>
    <t>Lâm Thị</t>
  </si>
  <si>
    <t>Hòa</t>
  </si>
  <si>
    <t>01/11/1999</t>
  </si>
  <si>
    <t>D17CQKT04-B</t>
  </si>
  <si>
    <t>B17DCQT062</t>
  </si>
  <si>
    <t>Huế</t>
  </si>
  <si>
    <t>08/04/1999</t>
  </si>
  <si>
    <t>B17DCPT089</t>
  </si>
  <si>
    <t>21/05/1999</t>
  </si>
  <si>
    <t>B17DCQT068</t>
  </si>
  <si>
    <t>Lê Thu</t>
  </si>
  <si>
    <t>Huyền</t>
  </si>
  <si>
    <t>05/01/1999</t>
  </si>
  <si>
    <t>B17DCMR059</t>
  </si>
  <si>
    <t>Nguyễn Thị Mai</t>
  </si>
  <si>
    <t>Hương</t>
  </si>
  <si>
    <t>01/05/1999</t>
  </si>
  <si>
    <t>B17DCTT106</t>
  </si>
  <si>
    <t>Phạm Thị Thu</t>
  </si>
  <si>
    <t>Hường</t>
  </si>
  <si>
    <t>25/01/1999</t>
  </si>
  <si>
    <t>B17DCQT074</t>
  </si>
  <si>
    <t>Lan</t>
  </si>
  <si>
    <t>26/11/1999</t>
  </si>
  <si>
    <t>B17DCPT112</t>
  </si>
  <si>
    <t>Nguyễn Tùng</t>
  </si>
  <si>
    <t>Lâm</t>
  </si>
  <si>
    <t>08/12/1999</t>
  </si>
  <si>
    <t>B17DCMR074</t>
  </si>
  <si>
    <t>Nguyễn Thị Thảo</t>
  </si>
  <si>
    <t>Linh</t>
  </si>
  <si>
    <t>16/08/1999</t>
  </si>
  <si>
    <t>B17DCMR076</t>
  </si>
  <si>
    <t>Phạm Thị Thùy</t>
  </si>
  <si>
    <t>29/03/1999</t>
  </si>
  <si>
    <t>B17DCKT093</t>
  </si>
  <si>
    <t>Trần Thị Khánh</t>
  </si>
  <si>
    <t>16/04/1999</t>
  </si>
  <si>
    <t>B17DCMR080</t>
  </si>
  <si>
    <t>Vũ Thị</t>
  </si>
  <si>
    <t>07/03/1999</t>
  </si>
  <si>
    <t>B17DCQT097</t>
  </si>
  <si>
    <t>Nguyễn Thế</t>
  </si>
  <si>
    <t>Long</t>
  </si>
  <si>
    <t>25/05/1997</t>
  </si>
  <si>
    <t>B17DCPT123</t>
  </si>
  <si>
    <t>Lộc</t>
  </si>
  <si>
    <t>15/10/1999</t>
  </si>
  <si>
    <t>B17DCTT055</t>
  </si>
  <si>
    <t>Nguyễn Đức</t>
  </si>
  <si>
    <t>Nam</t>
  </si>
  <si>
    <t>12/11/1999</t>
  </si>
  <si>
    <t>B17DCQT108</t>
  </si>
  <si>
    <t>Nguyễn Thị Kim</t>
  </si>
  <si>
    <t>Ngân</t>
  </si>
  <si>
    <t>16/12/1999</t>
  </si>
  <si>
    <t>B17DCPT151</t>
  </si>
  <si>
    <t>Đinh Thị</t>
  </si>
  <si>
    <t>Ngoan</t>
  </si>
  <si>
    <t>18/09/1999</t>
  </si>
  <si>
    <t>B17DCKT117</t>
  </si>
  <si>
    <t>Lê Thị Như</t>
  </si>
  <si>
    <t>Ngọc</t>
  </si>
  <si>
    <t>28/11/1999</t>
  </si>
  <si>
    <t>B17DCTT061</t>
  </si>
  <si>
    <t>Phạm Thị Bích</t>
  </si>
  <si>
    <t>03/01/1999</t>
  </si>
  <si>
    <t>B17DCQT116</t>
  </si>
  <si>
    <t>Lương Thị Phương</t>
  </si>
  <si>
    <t>Nhung</t>
  </si>
  <si>
    <t>30/05/1999</t>
  </si>
  <si>
    <t>B17DCTT063</t>
  </si>
  <si>
    <t>Triệu Thị</t>
  </si>
  <si>
    <t>02/11/1999</t>
  </si>
  <si>
    <t>B17DCQT126</t>
  </si>
  <si>
    <t>Phương</t>
  </si>
  <si>
    <t>20/04/1999</t>
  </si>
  <si>
    <t>B17DCTT071</t>
  </si>
  <si>
    <t>Đỗ Thị ánh</t>
  </si>
  <si>
    <t>Quyên</t>
  </si>
  <si>
    <t>16/10/1999</t>
  </si>
  <si>
    <t>B17DCPT241</t>
  </si>
  <si>
    <t>Lưu Thế</t>
  </si>
  <si>
    <t>Quỳnh</t>
  </si>
  <si>
    <t>13/12/1999</t>
  </si>
  <si>
    <t>B17DCMR115</t>
  </si>
  <si>
    <t>Tô Diễm</t>
  </si>
  <si>
    <t>17/02/1999</t>
  </si>
  <si>
    <t>B17DCPT195</t>
  </si>
  <si>
    <t>Nguyễn Khắc</t>
  </si>
  <si>
    <t>Thảo</t>
  </si>
  <si>
    <t>09/05/1999</t>
  </si>
  <si>
    <t>B17DCQT154</t>
  </si>
  <si>
    <t>Đoàn Thị</t>
  </si>
  <si>
    <t>Thủy</t>
  </si>
  <si>
    <t>26/12/1999</t>
  </si>
  <si>
    <t>B17DCMR130</t>
  </si>
  <si>
    <t>Thúy</t>
  </si>
  <si>
    <t>08/10/1999</t>
  </si>
  <si>
    <t>B17DCQT153</t>
  </si>
  <si>
    <t>23/03/1999</t>
  </si>
  <si>
    <t>B17DCKT157</t>
  </si>
  <si>
    <t>Nguyễn Hiền</t>
  </si>
  <si>
    <t>Thư</t>
  </si>
  <si>
    <t>29/11/1999</t>
  </si>
  <si>
    <t>B17DCPT206</t>
  </si>
  <si>
    <t>Nguyễn Văn</t>
  </si>
  <si>
    <t>Tiến</t>
  </si>
  <si>
    <t>06/05/1999</t>
  </si>
  <si>
    <t>D17CQPT02-B</t>
  </si>
  <si>
    <t>B17DCPT208</t>
  </si>
  <si>
    <t>Cao Thùy</t>
  </si>
  <si>
    <t>Trang</t>
  </si>
  <si>
    <t>23/08/1999</t>
  </si>
  <si>
    <t>B17DCMR152</t>
  </si>
  <si>
    <t>Phạm Thanh</t>
  </si>
  <si>
    <t>Tùng</t>
  </si>
  <si>
    <t>08/11/1999</t>
  </si>
  <si>
    <t>B17DCQT170</t>
  </si>
  <si>
    <t>Lê Thị ánh</t>
  </si>
  <si>
    <t>Tuyết</t>
  </si>
  <si>
    <t>24/03/1999</t>
  </si>
  <si>
    <t>B17DCPT229</t>
  </si>
  <si>
    <t>Phan Thị Thu</t>
  </si>
  <si>
    <t>Uyên</t>
  </si>
  <si>
    <t>09/11/1999</t>
  </si>
  <si>
    <t>B17DCMR157</t>
  </si>
  <si>
    <t>Lê Thị</t>
  </si>
  <si>
    <t>Vân</t>
  </si>
  <si>
    <t>04/03/1999</t>
  </si>
  <si>
    <t xml:space="preserve">Vắng </t>
  </si>
  <si>
    <t>V</t>
  </si>
  <si>
    <t>B17DCQT005</t>
  </si>
  <si>
    <t>Đoàn Tuấn</t>
  </si>
  <si>
    <t>B17DCKT005</t>
  </si>
  <si>
    <t>Lê Thị Phương</t>
  </si>
  <si>
    <t>09/06/1999</t>
  </si>
  <si>
    <t>B17DCMR003</t>
  </si>
  <si>
    <t>Ngô Vân</t>
  </si>
  <si>
    <t>21/02/1999</t>
  </si>
  <si>
    <t>D17CQMR03-B</t>
  </si>
  <si>
    <t>B14DCPT424</t>
  </si>
  <si>
    <t>Trịnh Ngọc</t>
  </si>
  <si>
    <t>28/11/1995</t>
  </si>
  <si>
    <t>E14CQPT01-B</t>
  </si>
  <si>
    <t>B16DCKT008</t>
  </si>
  <si>
    <t>Đỗ Ngọc</t>
  </si>
  <si>
    <t>12/07/1998</t>
  </si>
  <si>
    <t>D16CQKT04-B</t>
  </si>
  <si>
    <t>B14DCAT014</t>
  </si>
  <si>
    <t>Nguyễn Thị Minh</t>
  </si>
  <si>
    <t>Châu</t>
  </si>
  <si>
    <t>08/11/1995</t>
  </si>
  <si>
    <t>D14CQAT01-B</t>
  </si>
  <si>
    <t>B17DCKT026</t>
  </si>
  <si>
    <t>Bùi Thùy</t>
  </si>
  <si>
    <t>28/03/1999</t>
  </si>
  <si>
    <t>D17CQKT02-B</t>
  </si>
  <si>
    <t>B17DCQT035</t>
  </si>
  <si>
    <t>Nguyễn Hoàng Hương</t>
  </si>
  <si>
    <t>Giang</t>
  </si>
  <si>
    <t>D17CQQT03-B</t>
  </si>
  <si>
    <t>B17DCKT039</t>
  </si>
  <si>
    <t>Đinh Thúy</t>
  </si>
  <si>
    <t>B17DCQT045</t>
  </si>
  <si>
    <t>Đoàn Thu</t>
  </si>
  <si>
    <t>12/03/1999</t>
  </si>
  <si>
    <t>B15DCKT057</t>
  </si>
  <si>
    <t>Ngô Lê Mỹ</t>
  </si>
  <si>
    <t>Hoa</t>
  </si>
  <si>
    <t>24/12/1997</t>
  </si>
  <si>
    <t>D15CQKT01-B</t>
  </si>
  <si>
    <t>B17DCQT057</t>
  </si>
  <si>
    <t>Nguyễn Thị Thanh</t>
  </si>
  <si>
    <t>B17DCQT059</t>
  </si>
  <si>
    <t>Lê Việt</t>
  </si>
  <si>
    <t>Hoàng</t>
  </si>
  <si>
    <t>19/04/1999</t>
  </si>
  <si>
    <t>B14DCVT268</t>
  </si>
  <si>
    <t>Hoàng Đức</t>
  </si>
  <si>
    <t>Hùng</t>
  </si>
  <si>
    <t>11/12/1995</t>
  </si>
  <si>
    <t>D14CQVT02-B</t>
  </si>
  <si>
    <t>B16DCDT094</t>
  </si>
  <si>
    <t>Nguyễn Nhật</t>
  </si>
  <si>
    <t>05/03/1998</t>
  </si>
  <si>
    <t>D16CQDT02-B</t>
  </si>
  <si>
    <t>B16DCPT209</t>
  </si>
  <si>
    <t>Đinh Gia</t>
  </si>
  <si>
    <t>Huy</t>
  </si>
  <si>
    <t>25/09/1998</t>
  </si>
  <si>
    <t>D16PTDPT</t>
  </si>
  <si>
    <t>B17DCMR057</t>
  </si>
  <si>
    <t>Hà Thị Lan</t>
  </si>
  <si>
    <t>03/11/1999</t>
  </si>
  <si>
    <t>B17DCQT076</t>
  </si>
  <si>
    <t>Trần Ngọc</t>
  </si>
  <si>
    <t>15/09/1999</t>
  </si>
  <si>
    <t>B17DCKT081</t>
  </si>
  <si>
    <t>Đào Thị Thùy</t>
  </si>
  <si>
    <t>15/02/1999</t>
  </si>
  <si>
    <t>B17DCKT090</t>
  </si>
  <si>
    <t>Ong Thị</t>
  </si>
  <si>
    <t>01/07/1999</t>
  </si>
  <si>
    <t>B17DCQT089</t>
  </si>
  <si>
    <t>Phạm Thị</t>
  </si>
  <si>
    <t>B17DCMR078</t>
  </si>
  <si>
    <t>Trần Khánh</t>
  </si>
  <si>
    <t>B17DCKT098</t>
  </si>
  <si>
    <t>Loan</t>
  </si>
  <si>
    <t>21/06/1999</t>
  </si>
  <si>
    <t>B17DCQT094</t>
  </si>
  <si>
    <t>Bùi Minh Hoàng</t>
  </si>
  <si>
    <t>B17DCKT101</t>
  </si>
  <si>
    <t>Nguyễn Phương</t>
  </si>
  <si>
    <t>Mai</t>
  </si>
  <si>
    <t>01/08/1999</t>
  </si>
  <si>
    <t>B17DCQT100</t>
  </si>
  <si>
    <t>Hoàng Nhật</t>
  </si>
  <si>
    <t>Minh</t>
  </si>
  <si>
    <t>17/04/1999</t>
  </si>
  <si>
    <t>B17DCQT102</t>
  </si>
  <si>
    <t>Nguyễn Tiến Hồng</t>
  </si>
  <si>
    <t>21/12/1999</t>
  </si>
  <si>
    <t>B15DCMR066</t>
  </si>
  <si>
    <t>Nguyễn Bá</t>
  </si>
  <si>
    <t>13/12/1997</t>
  </si>
  <si>
    <t>D15IMR</t>
  </si>
  <si>
    <t>B13DCPT243</t>
  </si>
  <si>
    <t>Nguyễn Thị Hằng</t>
  </si>
  <si>
    <t>Nga</t>
  </si>
  <si>
    <t>15/08/1992</t>
  </si>
  <si>
    <t>D13TTDPT</t>
  </si>
  <si>
    <t>B17DCKT116</t>
  </si>
  <si>
    <t>Đào Thị</t>
  </si>
  <si>
    <t>09/12/1999</t>
  </si>
  <si>
    <t>B17DCQT111</t>
  </si>
  <si>
    <t>Nguyễn Thúy</t>
  </si>
  <si>
    <t>05/09/1999</t>
  </si>
  <si>
    <t>B17DCKT133</t>
  </si>
  <si>
    <t>Nguyễn Thị Việt</t>
  </si>
  <si>
    <t>29/01/1999</t>
  </si>
  <si>
    <t>B17DCPT176</t>
  </si>
  <si>
    <t>Sơn</t>
  </si>
  <si>
    <t>09/01/1999</t>
  </si>
  <si>
    <t>B17DCQT139</t>
  </si>
  <si>
    <t>Vũ Hồng</t>
  </si>
  <si>
    <t>27/01/1999</t>
  </si>
  <si>
    <t>B17DCMR120</t>
  </si>
  <si>
    <t>Nguyễn Thị Diệu</t>
  </si>
  <si>
    <t>Thắm</t>
  </si>
  <si>
    <t>06/06/1999</t>
  </si>
  <si>
    <t>B17DCKT143</t>
  </si>
  <si>
    <t>Nguyễn Ngọc</t>
  </si>
  <si>
    <t>Thắng</t>
  </si>
  <si>
    <t>04/01/1999</t>
  </si>
  <si>
    <t>B17DCQT148</t>
  </si>
  <si>
    <t>Trịnh Huy</t>
  </si>
  <si>
    <t>Thịnh</t>
  </si>
  <si>
    <t>B17DCMR146</t>
  </si>
  <si>
    <t>Trương Thị Huyền</t>
  </si>
  <si>
    <t>16/07/1999</t>
  </si>
  <si>
    <t>B17DCQT165</t>
  </si>
  <si>
    <t>Phan Văn</t>
  </si>
  <si>
    <t>Trường</t>
  </si>
  <si>
    <t>22/05/1999</t>
  </si>
  <si>
    <t>C</t>
  </si>
  <si>
    <t>Điểm Thi</t>
  </si>
  <si>
    <t>B17DCMR021</t>
  </si>
  <si>
    <t>Phùng Thị Hoàng</t>
  </si>
  <si>
    <t>Diệu</t>
  </si>
  <si>
    <t>18/04/1999</t>
  </si>
  <si>
    <t>B17DCQT026</t>
  </si>
  <si>
    <t>Lâm Tiến</t>
  </si>
  <si>
    <t>B13DCVT014</t>
  </si>
  <si>
    <t>Nguyễn Tiến</t>
  </si>
  <si>
    <t>02/11/1995</t>
  </si>
  <si>
    <t>D13CQVT01-B</t>
  </si>
  <si>
    <t>B17DCQT030</t>
  </si>
  <si>
    <t>25/09/1999</t>
  </si>
  <si>
    <t>B17DCPT039</t>
  </si>
  <si>
    <t>Đào</t>
  </si>
  <si>
    <t>21/02/1998</t>
  </si>
  <si>
    <t>B17DCKT042</t>
  </si>
  <si>
    <t>Nguyễn Thị Hồng</t>
  </si>
  <si>
    <t>19/02/1999</t>
  </si>
  <si>
    <t>B17DCMR038</t>
  </si>
  <si>
    <t>12/01/1999</t>
  </si>
  <si>
    <t>B17DCKT045</t>
  </si>
  <si>
    <t>Nguyễn Thị Thúy</t>
  </si>
  <si>
    <t>30/03/1999</t>
  </si>
  <si>
    <t>B17DCPT074</t>
  </si>
  <si>
    <t>Đỗ Hoàng</t>
  </si>
  <si>
    <t>Hiệp</t>
  </si>
  <si>
    <t>04/10/1999</t>
  </si>
  <si>
    <t>B17DCMR048</t>
  </si>
  <si>
    <t>Nguyễn Trung</t>
  </si>
  <si>
    <t>02/08/1999</t>
  </si>
  <si>
    <t>B17DCQT058</t>
  </si>
  <si>
    <t>Trần Thị Minh</t>
  </si>
  <si>
    <t>06/09/1999</t>
  </si>
  <si>
    <t>B17DCPT082</t>
  </si>
  <si>
    <t>Lê Nhật</t>
  </si>
  <si>
    <t>B17DCKT056</t>
  </si>
  <si>
    <t>Ngô Việt</t>
  </si>
  <si>
    <t>B17DCKT057</t>
  </si>
  <si>
    <t>Nguyễn Huy</t>
  </si>
  <si>
    <t>B17DCKT061</t>
  </si>
  <si>
    <t>Huệ</t>
  </si>
  <si>
    <t>13/01/1999</t>
  </si>
  <si>
    <t>B17DCKT071</t>
  </si>
  <si>
    <t>Đào Thu</t>
  </si>
  <si>
    <t>B17DCQT064</t>
  </si>
  <si>
    <t>Nguyễn Như</t>
  </si>
  <si>
    <t>Hưng</t>
  </si>
  <si>
    <t>B17DCKT062</t>
  </si>
  <si>
    <t>Đỗ Thị</t>
  </si>
  <si>
    <t>B17DCPT108</t>
  </si>
  <si>
    <t>Khôi</t>
  </si>
  <si>
    <t>13/08/1999</t>
  </si>
  <si>
    <t>B17DCKT079</t>
  </si>
  <si>
    <t>Nguyễn Thị Hương</t>
  </si>
  <si>
    <t>Liên</t>
  </si>
  <si>
    <t>08/08/1999</t>
  </si>
  <si>
    <t>B17DCPT122</t>
  </si>
  <si>
    <t>27/09/1999</t>
  </si>
  <si>
    <t>B17DCQT099</t>
  </si>
  <si>
    <t>Ly</t>
  </si>
  <si>
    <t>B17DCPT131</t>
  </si>
  <si>
    <t>Lê Ngọc</t>
  </si>
  <si>
    <t>20/07/1999</t>
  </si>
  <si>
    <t>B17DCKT104</t>
  </si>
  <si>
    <t>Nguyễn Thi Tuyết</t>
  </si>
  <si>
    <t>B17DCMR086</t>
  </si>
  <si>
    <t>Nguyễn Thị Ngọc</t>
  </si>
  <si>
    <t>B17DCMR087</t>
  </si>
  <si>
    <t>Trần Lê Hoàng</t>
  </si>
  <si>
    <t>13/11/1999</t>
  </si>
  <si>
    <t>B17DCKT109</t>
  </si>
  <si>
    <t>Mơ</t>
  </si>
  <si>
    <t>02/05/1999</t>
  </si>
  <si>
    <t>B17DCQT106</t>
  </si>
  <si>
    <t>Trần Hoàng</t>
  </si>
  <si>
    <t>16/01/1999</t>
  </si>
  <si>
    <t>B17DCQT109</t>
  </si>
  <si>
    <t>B17DCKT119</t>
  </si>
  <si>
    <t>Nguyễn Thị Bích</t>
  </si>
  <si>
    <t>07/12/1998</t>
  </si>
  <si>
    <t>B17DCQT113</t>
  </si>
  <si>
    <t>Nguyệt</t>
  </si>
  <si>
    <t>13/10/1999</t>
  </si>
  <si>
    <t>B17DCMR100</t>
  </si>
  <si>
    <t>Đào Thị Hồng</t>
  </si>
  <si>
    <t>B17DCMR104</t>
  </si>
  <si>
    <t>Oanh</t>
  </si>
  <si>
    <t>28/10/1999</t>
  </si>
  <si>
    <t>B17DCQT121</t>
  </si>
  <si>
    <t>Bùi Thị Hoài</t>
  </si>
  <si>
    <t>17/12/1999</t>
  </si>
  <si>
    <t>B17DCKT135</t>
  </si>
  <si>
    <t>Hoàng Thị</t>
  </si>
  <si>
    <t>Phượng</t>
  </si>
  <si>
    <t>18/10/1999</t>
  </si>
  <si>
    <t>B17DCKT140</t>
  </si>
  <si>
    <t>Nguyễn Thị Như</t>
  </si>
  <si>
    <t>21/05/1998</t>
  </si>
  <si>
    <t>B17DCMR114</t>
  </si>
  <si>
    <t>Phạm Diểm</t>
  </si>
  <si>
    <t>10/06/1998</t>
  </si>
  <si>
    <t>B17DCPT179</t>
  </si>
  <si>
    <t>Ngô Tất</t>
  </si>
  <si>
    <t>Tài</t>
  </si>
  <si>
    <t>B17DCQT143</t>
  </si>
  <si>
    <t>Thanh</t>
  </si>
  <si>
    <t>02/02/1999</t>
  </si>
  <si>
    <t>B17DCPT194</t>
  </si>
  <si>
    <t>Thao</t>
  </si>
  <si>
    <t>B17DCMR122</t>
  </si>
  <si>
    <t>Hoàng Mạnh</t>
  </si>
  <si>
    <t>20/11/1999</t>
  </si>
  <si>
    <t>B17DCPT197</t>
  </si>
  <si>
    <t>Lê Minh</t>
  </si>
  <si>
    <t>27/05/1999</t>
  </si>
  <si>
    <t>B17DCQT149</t>
  </si>
  <si>
    <t>Nguyễn Trường</t>
  </si>
  <si>
    <t>Thọ</t>
  </si>
  <si>
    <t>10/11/1999</t>
  </si>
  <si>
    <t>B17DCKT153</t>
  </si>
  <si>
    <t>Bùi Kim</t>
  </si>
  <si>
    <t>Thoa</t>
  </si>
  <si>
    <t>23/01/1999</t>
  </si>
  <si>
    <t>B14DCCN777</t>
  </si>
  <si>
    <t>21/02/1996</t>
  </si>
  <si>
    <t>D14HTTT4</t>
  </si>
  <si>
    <t>B17DCKT175</t>
  </si>
  <si>
    <t>B17DCPT214</t>
  </si>
  <si>
    <t>Nguyễn Thùy</t>
  </si>
  <si>
    <t>03/02/1999</t>
  </si>
  <si>
    <t>B17DCKT178</t>
  </si>
  <si>
    <t>Vũ Huyền</t>
  </si>
  <si>
    <t>23/10/1999</t>
  </si>
  <si>
    <t>B17DCQT166</t>
  </si>
  <si>
    <t>Vương Tiến</t>
  </si>
  <si>
    <t>03/10/1999</t>
  </si>
  <si>
    <t>B16DCAT164</t>
  </si>
  <si>
    <t>Nhữ Đình</t>
  </si>
  <si>
    <t>Tú</t>
  </si>
  <si>
    <t>10/11/1998</t>
  </si>
  <si>
    <t>D16CQAT04-B</t>
  </si>
  <si>
    <t>B16DCAT167</t>
  </si>
  <si>
    <t>Ngô Văn</t>
  </si>
  <si>
    <t>Tuấn</t>
  </si>
  <si>
    <t>03/09/1998</t>
  </si>
  <si>
    <t>D16CQAT03-B</t>
  </si>
  <si>
    <t>B17DCMR149</t>
  </si>
  <si>
    <t>Nguyễn Quốc</t>
  </si>
  <si>
    <t>B17DCKT183</t>
  </si>
  <si>
    <t>Trần Thanh</t>
  </si>
  <si>
    <t>16/07/1992</t>
  </si>
  <si>
    <t>B17DCQT169</t>
  </si>
  <si>
    <t>12/07/1999</t>
  </si>
  <si>
    <t>B17DCPT226</t>
  </si>
  <si>
    <t>10/05/1999</t>
  </si>
  <si>
    <t>B17DCMR151</t>
  </si>
  <si>
    <t>23/06/1999</t>
  </si>
  <si>
    <t>B17DCMR155</t>
  </si>
  <si>
    <t>Lương Thị</t>
  </si>
  <si>
    <t>B17DCKT185</t>
  </si>
  <si>
    <t>Đinh Thị Thu</t>
  </si>
  <si>
    <t>B17DCKT186</t>
  </si>
  <si>
    <t>Hoàng Lê</t>
  </si>
  <si>
    <t>15/03/1999</t>
  </si>
  <si>
    <t>B17DCKT190</t>
  </si>
  <si>
    <t>Đinh Thị Thanh</t>
  </si>
  <si>
    <t>01/12/1999</t>
  </si>
  <si>
    <t>B17DCPT230</t>
  </si>
  <si>
    <t>27/07/1999</t>
  </si>
  <si>
    <t>B17DCMR159</t>
  </si>
  <si>
    <t>Nguyễn Thị Hà</t>
  </si>
  <si>
    <t>Vi</t>
  </si>
  <si>
    <t>13/06/1999</t>
  </si>
  <si>
    <t>B16DCPT217</t>
  </si>
  <si>
    <t>Nguyễn Anh</t>
  </si>
  <si>
    <t>Vũ</t>
  </si>
  <si>
    <t>09/03/1998</t>
  </si>
  <si>
    <t>D16TKDPT3</t>
  </si>
  <si>
    <t>B17DCMR162</t>
  </si>
  <si>
    <t>Xuân</t>
  </si>
  <si>
    <t>Nhóm: SKD1102 -2</t>
  </si>
  <si>
    <t>Nhóm: SKD1102 -3</t>
  </si>
  <si>
    <t>B17DCQT002</t>
  </si>
  <si>
    <t>Cam Tuấn</t>
  </si>
  <si>
    <t>B17DCPT006</t>
  </si>
  <si>
    <t>Dương Quang</t>
  </si>
  <si>
    <t>30/07/1999</t>
  </si>
  <si>
    <t>B17DCMR006</t>
  </si>
  <si>
    <t>Nguyễn Thị Nguyệt</t>
  </si>
  <si>
    <t>19/10/1999</t>
  </si>
  <si>
    <t>B17DCKT011</t>
  </si>
  <si>
    <t>Trần Thị Vân</t>
  </si>
  <si>
    <t>23/12/1999</t>
  </si>
  <si>
    <t>B17DCPT257</t>
  </si>
  <si>
    <t>Vũ Quỳnh Phương</t>
  </si>
  <si>
    <t>05/12/1999</t>
  </si>
  <si>
    <t>B17DCKT020</t>
  </si>
  <si>
    <t>Bùi Thị Thái</t>
  </si>
  <si>
    <t>B17DCPT026</t>
  </si>
  <si>
    <t>08/01/1997</t>
  </si>
  <si>
    <t>B17DCPT029</t>
  </si>
  <si>
    <t>Nguyễn Quang</t>
  </si>
  <si>
    <t>Chiến</t>
  </si>
  <si>
    <t>B17DCMR017</t>
  </si>
  <si>
    <t>Ngô Phú</t>
  </si>
  <si>
    <t>Cường</t>
  </si>
  <si>
    <t>29/05/1999</t>
  </si>
  <si>
    <t>B17DCQT023</t>
  </si>
  <si>
    <t>Dịu</t>
  </si>
  <si>
    <t>11/11/1999</t>
  </si>
  <si>
    <t>B17DCPT050</t>
  </si>
  <si>
    <t>Lưu Tiến</t>
  </si>
  <si>
    <t>B17DCKT025</t>
  </si>
  <si>
    <t>Phạm Tiến</t>
  </si>
  <si>
    <t>01/04/1999</t>
  </si>
  <si>
    <t>B17DCQT032</t>
  </si>
  <si>
    <t>Duy</t>
  </si>
  <si>
    <t>25/11/1999</t>
  </si>
  <si>
    <t>B17DCMR026</t>
  </si>
  <si>
    <t>Nguyễn Hữu</t>
  </si>
  <si>
    <t>10/02/1999</t>
  </si>
  <si>
    <t>B17DCMR030</t>
  </si>
  <si>
    <t>Vũ Thùy</t>
  </si>
  <si>
    <t>26/01/1999</t>
  </si>
  <si>
    <t>B17DCMR020</t>
  </si>
  <si>
    <t>Cao Thành</t>
  </si>
  <si>
    <t>Đạt</t>
  </si>
  <si>
    <t>B17DCQT024</t>
  </si>
  <si>
    <t>Đô</t>
  </si>
  <si>
    <t>25/10/1999</t>
  </si>
  <si>
    <t>B17DCQT038</t>
  </si>
  <si>
    <t>19/05/1999</t>
  </si>
  <si>
    <t>B17DCPT238</t>
  </si>
  <si>
    <t>Đặng Thu</t>
  </si>
  <si>
    <t>02/07/1999</t>
  </si>
  <si>
    <t>B17DCMR053</t>
  </si>
  <si>
    <t>Ngô Thu</t>
  </si>
  <si>
    <t>B17DCPT091</t>
  </si>
  <si>
    <t>Hoàng Phi</t>
  </si>
  <si>
    <t>B17DCQT063</t>
  </si>
  <si>
    <t>Trần Huy</t>
  </si>
  <si>
    <t>B17DCPT102</t>
  </si>
  <si>
    <t>26/10/1999</t>
  </si>
  <si>
    <t>B17DCKT070</t>
  </si>
  <si>
    <t>Huyên</t>
  </si>
  <si>
    <t>11/02/1999</t>
  </si>
  <si>
    <t>B17DCMR063</t>
  </si>
  <si>
    <t>Đào Thị Thanh</t>
  </si>
  <si>
    <t>31/03/1999</t>
  </si>
  <si>
    <t>B17DCQT069</t>
  </si>
  <si>
    <t>03/07/1999</t>
  </si>
  <si>
    <t>B17DCQT071</t>
  </si>
  <si>
    <t>Võ Thu</t>
  </si>
  <si>
    <t>B17DCKT067</t>
  </si>
  <si>
    <t>Bùi Thị</t>
  </si>
  <si>
    <t>B17DCQT080</t>
  </si>
  <si>
    <t>Dương Thị Diệu</t>
  </si>
  <si>
    <t>11/06/1999</t>
  </si>
  <si>
    <t>B17DCQT081</t>
  </si>
  <si>
    <t>Hán Thùy</t>
  </si>
  <si>
    <t>B17DCMR071</t>
  </si>
  <si>
    <t>Nguyễn Hoàng Thảo</t>
  </si>
  <si>
    <t>07/10/1999</t>
  </si>
  <si>
    <t>B17DCMR077</t>
  </si>
  <si>
    <t>Tô Hoàng Diệu</t>
  </si>
  <si>
    <t>B17DCQT096</t>
  </si>
  <si>
    <t>03/06/1999</t>
  </si>
  <si>
    <t>B17DCPT249</t>
  </si>
  <si>
    <t>20/09/1999</t>
  </si>
  <si>
    <t>B17DCPT262</t>
  </si>
  <si>
    <t>Bùi Thị Trà</t>
  </si>
  <si>
    <t>My</t>
  </si>
  <si>
    <t>21/08/1999</t>
  </si>
  <si>
    <t>B17DCPT142</t>
  </si>
  <si>
    <t>Đỗ Hoài</t>
  </si>
  <si>
    <t>18/11/1999</t>
  </si>
  <si>
    <t>B17DCPT146</t>
  </si>
  <si>
    <t>Nguyễn Thành</t>
  </si>
  <si>
    <t>02/06/1999</t>
  </si>
  <si>
    <t>B17DCMR095</t>
  </si>
  <si>
    <t>30/11/1999</t>
  </si>
  <si>
    <t>B17DCMR096</t>
  </si>
  <si>
    <t>Phạm Bích</t>
  </si>
  <si>
    <t>B17DCQT115</t>
  </si>
  <si>
    <t>Lê Tuyết</t>
  </si>
  <si>
    <t>20/10/1999</t>
  </si>
  <si>
    <t>B17DCMR105</t>
  </si>
  <si>
    <t>Phạm Thị Kiều</t>
  </si>
  <si>
    <t>12/10/1999</t>
  </si>
  <si>
    <t>B17DCPT163</t>
  </si>
  <si>
    <t>Lê Anh</t>
  </si>
  <si>
    <t>Quân</t>
  </si>
  <si>
    <t>17/10/1998</t>
  </si>
  <si>
    <t>B17DCQT128</t>
  </si>
  <si>
    <t>B16DCPT119</t>
  </si>
  <si>
    <t>Đoàn Văn</t>
  </si>
  <si>
    <t>Quý</t>
  </si>
  <si>
    <t>15/10/1998</t>
  </si>
  <si>
    <t>B17DCQT132</t>
  </si>
  <si>
    <t>Lê Hồng</t>
  </si>
  <si>
    <t>B17DCKT148</t>
  </si>
  <si>
    <t>Phùng Ngọc</t>
  </si>
  <si>
    <t>B17DCKT152</t>
  </si>
  <si>
    <t>Thơ</t>
  </si>
  <si>
    <t>B17DCKT159</t>
  </si>
  <si>
    <t>Mai Thị</t>
  </si>
  <si>
    <t>Thương</t>
  </si>
  <si>
    <t>B17DCMR141</t>
  </si>
  <si>
    <t>05/10/1999</t>
  </si>
  <si>
    <t>B17DCKT176</t>
  </si>
  <si>
    <t>Trần Thị Bảo</t>
  </si>
  <si>
    <t>17/08/1999</t>
  </si>
  <si>
    <t>B17DCTT098</t>
  </si>
  <si>
    <t>Hồ Hoàng</t>
  </si>
  <si>
    <t>Trung</t>
  </si>
  <si>
    <t>18/01/1999</t>
  </si>
  <si>
    <t>B17DCPT216</t>
  </si>
  <si>
    <t>13/02/1999</t>
  </si>
  <si>
    <t>B17DCPT220</t>
  </si>
  <si>
    <t>21/10/1999</t>
  </si>
  <si>
    <t>B17DCPT222</t>
  </si>
  <si>
    <t>Đào Quang</t>
  </si>
  <si>
    <t>14/10/1999</t>
  </si>
  <si>
    <t>B17DCPT228</t>
  </si>
  <si>
    <t>Vũ Khắc</t>
  </si>
  <si>
    <t>Tưởng</t>
  </si>
  <si>
    <t>01/06/1999</t>
  </si>
  <si>
    <t>B17DCKT184</t>
  </si>
  <si>
    <t>Bùi Thị Thu</t>
  </si>
  <si>
    <t>B17DCKT187</t>
  </si>
  <si>
    <t>29/12/1999</t>
  </si>
  <si>
    <t>B17DCMR158</t>
  </si>
  <si>
    <t>Văn</t>
  </si>
  <si>
    <t>02/04/1999</t>
  </si>
  <si>
    <t>B17DCPT231</t>
  </si>
  <si>
    <t>Đào Quốc</t>
  </si>
  <si>
    <t>Việt</t>
  </si>
  <si>
    <t>B17DCPT250</t>
  </si>
  <si>
    <t>B17DCMR166</t>
  </si>
  <si>
    <t>Yến</t>
  </si>
  <si>
    <t>Nhóm: SKD1102 -4</t>
  </si>
  <si>
    <t>B17DCPT003</t>
  </si>
  <si>
    <t>Bùi Tuấn</t>
  </si>
  <si>
    <t>08/01/1999</t>
  </si>
  <si>
    <t>B17DCQT004</t>
  </si>
  <si>
    <t>Đoàn Thị Vân</t>
  </si>
  <si>
    <t>06/03/1999</t>
  </si>
  <si>
    <t>B17DCKT004</t>
  </si>
  <si>
    <t>Lê Thị Ngọc</t>
  </si>
  <si>
    <t>26/04/1999</t>
  </si>
  <si>
    <t>B17DCMR004</t>
  </si>
  <si>
    <t>Nguyễn Kiều</t>
  </si>
  <si>
    <t>29/06/1999</t>
  </si>
  <si>
    <t>B17DCMR008</t>
  </si>
  <si>
    <t>Nguyễn Tuấn</t>
  </si>
  <si>
    <t>B17DCPT033</t>
  </si>
  <si>
    <t>Huỳnh Thành</t>
  </si>
  <si>
    <t>Công</t>
  </si>
  <si>
    <t>B17DCKT023</t>
  </si>
  <si>
    <t>Diễn</t>
  </si>
  <si>
    <t>19/11/1999</t>
  </si>
  <si>
    <t>B17DCMR023</t>
  </si>
  <si>
    <t>Nguyễn Thị Thùy</t>
  </si>
  <si>
    <t>Dung</t>
  </si>
  <si>
    <t>11/03/1999</t>
  </si>
  <si>
    <t>B17DCPT049</t>
  </si>
  <si>
    <t>Dương Xuân</t>
  </si>
  <si>
    <t>B17DCPT057</t>
  </si>
  <si>
    <t>Tiêu Khánh</t>
  </si>
  <si>
    <t>B17DCQT028</t>
  </si>
  <si>
    <t>Nguyễn Mạnh</t>
  </si>
  <si>
    <t>02/10/1999</t>
  </si>
  <si>
    <t>B17DCMR019</t>
  </si>
  <si>
    <t>B17DCPT046</t>
  </si>
  <si>
    <t>Phạm Minh</t>
  </si>
  <si>
    <t>16/06/1999</t>
  </si>
  <si>
    <t>B17DCKT031</t>
  </si>
  <si>
    <t>Phạm Thị Hương</t>
  </si>
  <si>
    <t>B17DCQT051</t>
  </si>
  <si>
    <t>Hảo</t>
  </si>
  <si>
    <t>11/09/1999</t>
  </si>
  <si>
    <t>B17DCQT044</t>
  </si>
  <si>
    <t>Đinh Thị Bích</t>
  </si>
  <si>
    <t>B17DCMR037</t>
  </si>
  <si>
    <t>Lại Minh</t>
  </si>
  <si>
    <t>07/11/1998</t>
  </si>
  <si>
    <t>B17DCPT073</t>
  </si>
  <si>
    <t>Hậu</t>
  </si>
  <si>
    <t>B17DCKT043</t>
  </si>
  <si>
    <t>18/07/1998</t>
  </si>
  <si>
    <t>B17DCPT076</t>
  </si>
  <si>
    <t>Đỗ Minh</t>
  </si>
  <si>
    <t>07/09/1999</t>
  </si>
  <si>
    <t>B17DCKT054</t>
  </si>
  <si>
    <t>B17DCMR051</t>
  </si>
  <si>
    <t>Bùi Lý Khải</t>
  </si>
  <si>
    <t>Hoàn</t>
  </si>
  <si>
    <t>14/11/1999</t>
  </si>
  <si>
    <t>B17DCPT080</t>
  </si>
  <si>
    <t>B17DCPT081</t>
  </si>
  <si>
    <t>29/07/1999</t>
  </si>
  <si>
    <t>B17DCMR054</t>
  </si>
  <si>
    <t>Đặng Thị</t>
  </si>
  <si>
    <t>21/09/1999</t>
  </si>
  <si>
    <t>B17DCPT093</t>
  </si>
  <si>
    <t>Phạm Mạnh</t>
  </si>
  <si>
    <t>28/09/1999</t>
  </si>
  <si>
    <t>B17DCMR061</t>
  </si>
  <si>
    <t>Hoàng Văn</t>
  </si>
  <si>
    <t>18/02/1999</t>
  </si>
  <si>
    <t>B17DCKT076</t>
  </si>
  <si>
    <t>B17DCKT063</t>
  </si>
  <si>
    <t>Đỗ Thị Thanh</t>
  </si>
  <si>
    <t>31/10/1999</t>
  </si>
  <si>
    <t>B17DCKT066</t>
  </si>
  <si>
    <t>B17DCQT082</t>
  </si>
  <si>
    <t>Lê Nguyễn Thùy</t>
  </si>
  <si>
    <t>B17DCQT083</t>
  </si>
  <si>
    <t>B17DCKT083</t>
  </si>
  <si>
    <t>Nguyễn Hải</t>
  </si>
  <si>
    <t>10/12/1999</t>
  </si>
  <si>
    <t>B17DCQT088</t>
  </si>
  <si>
    <t>16/02/1999</t>
  </si>
  <si>
    <t>B17DCQT091</t>
  </si>
  <si>
    <t>Vũ Thị Khánh</t>
  </si>
  <si>
    <t>25/02/1999</t>
  </si>
  <si>
    <t>B17DCPT130</t>
  </si>
  <si>
    <t>Lưu Diệu</t>
  </si>
  <si>
    <t>14/09/1999</t>
  </si>
  <si>
    <t>B17DCKT107</t>
  </si>
  <si>
    <t>Mai Đức</t>
  </si>
  <si>
    <t>Mạnh</t>
  </si>
  <si>
    <t>B17DCPT139</t>
  </si>
  <si>
    <t>Hoàng Hà</t>
  </si>
  <si>
    <t>20/12/1999</t>
  </si>
  <si>
    <t>B17DCPT158</t>
  </si>
  <si>
    <t>Nguyễn Đăng</t>
  </si>
  <si>
    <t>Phước</t>
  </si>
  <si>
    <t>27/03/1999</t>
  </si>
  <si>
    <t>B17DCKT134</t>
  </si>
  <si>
    <t>B17DCQT130</t>
  </si>
  <si>
    <t>Lê Phú</t>
  </si>
  <si>
    <t>Quang</t>
  </si>
  <si>
    <t>B17DCPT166</t>
  </si>
  <si>
    <t>10/08/1999</t>
  </si>
  <si>
    <t>B17DCMR111</t>
  </si>
  <si>
    <t>Phạm Văn</t>
  </si>
  <si>
    <t>30/04/1999</t>
  </si>
  <si>
    <t>B17DCKT138</t>
  </si>
  <si>
    <t>Đặng Thị Thúy</t>
  </si>
  <si>
    <t>B17DCPT169</t>
  </si>
  <si>
    <t>Đỗ Hương</t>
  </si>
  <si>
    <t>B17DCPT171</t>
  </si>
  <si>
    <t>Vũ Viết</t>
  </si>
  <si>
    <t>Sang</t>
  </si>
  <si>
    <t>11/08/1999</t>
  </si>
  <si>
    <t>B17DCMR116</t>
  </si>
  <si>
    <t>Nguyễn Trọng</t>
  </si>
  <si>
    <t>B17DCMR117</t>
  </si>
  <si>
    <t>14/10/1998</t>
  </si>
  <si>
    <t>B17DCPT189</t>
  </si>
  <si>
    <t>10/07/1999</t>
  </si>
  <si>
    <t>B17DCPT192</t>
  </si>
  <si>
    <t>Vũ Đức</t>
  </si>
  <si>
    <t>Thành</t>
  </si>
  <si>
    <t>03/05/1999</t>
  </si>
  <si>
    <t>B17DCKT154</t>
  </si>
  <si>
    <t>Thoan</t>
  </si>
  <si>
    <t>01/01/1999</t>
  </si>
  <si>
    <t>B17DCQT151</t>
  </si>
  <si>
    <t>Đàm Thị</t>
  </si>
  <si>
    <t>Thu</t>
  </si>
  <si>
    <t>12/12/1999</t>
  </si>
  <si>
    <t>B17DCKT163</t>
  </si>
  <si>
    <t>14/06/1999</t>
  </si>
  <si>
    <t>B17DCMR129</t>
  </si>
  <si>
    <t>B17DCPT209</t>
  </si>
  <si>
    <t>Hoàng Đỗ Quỳnh</t>
  </si>
  <si>
    <t>08/02/1999</t>
  </si>
  <si>
    <t>B17DCKT180</t>
  </si>
  <si>
    <t>Trinh</t>
  </si>
  <si>
    <t>02/09/1999</t>
  </si>
  <si>
    <t>B17DCMR148</t>
  </si>
  <si>
    <t>Đinh Huy</t>
  </si>
  <si>
    <t>B16DCMR110</t>
  </si>
  <si>
    <t>Cao Mạnh</t>
  </si>
  <si>
    <t>02/02/1998</t>
  </si>
  <si>
    <t>D16CQMR02-B</t>
  </si>
  <si>
    <t>B17DCPT223</t>
  </si>
  <si>
    <t>Nguyễn Duy</t>
  </si>
  <si>
    <t>B17DCMR153</t>
  </si>
  <si>
    <t>Tươi</t>
  </si>
  <si>
    <t>B17DCQT175</t>
  </si>
  <si>
    <t>08/01/1998</t>
  </si>
  <si>
    <t>B17DCQT178</t>
  </si>
  <si>
    <t>Lê Thị Hải</t>
  </si>
  <si>
    <t>Nhóm: SKD1102 -5</t>
  </si>
  <si>
    <t>B17DCTT002</t>
  </si>
  <si>
    <t>22/03/1999</t>
  </si>
  <si>
    <t>B17DCTT004</t>
  </si>
  <si>
    <t>B17DCQT007</t>
  </si>
  <si>
    <t>Nguyễn Quỳnh</t>
  </si>
  <si>
    <t>B15DCVT018</t>
  </si>
  <si>
    <t>22/09/1997</t>
  </si>
  <si>
    <t>D15CQVT02-B</t>
  </si>
  <si>
    <t>B17DCQT009</t>
  </si>
  <si>
    <t>09/02/1999</t>
  </si>
  <si>
    <t>B17DCMR013</t>
  </si>
  <si>
    <t>Đoàn Thị Ngọc</t>
  </si>
  <si>
    <t>05/04/1999</t>
  </si>
  <si>
    <t>B17DCKT018</t>
  </si>
  <si>
    <t>Ba</t>
  </si>
  <si>
    <t>20/06/1998</t>
  </si>
  <si>
    <t>B17DCKT022</t>
  </si>
  <si>
    <t>Chi</t>
  </si>
  <si>
    <t>07/06/1999</t>
  </si>
  <si>
    <t>B17DCKT024</t>
  </si>
  <si>
    <t>Tạ Thị</t>
  </si>
  <si>
    <t>B17DCKT027</t>
  </si>
  <si>
    <t>Nguyễn ánh</t>
  </si>
  <si>
    <t>B17DCPT044</t>
  </si>
  <si>
    <t>Nguyễn Minh</t>
  </si>
  <si>
    <t>08/09/1999</t>
  </si>
  <si>
    <t>B17DCQT034</t>
  </si>
  <si>
    <t>22/12/1999</t>
  </si>
  <si>
    <t>B17DCQT036</t>
  </si>
  <si>
    <t>Lưu Hoàng Thái</t>
  </si>
  <si>
    <t>27/10/1999</t>
  </si>
  <si>
    <t>B17DCPT060</t>
  </si>
  <si>
    <t>Nguyễn Thanh</t>
  </si>
  <si>
    <t>25/04/1999</t>
  </si>
  <si>
    <t>B17DCTT029</t>
  </si>
  <si>
    <t>Phạm Ngọc</t>
  </si>
  <si>
    <t>B17DCMR043</t>
  </si>
  <si>
    <t>Nguyễn Thị Mỹ</t>
  </si>
  <si>
    <t>26/05/1999</t>
  </si>
  <si>
    <t>B17DCQT047</t>
  </si>
  <si>
    <t>B17DCKT038</t>
  </si>
  <si>
    <t>Vũ Thị Thúy</t>
  </si>
  <si>
    <t>B17DCKT044</t>
  </si>
  <si>
    <t>07/01/1999</t>
  </si>
  <si>
    <t>B17DCMR047</t>
  </si>
  <si>
    <t>Nguyễn Ngọc Minh</t>
  </si>
  <si>
    <t>08/05/1999</t>
  </si>
  <si>
    <t>B17DCKT053</t>
  </si>
  <si>
    <t>Lê Thị Ninh</t>
  </si>
  <si>
    <t>16/05/1999</t>
  </si>
  <si>
    <t>B17DCPT085</t>
  </si>
  <si>
    <t>Nguyễn Xuân</t>
  </si>
  <si>
    <t>B17DCPT086</t>
  </si>
  <si>
    <t>Lê Kim</t>
  </si>
  <si>
    <t>Hồng</t>
  </si>
  <si>
    <t>B17DCPT104</t>
  </si>
  <si>
    <t>B17DCKT064</t>
  </si>
  <si>
    <t>B17DCKT065</t>
  </si>
  <si>
    <t>07/11/1999</t>
  </si>
  <si>
    <t>B17DCKT068</t>
  </si>
  <si>
    <t>B17DCMR060</t>
  </si>
  <si>
    <t>B17DCPT110</t>
  </si>
  <si>
    <t>Lê Tuấn</t>
  </si>
  <si>
    <t>Kiên</t>
  </si>
  <si>
    <t>B17DCQT078</t>
  </si>
  <si>
    <t>Lệ</t>
  </si>
  <si>
    <t>B17DCMR069</t>
  </si>
  <si>
    <t>30/06/1999</t>
  </si>
  <si>
    <t>B17DCTT048</t>
  </si>
  <si>
    <t>Linh Diệu</t>
  </si>
  <si>
    <t>14/11/1998</t>
  </si>
  <si>
    <t>B17DCKT084</t>
  </si>
  <si>
    <t>25/12/1999</t>
  </si>
  <si>
    <t>B17DCKT088</t>
  </si>
  <si>
    <t>B17DCQT087</t>
  </si>
  <si>
    <t>B17DCKT096</t>
  </si>
  <si>
    <t>Vũ Mai</t>
  </si>
  <si>
    <t>22/10/1999</t>
  </si>
  <si>
    <t>B17DCKT097</t>
  </si>
  <si>
    <t>Vũ Thị Thùy</t>
  </si>
  <si>
    <t>B17DCKT103</t>
  </si>
  <si>
    <t>B17DCMR088</t>
  </si>
  <si>
    <t>B17DCKT108</t>
  </si>
  <si>
    <t>Phạm Quang</t>
  </si>
  <si>
    <t>19/08/1999</t>
  </si>
  <si>
    <t>B17DCKT121</t>
  </si>
  <si>
    <t>Bùi Thị ánh</t>
  </si>
  <si>
    <t>B17DCMR098</t>
  </si>
  <si>
    <t>Đặng Bảo</t>
  </si>
  <si>
    <t>04/07/1999</t>
  </si>
  <si>
    <t>B16DCTT047</t>
  </si>
  <si>
    <t>Vương Văn</t>
  </si>
  <si>
    <t>Nhâm</t>
  </si>
  <si>
    <t>06/01/1998</t>
  </si>
  <si>
    <t>D16CQTT01-B</t>
  </si>
  <si>
    <t>B17DCKT124</t>
  </si>
  <si>
    <t>Hoàng Hồng</t>
  </si>
  <si>
    <t>B15DCPT178</t>
  </si>
  <si>
    <t>Hoàng Hoa</t>
  </si>
  <si>
    <t>Phát</t>
  </si>
  <si>
    <t>11/12/1997</t>
  </si>
  <si>
    <t>D15TKDPT2</t>
  </si>
  <si>
    <t>B17DCKT132</t>
  </si>
  <si>
    <t>Phấn</t>
  </si>
  <si>
    <t>09/09/1999</t>
  </si>
  <si>
    <t>B17DCTT066</t>
  </si>
  <si>
    <t>Hoàng Thị Thu</t>
  </si>
  <si>
    <t>B17DCPT255</t>
  </si>
  <si>
    <t>Vương Ngọc Nhật</t>
  </si>
  <si>
    <t>B17DCKT139</t>
  </si>
  <si>
    <t>B17DCTT079</t>
  </si>
  <si>
    <t>Vũ Ngọc</t>
  </si>
  <si>
    <t>Thái</t>
  </si>
  <si>
    <t>13/04/1999</t>
  </si>
  <si>
    <t>B15DCVT375</t>
  </si>
  <si>
    <t>16/02/1997</t>
  </si>
  <si>
    <t>D15CQVT07-B</t>
  </si>
  <si>
    <t>B17DCKT144</t>
  </si>
  <si>
    <t>Lê Phương</t>
  </si>
  <si>
    <t>B17DCPT185</t>
  </si>
  <si>
    <t>Đỗ Đức</t>
  </si>
  <si>
    <t>B17DCKT161</t>
  </si>
  <si>
    <t>Thùy</t>
  </si>
  <si>
    <t>10/10/1999</t>
  </si>
  <si>
    <t>B17DCKT158</t>
  </si>
  <si>
    <t>Đoàn Hoài</t>
  </si>
  <si>
    <t>12/04/1999</t>
  </si>
  <si>
    <t>B17DCKT168</t>
  </si>
  <si>
    <t>Bùi Thị Quỳnh</t>
  </si>
  <si>
    <t>B17DCMR139</t>
  </si>
  <si>
    <t>B17DCKT179</t>
  </si>
  <si>
    <t>Lương Thị Diệu</t>
  </si>
  <si>
    <t>10/04/1999</t>
  </si>
  <si>
    <t>B13DCPT180</t>
  </si>
  <si>
    <t>Lê Sơn</t>
  </si>
  <si>
    <t>11/11/1995</t>
  </si>
  <si>
    <t>D13TKDPT2</t>
  </si>
  <si>
    <t>B17DCKT188</t>
  </si>
  <si>
    <t>B17DCKT189</t>
  </si>
  <si>
    <t>Đinh Hải</t>
  </si>
  <si>
    <t>20/06/1999</t>
  </si>
  <si>
    <t>B17DCQT177</t>
  </si>
  <si>
    <t>Vượng</t>
  </si>
  <si>
    <t>03/08/1999</t>
  </si>
  <si>
    <t>Nhóm: SKD1102 -6</t>
  </si>
  <si>
    <t>B17DCMR002</t>
  </si>
  <si>
    <t>Giang Tuấn</t>
  </si>
  <si>
    <t>09/08/1999</t>
  </si>
  <si>
    <t>B17DCQT010</t>
  </si>
  <si>
    <t>Trần Thị Trâm</t>
  </si>
  <si>
    <t>11/01/1999</t>
  </si>
  <si>
    <t>B17DCQT012</t>
  </si>
  <si>
    <t>Trương Tuấn</t>
  </si>
  <si>
    <t>22/11/1999</t>
  </si>
  <si>
    <t>B17DCKT017</t>
  </si>
  <si>
    <t>B17DCQT018</t>
  </si>
  <si>
    <t>Hoàng Thị Phương</t>
  </si>
  <si>
    <t>10/09/1999</t>
  </si>
  <si>
    <t>B16DCQT021</t>
  </si>
  <si>
    <t>Vũ Thành</t>
  </si>
  <si>
    <t>12/02/1997</t>
  </si>
  <si>
    <t>D16CQQT01-B</t>
  </si>
  <si>
    <t>B17DCTT024</t>
  </si>
  <si>
    <t>Trần Thị Kim</t>
  </si>
  <si>
    <t>B17DCMR025</t>
  </si>
  <si>
    <t>07/04/1999</t>
  </si>
  <si>
    <t>B17DCQT029</t>
  </si>
  <si>
    <t>31/12/1999</t>
  </si>
  <si>
    <t>B17DCPT042</t>
  </si>
  <si>
    <t>05/08/1999</t>
  </si>
  <si>
    <t>B17DCKT030</t>
  </si>
  <si>
    <t>Chu Thị Hương</t>
  </si>
  <si>
    <t>15/11/1999</t>
  </si>
  <si>
    <t>B17DCTT032</t>
  </si>
  <si>
    <t>25/08/1999</t>
  </si>
  <si>
    <t>B17DCQT046</t>
  </si>
  <si>
    <t>Lê Thanh</t>
  </si>
  <si>
    <t>15/06/1999</t>
  </si>
  <si>
    <t>B17DCPT237</t>
  </si>
  <si>
    <t>Lê Thị Minh</t>
  </si>
  <si>
    <t>B17DCKT036</t>
  </si>
  <si>
    <t>B17DCTT035</t>
  </si>
  <si>
    <t>B17DCQT054</t>
  </si>
  <si>
    <t>06/12/1999</t>
  </si>
  <si>
    <t>B17DCKT049</t>
  </si>
  <si>
    <t>Nguyễn Đình</t>
  </si>
  <si>
    <t>B17DCTT039</t>
  </si>
  <si>
    <t>26/02/1999</t>
  </si>
  <si>
    <t>B17DCPT090</t>
  </si>
  <si>
    <t>Bùi Thị Minh</t>
  </si>
  <si>
    <t>06/08/1999</t>
  </si>
  <si>
    <t>B17DCPT100</t>
  </si>
  <si>
    <t>Hà Quốc</t>
  </si>
  <si>
    <t>04/08/1999</t>
  </si>
  <si>
    <t>B17DCTT045</t>
  </si>
  <si>
    <t>30/01/1999</t>
  </si>
  <si>
    <t>B17DCKT074</t>
  </si>
  <si>
    <t>B17DCQT072</t>
  </si>
  <si>
    <t>08/06/1999</t>
  </si>
  <si>
    <t>B16DCQT065</t>
  </si>
  <si>
    <t>Lê Minh Thái</t>
  </si>
  <si>
    <t>02/07/1998</t>
  </si>
  <si>
    <t>B17DCMR055</t>
  </si>
  <si>
    <t>Nguyễn Thái</t>
  </si>
  <si>
    <t>27/11/1999</t>
  </si>
  <si>
    <t>B17DCPT096</t>
  </si>
  <si>
    <t>Đỗ Thanh</t>
  </si>
  <si>
    <t>22/01/1999</t>
  </si>
  <si>
    <t>B17DCKT082</t>
  </si>
  <si>
    <t>Đinh Thùy</t>
  </si>
  <si>
    <t>09/10/1999</t>
  </si>
  <si>
    <t>B17DCKT094</t>
  </si>
  <si>
    <t>Trần Thị Mỹ</t>
  </si>
  <si>
    <t>22/08/1999</t>
  </si>
  <si>
    <t>B17DCKT099</t>
  </si>
  <si>
    <t>B17DCKT105</t>
  </si>
  <si>
    <t>Phùng Thị Hương</t>
  </si>
  <si>
    <t>B17DCPT265</t>
  </si>
  <si>
    <t>Nguyễn Đỗ Tuấn</t>
  </si>
  <si>
    <t>07/04/1997</t>
  </si>
  <si>
    <t>B17DCQT104</t>
  </si>
  <si>
    <t>Trương Công</t>
  </si>
  <si>
    <t>B17DCMR090</t>
  </si>
  <si>
    <t>Mừng</t>
  </si>
  <si>
    <t>07/12/1999</t>
  </si>
  <si>
    <t>B17DCKT112</t>
  </si>
  <si>
    <t>B17DCTT057</t>
  </si>
  <si>
    <t>Vũ Văn</t>
  </si>
  <si>
    <t>B17DCPT155</t>
  </si>
  <si>
    <t>Hoàng Hải</t>
  </si>
  <si>
    <t>Nhi</t>
  </si>
  <si>
    <t>02/12/1999</t>
  </si>
  <si>
    <t>B17DCKT126</t>
  </si>
  <si>
    <t>Mai Thị Hồng</t>
  </si>
  <si>
    <t>B17DCQT118</t>
  </si>
  <si>
    <t>Đinh Hà</t>
  </si>
  <si>
    <t>Phan</t>
  </si>
  <si>
    <t>24/06/1998</t>
  </si>
  <si>
    <t>B17DCPT162</t>
  </si>
  <si>
    <t>Trương Thị Thu</t>
  </si>
  <si>
    <t>15/11/1998</t>
  </si>
  <si>
    <t>B17DCTT069</t>
  </si>
  <si>
    <t>Giang Khánh</t>
  </si>
  <si>
    <t>23/11/1999</t>
  </si>
  <si>
    <t>B17DCQT127</t>
  </si>
  <si>
    <t>B17DCPT259</t>
  </si>
  <si>
    <t>Quyết</t>
  </si>
  <si>
    <t>23/07/1999</t>
  </si>
  <si>
    <t>B17DCTT072</t>
  </si>
  <si>
    <t>05/02/1999</t>
  </si>
  <si>
    <t>B17DCPT175</t>
  </si>
  <si>
    <t>15/12/1999</t>
  </si>
  <si>
    <t>B17DCQT140</t>
  </si>
  <si>
    <t>Dương Tiến</t>
  </si>
  <si>
    <t>Tân</t>
  </si>
  <si>
    <t>B17DCTT078</t>
  </si>
  <si>
    <t>B17DCPT190</t>
  </si>
  <si>
    <t>Phùng Thị Phương</t>
  </si>
  <si>
    <t>B17DCQT146</t>
  </si>
  <si>
    <t>Đào Ngọc</t>
  </si>
  <si>
    <t>B17DCPT187</t>
  </si>
  <si>
    <t>19/09/1998</t>
  </si>
  <si>
    <t>B17DCPT267</t>
  </si>
  <si>
    <t>B17DCKT156</t>
  </si>
  <si>
    <t>Nguyễn Nguyệt</t>
  </si>
  <si>
    <t>B17DCMR132</t>
  </si>
  <si>
    <t>Trần Nhật</t>
  </si>
  <si>
    <t>B17DCKT164</t>
  </si>
  <si>
    <t>B17DCPT207</t>
  </si>
  <si>
    <t>Phạm Đình</t>
  </si>
  <si>
    <t>B17DCKT166</t>
  </si>
  <si>
    <t>Toan</t>
  </si>
  <si>
    <t>B16DCQT142</t>
  </si>
  <si>
    <t>Trà</t>
  </si>
  <si>
    <t>04/05/1998</t>
  </si>
  <si>
    <t>D16CQQT02-B</t>
  </si>
  <si>
    <t>B17DCQT162</t>
  </si>
  <si>
    <t>Phan Hà</t>
  </si>
  <si>
    <t>28/06/1999</t>
  </si>
  <si>
    <t>B17DCTT099</t>
  </si>
  <si>
    <t>Vũ Quang</t>
  </si>
  <si>
    <t>30/10/1999</t>
  </si>
  <si>
    <t>B17DCMR156</t>
  </si>
  <si>
    <t>B16DCAT176</t>
  </si>
  <si>
    <t>Lê Tiến</t>
  </si>
  <si>
    <t>30/10/1998</t>
  </si>
  <si>
    <t>B17DCTT103</t>
  </si>
  <si>
    <t>Trần Minh</t>
  </si>
  <si>
    <t>19/12/1999</t>
  </si>
  <si>
    <t>B17DCKT192</t>
  </si>
  <si>
    <t>Cao Thị</t>
  </si>
  <si>
    <t>11/07/1999</t>
  </si>
  <si>
    <t>B17DCQT180</t>
  </si>
  <si>
    <t>Trương Minh</t>
  </si>
  <si>
    <t>15/08/1999</t>
  </si>
  <si>
    <t>Nhóm: SKD1102 -7</t>
  </si>
  <si>
    <t>Nhóm: SKD1102 -8</t>
  </si>
  <si>
    <t>Nhóm: SKD1102 -9</t>
  </si>
  <si>
    <t>Nhóm: SKD1102 -10</t>
  </si>
  <si>
    <t>Nhóm: SKD1102 -12</t>
  </si>
  <si>
    <t>Nhóm: SKD1102 -13</t>
  </si>
  <si>
    <t>Nhóm: SKD1102 -14</t>
  </si>
  <si>
    <t>B17DCPT001</t>
  </si>
  <si>
    <t>Bùi Thái</t>
  </si>
  <si>
    <t>An</t>
  </si>
  <si>
    <t>17/10/1999</t>
  </si>
  <si>
    <t>B17DCPT269</t>
  </si>
  <si>
    <t>18/07/1999</t>
  </si>
  <si>
    <t>B17DCKT006</t>
  </si>
  <si>
    <t>Nguyễn Lan</t>
  </si>
  <si>
    <t>26/03/1998</t>
  </si>
  <si>
    <t>B17DCMR005</t>
  </si>
  <si>
    <t>B17DCPT014</t>
  </si>
  <si>
    <t>Thân Trần Dương</t>
  </si>
  <si>
    <t>22/12/1998</t>
  </si>
  <si>
    <t>B17DCMR009</t>
  </si>
  <si>
    <t>Trần Trung</t>
  </si>
  <si>
    <t>B17DCKT013</t>
  </si>
  <si>
    <t>B17DCPT024</t>
  </si>
  <si>
    <t>Bích</t>
  </si>
  <si>
    <t>B17DCQT017</t>
  </si>
  <si>
    <t>Hồ Tú</t>
  </si>
  <si>
    <t>B17DCPT048</t>
  </si>
  <si>
    <t>Đào Việt</t>
  </si>
  <si>
    <t>26/06/1999</t>
  </si>
  <si>
    <t>B17DCPT263</t>
  </si>
  <si>
    <t>Phạm Thành</t>
  </si>
  <si>
    <t>B17DCPT260</t>
  </si>
  <si>
    <t>Đông</t>
  </si>
  <si>
    <t>B17DCPT045</t>
  </si>
  <si>
    <t>B17DCPT059</t>
  </si>
  <si>
    <t>Nguyễn Hương</t>
  </si>
  <si>
    <t>30/08/1999</t>
  </si>
  <si>
    <t>B17DCMR033</t>
  </si>
  <si>
    <t>Hoàng Thu</t>
  </si>
  <si>
    <t>B17DCPT063</t>
  </si>
  <si>
    <t>Phan Đình</t>
  </si>
  <si>
    <t>22/02/1999</t>
  </si>
  <si>
    <t>B17DCPT254</t>
  </si>
  <si>
    <t>Phan Trần An</t>
  </si>
  <si>
    <t>B17DCQT041</t>
  </si>
  <si>
    <t>B17DCPT068</t>
  </si>
  <si>
    <t>Trần Nguyệt</t>
  </si>
  <si>
    <t>16/09/1999</t>
  </si>
  <si>
    <t>B17DCMR050</t>
  </si>
  <si>
    <t>Hoài</t>
  </si>
  <si>
    <t>25/06/1999</t>
  </si>
  <si>
    <t>B17DCPT088</t>
  </si>
  <si>
    <t>Nguyễn Bích</t>
  </si>
  <si>
    <t>03/12/1999</t>
  </si>
  <si>
    <t>B17DCPT094</t>
  </si>
  <si>
    <t>Nguyễn Sĩ</t>
  </si>
  <si>
    <t>B17DCPT107</t>
  </si>
  <si>
    <t>Bùi Trọng</t>
  </si>
  <si>
    <t>B17DCPT116</t>
  </si>
  <si>
    <t>B17DCQT084</t>
  </si>
  <si>
    <t>B17DCMR073</t>
  </si>
  <si>
    <t>30/04/1998</t>
  </si>
  <si>
    <t>B17DCPT252</t>
  </si>
  <si>
    <t>Nguyễn Thị Khánh</t>
  </si>
  <si>
    <t>B17DCMR083</t>
  </si>
  <si>
    <t>Hoàng Thị Hải</t>
  </si>
  <si>
    <t>Lý</t>
  </si>
  <si>
    <t>B17DCKT106</t>
  </si>
  <si>
    <t>Vũ Thị Tuyết</t>
  </si>
  <si>
    <t>B17DCPT135</t>
  </si>
  <si>
    <t>Bùi Văn</t>
  </si>
  <si>
    <t>B17DCPT140</t>
  </si>
  <si>
    <t>Mỹ</t>
  </si>
  <si>
    <t>B17DCPT145</t>
  </si>
  <si>
    <t>B17DCPT147</t>
  </si>
  <si>
    <t>B17DCMR092</t>
  </si>
  <si>
    <t>B17DCPT148</t>
  </si>
  <si>
    <t>Nguyễn Thị Lan</t>
  </si>
  <si>
    <t>06/04/1999</t>
  </si>
  <si>
    <t>B17DCTT059</t>
  </si>
  <si>
    <t>B17DCKT123</t>
  </si>
  <si>
    <t>Vương Hồng</t>
  </si>
  <si>
    <t>Nhiên</t>
  </si>
  <si>
    <t>B17DCPT156</t>
  </si>
  <si>
    <t>Nguyễn Hồng</t>
  </si>
  <si>
    <t>B17DCTT067</t>
  </si>
  <si>
    <t>B17DCPT165</t>
  </si>
  <si>
    <t>Bùi Minh</t>
  </si>
  <si>
    <t>B17DCMR113</t>
  </si>
  <si>
    <t>17/05/1999</t>
  </si>
  <si>
    <t>B17DCQT133</t>
  </si>
  <si>
    <t>07/10/1998</t>
  </si>
  <si>
    <t>B17DCTT073</t>
  </si>
  <si>
    <t>24/09/1999</t>
  </si>
  <si>
    <t>B17DCPT172</t>
  </si>
  <si>
    <t>Son</t>
  </si>
  <si>
    <t>B17DCPT174</t>
  </si>
  <si>
    <t>Nguyễn Đức Tùng</t>
  </si>
  <si>
    <t>12/05/1999</t>
  </si>
  <si>
    <t>B17DCPT181</t>
  </si>
  <si>
    <t>B17DCPT183</t>
  </si>
  <si>
    <t>06/01/1999</t>
  </si>
  <si>
    <t>B17DCQT147</t>
  </si>
  <si>
    <t>Đào Tuấn</t>
  </si>
  <si>
    <t>B17DCTT081</t>
  </si>
  <si>
    <t>Bùi Thị Phương</t>
  </si>
  <si>
    <t>B17DCPT196</t>
  </si>
  <si>
    <t>15/07/1999</t>
  </si>
  <si>
    <t>B17DCQT142</t>
  </si>
  <si>
    <t>B17DCPT199</t>
  </si>
  <si>
    <t>Thuận</t>
  </si>
  <si>
    <t>B17DCPT201</t>
  </si>
  <si>
    <t>Phạm Hoài</t>
  </si>
  <si>
    <t>B17DCQT157</t>
  </si>
  <si>
    <t>Đặng Bá</t>
  </si>
  <si>
    <t>B17DCPT204</t>
  </si>
  <si>
    <t>Đỗ Trung</t>
  </si>
  <si>
    <t>B17DCTT091</t>
  </si>
  <si>
    <t>Dương Thu</t>
  </si>
  <si>
    <t>B17DCTT093</t>
  </si>
  <si>
    <t>Nguyễn Hà</t>
  </si>
  <si>
    <t>24/06/1999</t>
  </si>
  <si>
    <t>B17DCMR144</t>
  </si>
  <si>
    <t>B17DCPT218</t>
  </si>
  <si>
    <t>01/09/1999</t>
  </si>
  <si>
    <t>B17DCPT219</t>
  </si>
  <si>
    <t>Tuân</t>
  </si>
  <si>
    <t>B17DCMR150</t>
  </si>
  <si>
    <t>18/03/1999</t>
  </si>
  <si>
    <t>B17DCPT234</t>
  </si>
  <si>
    <t>B17DCPT002</t>
  </si>
  <si>
    <t>Bùi Trung</t>
  </si>
  <si>
    <t>B17DCPT004</t>
  </si>
  <si>
    <t>Đặng Đức</t>
  </si>
  <si>
    <t>B17DCKT003</t>
  </si>
  <si>
    <t>Lã Thị Vân</t>
  </si>
  <si>
    <t>04/04/2000</t>
  </si>
  <si>
    <t>B17DCPT016</t>
  </si>
  <si>
    <t>Thiều Sỹ</t>
  </si>
  <si>
    <t>B17DCPT017</t>
  </si>
  <si>
    <t>Tống Tiến</t>
  </si>
  <si>
    <t>23/10/1998</t>
  </si>
  <si>
    <t>B17DCKT010</t>
  </si>
  <si>
    <t>Trần Thị Phương</t>
  </si>
  <si>
    <t>B17DCPT022</t>
  </si>
  <si>
    <t>Phùng Thị Ngọc</t>
  </si>
  <si>
    <t>B17DCPT023</t>
  </si>
  <si>
    <t>Bắc</t>
  </si>
  <si>
    <t>27/06/1999</t>
  </si>
  <si>
    <t>B17DCPT047</t>
  </si>
  <si>
    <t>B17DCPT058</t>
  </si>
  <si>
    <t>B17DCPT061</t>
  </si>
  <si>
    <t>28/07/1999</t>
  </si>
  <si>
    <t>B17DCPT062</t>
  </si>
  <si>
    <t>B17DCPT064</t>
  </si>
  <si>
    <t>Hà Tiến</t>
  </si>
  <si>
    <t>B17DCPT067</t>
  </si>
  <si>
    <t>Ngô Thị Thu</t>
  </si>
  <si>
    <t>B17DCPT072</t>
  </si>
  <si>
    <t>B17DCKT051</t>
  </si>
  <si>
    <t>B17DCKT055</t>
  </si>
  <si>
    <t>B17DCPT084</t>
  </si>
  <si>
    <t>Nguyễn Vũ Tiến</t>
  </si>
  <si>
    <t>B17DCPT087</t>
  </si>
  <si>
    <t>B17DCKT059</t>
  </si>
  <si>
    <t>Lê Thị Thu</t>
  </si>
  <si>
    <t>B17DCKT060</t>
  </si>
  <si>
    <t>Phan Thị Kim</t>
  </si>
  <si>
    <t>05/02/1998</t>
  </si>
  <si>
    <t>B17DCPT092</t>
  </si>
  <si>
    <t>Nguyễn Sinh</t>
  </si>
  <si>
    <t>24/02/1999</t>
  </si>
  <si>
    <t>B17DCKT072</t>
  </si>
  <si>
    <t>24/05/1999</t>
  </si>
  <si>
    <t>B17DCKT075</t>
  </si>
  <si>
    <t>01/10/1999</t>
  </si>
  <si>
    <t>B17DCMR056</t>
  </si>
  <si>
    <t>Đặng Thị Diệu</t>
  </si>
  <si>
    <t>B17DCPT253</t>
  </si>
  <si>
    <t>Lê Mai</t>
  </si>
  <si>
    <t>12/08/1999</t>
  </si>
  <si>
    <t>B17DCPT105</t>
  </si>
  <si>
    <t>Đoàn Bình</t>
  </si>
  <si>
    <t>Khánh</t>
  </si>
  <si>
    <t>22/04/1999</t>
  </si>
  <si>
    <t>B17DCPT109</t>
  </si>
  <si>
    <t>Vũ Đình</t>
  </si>
  <si>
    <t>Khương</t>
  </si>
  <si>
    <t>B17DCQT075</t>
  </si>
  <si>
    <t>B17DCKT091</t>
  </si>
  <si>
    <t>Phạm Thị Ngọc</t>
  </si>
  <si>
    <t>B17DCKT095</t>
  </si>
  <si>
    <t>B17DCPT124</t>
  </si>
  <si>
    <t>Mai Xuân</t>
  </si>
  <si>
    <t>B17DCPT129</t>
  </si>
  <si>
    <t>Luyến</t>
  </si>
  <si>
    <t>B17DCPT128</t>
  </si>
  <si>
    <t>Lê Văn</t>
  </si>
  <si>
    <t>Lượng</t>
  </si>
  <si>
    <t>B17DCPT134</t>
  </si>
  <si>
    <t>Phùng Thị Nguyệt</t>
  </si>
  <si>
    <t>B17DCQT103</t>
  </si>
  <si>
    <t>31/08/1999</t>
  </si>
  <si>
    <t>B17DCPT149</t>
  </si>
  <si>
    <t>B17DCPT152</t>
  </si>
  <si>
    <t>Lương Duyên Bình</t>
  </si>
  <si>
    <t>Nguyên</t>
  </si>
  <si>
    <t>10/06/1999</t>
  </si>
  <si>
    <t>B17DCQT114</t>
  </si>
  <si>
    <t>Nhân</t>
  </si>
  <si>
    <t>B17DCPT153</t>
  </si>
  <si>
    <t>Bùi Long</t>
  </si>
  <si>
    <t>Nhật</t>
  </si>
  <si>
    <t>02/01/1999</t>
  </si>
  <si>
    <t>B17DCMR101</t>
  </si>
  <si>
    <t>Lê Vũ Hồng</t>
  </si>
  <si>
    <t>B17DCKT128</t>
  </si>
  <si>
    <t>21/11/1999</t>
  </si>
  <si>
    <t>B17DCQT117</t>
  </si>
  <si>
    <t>B17DCKT131</t>
  </si>
  <si>
    <t>Vũ Thị Kiều</t>
  </si>
  <si>
    <t>B17DCQT123</t>
  </si>
  <si>
    <t>Hồ Thị</t>
  </si>
  <si>
    <t>B17DCPT159</t>
  </si>
  <si>
    <t>Lê Thị Hà</t>
  </si>
  <si>
    <t>B17DCMR107</t>
  </si>
  <si>
    <t>B17DCQT135</t>
  </si>
  <si>
    <t>Vũ Xuân</t>
  </si>
  <si>
    <t>B17DCTT076</t>
  </si>
  <si>
    <t>B17DCPT180</t>
  </si>
  <si>
    <t>B17DCKT146</t>
  </si>
  <si>
    <t>Phạm Phương</t>
  </si>
  <si>
    <t>B17DCKT155</t>
  </si>
  <si>
    <t>B17DCPT202</t>
  </si>
  <si>
    <t>25/05/1999</t>
  </si>
  <si>
    <t>B17DCMR128</t>
  </si>
  <si>
    <t>B17DCPT210</t>
  </si>
  <si>
    <t>Ngô Thị</t>
  </si>
  <si>
    <t>B17DCPT211</t>
  </si>
  <si>
    <t>Nguyễn Thị Huyền</t>
  </si>
  <si>
    <t>B17DCQT163</t>
  </si>
  <si>
    <t>Trần Thị Thu</t>
  </si>
  <si>
    <t>B17DCQT167</t>
  </si>
  <si>
    <t>24/10/1999</t>
  </si>
  <si>
    <t>B17DCPT221</t>
  </si>
  <si>
    <t>Trương Anh</t>
  </si>
  <si>
    <t>B17DCPT225</t>
  </si>
  <si>
    <t>14/09/1998</t>
  </si>
  <si>
    <t>B17DCQT173</t>
  </si>
  <si>
    <t>B17DCPT233</t>
  </si>
  <si>
    <t>Vương</t>
  </si>
  <si>
    <t>04/03/1998</t>
  </si>
  <si>
    <t>B17DCTT008</t>
  </si>
  <si>
    <t>Phạm Duy</t>
  </si>
  <si>
    <t>B17DCKT012</t>
  </si>
  <si>
    <t>Trịnh Vân</t>
  </si>
  <si>
    <t>20/05/1999</t>
  </si>
  <si>
    <t>B17DCPT248</t>
  </si>
  <si>
    <t>Trương Ngọc</t>
  </si>
  <si>
    <t>B17DCTT010</t>
  </si>
  <si>
    <t>Vũ Thị Vân</t>
  </si>
  <si>
    <t>05/11/1999</t>
  </si>
  <si>
    <t>B17DCPT027</t>
  </si>
  <si>
    <t>Chu Linh</t>
  </si>
  <si>
    <t>B17DCPT036</t>
  </si>
  <si>
    <t>Phạm Chí</t>
  </si>
  <si>
    <t>B17DCTT017</t>
  </si>
  <si>
    <t>Dân</t>
  </si>
  <si>
    <t>B17DCTT020</t>
  </si>
  <si>
    <t>Diệp</t>
  </si>
  <si>
    <t>B17DCQT027</t>
  </si>
  <si>
    <t>10/01/1999</t>
  </si>
  <si>
    <t>B17DCTT018</t>
  </si>
  <si>
    <t>Trần Tiến</t>
  </si>
  <si>
    <t>B17DCTT022</t>
  </si>
  <si>
    <t>Hoàng Huy</t>
  </si>
  <si>
    <t>23/05/1999</t>
  </si>
  <si>
    <t>B17DCTT028</t>
  </si>
  <si>
    <t>Khúc Thu</t>
  </si>
  <si>
    <t>B17DCPT078</t>
  </si>
  <si>
    <t>B17DCTT040</t>
  </si>
  <si>
    <t>Chu Việt</t>
  </si>
  <si>
    <t>B17DCPT083</t>
  </si>
  <si>
    <t>Nguyễn Lê</t>
  </si>
  <si>
    <t>B17DCKT058</t>
  </si>
  <si>
    <t>B17DCTT042</t>
  </si>
  <si>
    <t>B17DCPT099</t>
  </si>
  <si>
    <t>B17DCPT258</t>
  </si>
  <si>
    <t>Nguyễn Lê Minh</t>
  </si>
  <si>
    <t>B17DCPT103</t>
  </si>
  <si>
    <t>Phạm Đức</t>
  </si>
  <si>
    <t>B17DCMR062</t>
  </si>
  <si>
    <t>Phạm Gia</t>
  </si>
  <si>
    <t>B17DCTT046</t>
  </si>
  <si>
    <t>Vũ Khánh</t>
  </si>
  <si>
    <t>B17DCTT044</t>
  </si>
  <si>
    <t>B17DCMR058</t>
  </si>
  <si>
    <t>B17DCPT106</t>
  </si>
  <si>
    <t>Lê Quốc</t>
  </si>
  <si>
    <t>B17DCPT111</t>
  </si>
  <si>
    <t>B17DCMR067</t>
  </si>
  <si>
    <t>Nguyễn Đức Bảo</t>
  </si>
  <si>
    <t>Kim</t>
  </si>
  <si>
    <t>17/09/1998</t>
  </si>
  <si>
    <t>B17DCTT047</t>
  </si>
  <si>
    <t>Trần Xuân</t>
  </si>
  <si>
    <t>B17DCPT114</t>
  </si>
  <si>
    <t>Trịnh Chúc</t>
  </si>
  <si>
    <t>B17DCKT080</t>
  </si>
  <si>
    <t>Đào Nhật</t>
  </si>
  <si>
    <t>B17DCMR070</t>
  </si>
  <si>
    <t>B17DCPT119</t>
  </si>
  <si>
    <t>Nguyễn Vũ Hoàng</t>
  </si>
  <si>
    <t>B17DCMR079</t>
  </si>
  <si>
    <t>B17DCPT246</t>
  </si>
  <si>
    <t>Đoàn Kim</t>
  </si>
  <si>
    <t>14/03/1999</t>
  </si>
  <si>
    <t>B17DCQT095</t>
  </si>
  <si>
    <t>Lý Hoàng</t>
  </si>
  <si>
    <t>B17DCTT052</t>
  </si>
  <si>
    <t>Hoàng Thị Khánh</t>
  </si>
  <si>
    <t>09/03/1999</t>
  </si>
  <si>
    <t>B17DCPT136</t>
  </si>
  <si>
    <t>10/07/1998</t>
  </si>
  <si>
    <t>B17DCPT268</t>
  </si>
  <si>
    <t>Đào Hải</t>
  </si>
  <si>
    <t>B17DCTT056</t>
  </si>
  <si>
    <t>26/03/1999</t>
  </si>
  <si>
    <t>B17DCTT058</t>
  </si>
  <si>
    <t>Nguyễn Thị Tuyết</t>
  </si>
  <si>
    <t>19/09/1999</t>
  </si>
  <si>
    <t>B17DCTT064</t>
  </si>
  <si>
    <t>B17DCPT160</t>
  </si>
  <si>
    <t>B17DCPT167</t>
  </si>
  <si>
    <t>Vũ Nhật</t>
  </si>
  <si>
    <t>B17DCTT068</t>
  </si>
  <si>
    <t>Đinh Quốc</t>
  </si>
  <si>
    <t>B17DCMR109</t>
  </si>
  <si>
    <t>Vũ Anh</t>
  </si>
  <si>
    <t>B17DCPT170</t>
  </si>
  <si>
    <t>Lê Thị Diễm</t>
  </si>
  <si>
    <t>11/12/1999</t>
  </si>
  <si>
    <t>B17DCTT074</t>
  </si>
  <si>
    <t>Ngô Bá</t>
  </si>
  <si>
    <t>B17DCTT080</t>
  </si>
  <si>
    <t>B17DCTT084</t>
  </si>
  <si>
    <t>B17DCQT150</t>
  </si>
  <si>
    <t>21/03/1999</t>
  </si>
  <si>
    <t>B17DCTT088</t>
  </si>
  <si>
    <t>31/01/1999</t>
  </si>
  <si>
    <t>B17DCKT162</t>
  </si>
  <si>
    <t>B17DCQT156</t>
  </si>
  <si>
    <t>B17DCMR131</t>
  </si>
  <si>
    <t>B17DCMR140</t>
  </si>
  <si>
    <t>Đoàn Thị Huyền</t>
  </si>
  <si>
    <t>B17DCTT092</t>
  </si>
  <si>
    <t>Nguyễn Chu Thùy</t>
  </si>
  <si>
    <t>B17DCMR142</t>
  </si>
  <si>
    <t>B17DCTT096</t>
  </si>
  <si>
    <t>B17DCMR147</t>
  </si>
  <si>
    <t>B17DCKT182</t>
  </si>
  <si>
    <t>Nguyễn Lương</t>
  </si>
  <si>
    <t>04/05/1999</t>
  </si>
  <si>
    <t>B17DCTT100</t>
  </si>
  <si>
    <t>Trương Quang</t>
  </si>
  <si>
    <t>B17DCPT227</t>
  </si>
  <si>
    <t>Quách Đình</t>
  </si>
  <si>
    <t>B17DCMR001</t>
  </si>
  <si>
    <t>B17DCTT006</t>
  </si>
  <si>
    <t>B17DCPT032</t>
  </si>
  <si>
    <t>Chương</t>
  </si>
  <si>
    <t>14/05/1999</t>
  </si>
  <si>
    <t>B17DCTT016</t>
  </si>
  <si>
    <t>Bùi Thành</t>
  </si>
  <si>
    <t>B17DCPT034</t>
  </si>
  <si>
    <t>17/07/1999</t>
  </si>
  <si>
    <t>B17DCMR016</t>
  </si>
  <si>
    <t>Lê Hoàng</t>
  </si>
  <si>
    <t>Cúc</t>
  </si>
  <si>
    <t>B17DCQT020</t>
  </si>
  <si>
    <t>Ngọ Văn</t>
  </si>
  <si>
    <t>B17DCQT025</t>
  </si>
  <si>
    <t>Đặng Văn</t>
  </si>
  <si>
    <t>B17DCKT029</t>
  </si>
  <si>
    <t>Đinh Quang</t>
  </si>
  <si>
    <t>B17DCMR028</t>
  </si>
  <si>
    <t>Ngô Thị Ngọc</t>
  </si>
  <si>
    <t>B17DCMR018</t>
  </si>
  <si>
    <t>B15DCCN121</t>
  </si>
  <si>
    <t>Định</t>
  </si>
  <si>
    <t>04/09/1995</t>
  </si>
  <si>
    <t>D15HTTT5</t>
  </si>
  <si>
    <t>B17DCPT239</t>
  </si>
  <si>
    <t>Trần Anh</t>
  </si>
  <si>
    <t>26/09/1999</t>
  </si>
  <si>
    <t>B17DCKT040</t>
  </si>
  <si>
    <t>La Thị</t>
  </si>
  <si>
    <t>B17DCTT030</t>
  </si>
  <si>
    <t>21/07/1999</t>
  </si>
  <si>
    <t>B17DCPT069</t>
  </si>
  <si>
    <t>B17DCKT048</t>
  </si>
  <si>
    <t>Hiển</t>
  </si>
  <si>
    <t>B17DCPT242</t>
  </si>
  <si>
    <t>Trần Quang</t>
  </si>
  <si>
    <t>14/02/1999</t>
  </si>
  <si>
    <t>B17DCPT247</t>
  </si>
  <si>
    <t>Nguyễn Hoàng</t>
  </si>
  <si>
    <t>B13DCCN018</t>
  </si>
  <si>
    <t>28/09/1995</t>
  </si>
  <si>
    <t>D13CNPM1</t>
  </si>
  <si>
    <t>B17DCPT079</t>
  </si>
  <si>
    <t>B17DCMR064</t>
  </si>
  <si>
    <t>Dương Thị Khánh</t>
  </si>
  <si>
    <t>B17DCMR065</t>
  </si>
  <si>
    <t>Lê Thị Khánh</t>
  </si>
  <si>
    <t>B17DCPT097</t>
  </si>
  <si>
    <t>B17DCKT069</t>
  </si>
  <si>
    <t>Võ Thị</t>
  </si>
  <si>
    <t>20/04/1997</t>
  </si>
  <si>
    <t>B17DCQT085</t>
  </si>
  <si>
    <t>Lê Thị Tuệ</t>
  </si>
  <si>
    <t>B17DCKT087</t>
  </si>
  <si>
    <t>B17DCPT244</t>
  </si>
  <si>
    <t>Nguyễn Phi</t>
  </si>
  <si>
    <t>20/08/1999</t>
  </si>
  <si>
    <t>B17DCMR085</t>
  </si>
  <si>
    <t>B17DCKT102</t>
  </si>
  <si>
    <t>B17DCMR089</t>
  </si>
  <si>
    <t>Vũ Tiến</t>
  </si>
  <si>
    <t>B17DCQT101</t>
  </si>
  <si>
    <t>Lê Thị Thanh</t>
  </si>
  <si>
    <t>B16DCQT096</t>
  </si>
  <si>
    <t>Phạm Bình</t>
  </si>
  <si>
    <t>D16CQQT04-B</t>
  </si>
  <si>
    <t>B17DCPT143</t>
  </si>
  <si>
    <t>B17DCMR094</t>
  </si>
  <si>
    <t>Nghĩa</t>
  </si>
  <si>
    <t>B17DCKT118</t>
  </si>
  <si>
    <t>02/05/1998</t>
  </si>
  <si>
    <t>B17DCTT062</t>
  </si>
  <si>
    <t>Lê Trang</t>
  </si>
  <si>
    <t>B17DCMR099</t>
  </si>
  <si>
    <t>Nguyễn Thị Yến</t>
  </si>
  <si>
    <t>B17DCPT157</t>
  </si>
  <si>
    <t>Lê Thị Hồng</t>
  </si>
  <si>
    <t>26/08/1999</t>
  </si>
  <si>
    <t>B17DCQT120</t>
  </si>
  <si>
    <t>Nguyễn Nam</t>
  </si>
  <si>
    <t>Phong</t>
  </si>
  <si>
    <t>B17DCQT124</t>
  </si>
  <si>
    <t>Kim Văn</t>
  </si>
  <si>
    <t>B17DCPT161</t>
  </si>
  <si>
    <t>B17DCKT137</t>
  </si>
  <si>
    <t>Hà Thị Kim</t>
  </si>
  <si>
    <t>Quế</t>
  </si>
  <si>
    <t>18/05/1999</t>
  </si>
  <si>
    <t>B17DCMR112</t>
  </si>
  <si>
    <t>B17DCQT136</t>
  </si>
  <si>
    <t>B17DCQT144</t>
  </si>
  <si>
    <t>B17DCKT145</t>
  </si>
  <si>
    <t>Nguyễn Thị Phương</t>
  </si>
  <si>
    <t>B17DCMR126</t>
  </si>
  <si>
    <t>B17DCMR134</t>
  </si>
  <si>
    <t>Phạm Thị Thanh</t>
  </si>
  <si>
    <t>17/06/1999</t>
  </si>
  <si>
    <t>B17DCMR136</t>
  </si>
  <si>
    <t>30/12/1999</t>
  </si>
  <si>
    <t>B17DCMR138</t>
  </si>
  <si>
    <t>Đỗ Thị Huyền</t>
  </si>
  <si>
    <t>B17DCKT171</t>
  </si>
  <si>
    <t>Hoàng Thị Huyền</t>
  </si>
  <si>
    <t>B17DCKT173</t>
  </si>
  <si>
    <t>17/09/1999</t>
  </si>
  <si>
    <t>B17DCMR143</t>
  </si>
  <si>
    <t>B17DCKT174</t>
  </si>
  <si>
    <t>B17DCTT095</t>
  </si>
  <si>
    <t>10/03/1999</t>
  </si>
  <si>
    <t>B17DCQT164</t>
  </si>
  <si>
    <t>B17DCPT245</t>
  </si>
  <si>
    <t>B17DCPT251</t>
  </si>
  <si>
    <t>B17DCTT104</t>
  </si>
  <si>
    <t>Yên</t>
  </si>
  <si>
    <t>B17DCMR164</t>
  </si>
  <si>
    <t>Lê Thị Kim</t>
  </si>
  <si>
    <t>B17DCQT003</t>
  </si>
  <si>
    <t>Đỗ Thùy</t>
  </si>
  <si>
    <t>B17DCPT012</t>
  </si>
  <si>
    <t>Nguyễn Thị Vân</t>
  </si>
  <si>
    <t>B17DCKT008</t>
  </si>
  <si>
    <t>Phạm Thị Phương</t>
  </si>
  <si>
    <t>B17DCMR012</t>
  </si>
  <si>
    <t>Trương Thị Vân</t>
  </si>
  <si>
    <t>B17DCKT015</t>
  </si>
  <si>
    <t>B17DCKT016</t>
  </si>
  <si>
    <t>B17DCQT015</t>
  </si>
  <si>
    <t>Trương Ngọc</t>
  </si>
  <si>
    <t>16/11/1999</t>
  </si>
  <si>
    <t>B17DCKT021</t>
  </si>
  <si>
    <t>Dương Thị Linh</t>
  </si>
  <si>
    <t>B17DCQT021</t>
  </si>
  <si>
    <t>Bùi Thị Ngọc</t>
  </si>
  <si>
    <t>B17DCKT032</t>
  </si>
  <si>
    <t>Đoàn Thị Thu</t>
  </si>
  <si>
    <t>29/07/1998</t>
  </si>
  <si>
    <t>B17DCMR034</t>
  </si>
  <si>
    <t>Kiều Thị</t>
  </si>
  <si>
    <t>B17DCQT037</t>
  </si>
  <si>
    <t>B17DCQT042</t>
  </si>
  <si>
    <t>B17DCKT041</t>
  </si>
  <si>
    <t>Lê Nguyên</t>
  </si>
  <si>
    <t>B17DCQT049</t>
  </si>
  <si>
    <t>Lỗ Thị</t>
  </si>
  <si>
    <t>B17DCPT071</t>
  </si>
  <si>
    <t>B17DCPT066</t>
  </si>
  <si>
    <t>Bùi Thị Diễm</t>
  </si>
  <si>
    <t>B17DCMR039</t>
  </si>
  <si>
    <t>B17DCMR044</t>
  </si>
  <si>
    <t>B17DCMR045</t>
  </si>
  <si>
    <t>Trịnh Thị Thu</t>
  </si>
  <si>
    <t>B17DCMR046</t>
  </si>
  <si>
    <t>B17DCQT055</t>
  </si>
  <si>
    <t>22/06/1999</t>
  </si>
  <si>
    <t>B17DCMR049</t>
  </si>
  <si>
    <t>B17DCPT098</t>
  </si>
  <si>
    <t>Bùi Quang</t>
  </si>
  <si>
    <t>B17DCMR066</t>
  </si>
  <si>
    <t>Khuyên</t>
  </si>
  <si>
    <t>B17DCQT073</t>
  </si>
  <si>
    <t>04/08/1997</t>
  </si>
  <si>
    <t>B17DCPT115</t>
  </si>
  <si>
    <t>17/03/1999</t>
  </si>
  <si>
    <t>B17DCPT117</t>
  </si>
  <si>
    <t>B17DCKT086</t>
  </si>
  <si>
    <t>B17DCKT092</t>
  </si>
  <si>
    <t>Tống Thị Diệu</t>
  </si>
  <si>
    <t>B17DCMR081</t>
  </si>
  <si>
    <t>Vũ Thủy</t>
  </si>
  <si>
    <t>B17DCPT127</t>
  </si>
  <si>
    <t>Lực</t>
  </si>
  <si>
    <t>B17DCKT113</t>
  </si>
  <si>
    <t>Nguyễn Thị Trà</t>
  </si>
  <si>
    <t>14/12/1999</t>
  </si>
  <si>
    <t>B17DCQT107</t>
  </si>
  <si>
    <t>B17DCMR093</t>
  </si>
  <si>
    <t>B17DCQT112</t>
  </si>
  <si>
    <t>Võ Thị Thảo</t>
  </si>
  <si>
    <t>B17DCKT127</t>
  </si>
  <si>
    <t>B17DCKT129</t>
  </si>
  <si>
    <t>B17DCQT119</t>
  </si>
  <si>
    <t>Đặng Thanh</t>
  </si>
  <si>
    <t>B17DCQT125</t>
  </si>
  <si>
    <t>B17DCQT131</t>
  </si>
  <si>
    <t>Võ Minh</t>
  </si>
  <si>
    <t>B17DCPT164</t>
  </si>
  <si>
    <t>B17DCQT134</t>
  </si>
  <si>
    <t>07/07/1999</t>
  </si>
  <si>
    <t>B17DCQT138</t>
  </si>
  <si>
    <t>B17DCMR123</t>
  </si>
  <si>
    <t>23/09/1999</t>
  </si>
  <si>
    <t>B17DCKT151</t>
  </si>
  <si>
    <t>Dương Đình</t>
  </si>
  <si>
    <t>B17DCPT198</t>
  </si>
  <si>
    <t>Phạm Phúc</t>
  </si>
  <si>
    <t>Thuần</t>
  </si>
  <si>
    <t>07/05/1999</t>
  </si>
  <si>
    <t>B17DCMR133</t>
  </si>
  <si>
    <t>B17DCKT165</t>
  </si>
  <si>
    <t>Triệu Bích</t>
  </si>
  <si>
    <t>B17DCPT203</t>
  </si>
  <si>
    <t>Thiều Thị</t>
  </si>
  <si>
    <t>B17DCPT200</t>
  </si>
  <si>
    <t>Lê Thị Lam</t>
  </si>
  <si>
    <t>B17DCKT170</t>
  </si>
  <si>
    <t>Đinh Huyền</t>
  </si>
  <si>
    <t>B17DCKT172</t>
  </si>
  <si>
    <t>Nguyễn Huyền</t>
  </si>
  <si>
    <t>B17DCQT159</t>
  </si>
  <si>
    <t>B17DCQT160</t>
  </si>
  <si>
    <t>B17DCQT161</t>
  </si>
  <si>
    <t>B17DCKT177</t>
  </si>
  <si>
    <t>01/10/1998</t>
  </si>
  <si>
    <t>B17DCPT261</t>
  </si>
  <si>
    <t>Đặng Anh</t>
  </si>
  <si>
    <t>B17DCQT174</t>
  </si>
  <si>
    <t>Ngụy Thị</t>
  </si>
  <si>
    <t>B17DCKT191</t>
  </si>
  <si>
    <t>Trần Thảo</t>
  </si>
  <si>
    <t>B17DCPT235</t>
  </si>
  <si>
    <t>B17DCQT179</t>
  </si>
  <si>
    <t>Nguyễn Thị Hải</t>
  </si>
  <si>
    <t>09/07/1999</t>
  </si>
  <si>
    <t>B17DCKT001</t>
  </si>
  <si>
    <t>Bùi Thị Lan</t>
  </si>
  <si>
    <t>B17DCTT003</t>
  </si>
  <si>
    <t>Đỗ Vân</t>
  </si>
  <si>
    <t>24/01/1999</t>
  </si>
  <si>
    <t>B17DCPT007</t>
  </si>
  <si>
    <t>Hà Thế</t>
  </si>
  <si>
    <t>B17DCQT006</t>
  </si>
  <si>
    <t>Lê Thị Lan</t>
  </si>
  <si>
    <t>B17DCTT005</t>
  </si>
  <si>
    <t>Lê Thị Vân</t>
  </si>
  <si>
    <t>B17DCPT011</t>
  </si>
  <si>
    <t>Nguyễn Tá</t>
  </si>
  <si>
    <t>B17DCTT007</t>
  </si>
  <si>
    <t>Nguyễn Vân</t>
  </si>
  <si>
    <t>B17DCPT015</t>
  </si>
  <si>
    <t>Thế Hoàng</t>
  </si>
  <si>
    <t>B17DCMR011</t>
  </si>
  <si>
    <t>Trịnh Kiều</t>
  </si>
  <si>
    <t>B17DCTT009</t>
  </si>
  <si>
    <t>Vũ Đào Mỹ</t>
  </si>
  <si>
    <t>B17DCTT011</t>
  </si>
  <si>
    <t>Vũ Trâm</t>
  </si>
  <si>
    <t>B17DCPT019</t>
  </si>
  <si>
    <t>Vũ Việt</t>
  </si>
  <si>
    <t>B17DCMR014</t>
  </si>
  <si>
    <t>Phan Thị Ngọc</t>
  </si>
  <si>
    <t>21/01/1999</t>
  </si>
  <si>
    <t>B17DCTT013</t>
  </si>
  <si>
    <t>Ninh Trọng</t>
  </si>
  <si>
    <t>Bảo</t>
  </si>
  <si>
    <t>B17DCTT015</t>
  </si>
  <si>
    <t>Đỗ Đình</t>
  </si>
  <si>
    <t>B17DCPT035</t>
  </si>
  <si>
    <t>06/02/1997</t>
  </si>
  <si>
    <t>B16DCAT025</t>
  </si>
  <si>
    <t>12/07/1993</t>
  </si>
  <si>
    <t>D16CQAT01-B</t>
  </si>
  <si>
    <t>B17DCTT019</t>
  </si>
  <si>
    <t>B17DCTT021</t>
  </si>
  <si>
    <t>B17DCQT048</t>
  </si>
  <si>
    <t>B17DCTT033</t>
  </si>
  <si>
    <t>B17DCKT037</t>
  </si>
  <si>
    <t>Phạm Thúy</t>
  </si>
  <si>
    <t>B17DCQT043</t>
  </si>
  <si>
    <t>Hân</t>
  </si>
  <si>
    <t>04/12/1999</t>
  </si>
  <si>
    <t>B17DCTT036</t>
  </si>
  <si>
    <t>B17DCTT037</t>
  </si>
  <si>
    <t>Thân Thị Thu</t>
  </si>
  <si>
    <t>B17DCPT266</t>
  </si>
  <si>
    <t>Hoàng Minh</t>
  </si>
  <si>
    <t>B17DCTT041</t>
  </si>
  <si>
    <t>Phan Thị</t>
  </si>
  <si>
    <t>B17DCTT043</t>
  </si>
  <si>
    <t>B17DCQT065</t>
  </si>
  <si>
    <t>Cung Vũ</t>
  </si>
  <si>
    <t>B17DCKT077</t>
  </si>
  <si>
    <t>Vũ Thị Ngọc</t>
  </si>
  <si>
    <t>Lam</t>
  </si>
  <si>
    <t>B17DCQT077</t>
  </si>
  <si>
    <t>Hoàng Tú</t>
  </si>
  <si>
    <t>15/07/1998</t>
  </si>
  <si>
    <t>B17DCKT085</t>
  </si>
  <si>
    <t>28/02/1999</t>
  </si>
  <si>
    <t>B17DCTT049</t>
  </si>
  <si>
    <t>B17DCTT050</t>
  </si>
  <si>
    <t>Trần Phương</t>
  </si>
  <si>
    <t>B17DCMR082</t>
  </si>
  <si>
    <t>B17DCPT126</t>
  </si>
  <si>
    <t>B17DCQT098</t>
  </si>
  <si>
    <t>B17DCTT053</t>
  </si>
  <si>
    <t>Nguyễn Quốc Tuấn</t>
  </si>
  <si>
    <t>B17DCTT054</t>
  </si>
  <si>
    <t>Đào Thị Trà</t>
  </si>
  <si>
    <t>B17DCMR091</t>
  </si>
  <si>
    <t>Lê Thị Trà</t>
  </si>
  <si>
    <t>B17DCPT141</t>
  </si>
  <si>
    <t>B17DCPT150</t>
  </si>
  <si>
    <t>Đinh Xuân</t>
  </si>
  <si>
    <t>06/08/1998</t>
  </si>
  <si>
    <t>B17DCTT060</t>
  </si>
  <si>
    <t>Lại Trọng</t>
  </si>
  <si>
    <t>02/03/1999</t>
  </si>
  <si>
    <t>B17DCQT110</t>
  </si>
  <si>
    <t>B17DCKT120</t>
  </si>
  <si>
    <t>Tạ Thị Hồng</t>
  </si>
  <si>
    <t>B17DCPT154</t>
  </si>
  <si>
    <t>Nguyễn Tiến Minh</t>
  </si>
  <si>
    <t>B17DCKT125</t>
  </si>
  <si>
    <t>Hoàng Thị Hồng</t>
  </si>
  <si>
    <t>B17DCMR106</t>
  </si>
  <si>
    <t>B17DCMR108</t>
  </si>
  <si>
    <t>Phạm Thị Minh</t>
  </si>
  <si>
    <t>B17DCKT136</t>
  </si>
  <si>
    <t>Phùng Thị</t>
  </si>
  <si>
    <t>B17DCMR110</t>
  </si>
  <si>
    <t>23/04/1999</t>
  </si>
  <si>
    <t>B17DCTT075</t>
  </si>
  <si>
    <t>Phạm Ngân</t>
  </si>
  <si>
    <t>B17DCPT182</t>
  </si>
  <si>
    <t>Tâm</t>
  </si>
  <si>
    <t>20/01/1999</t>
  </si>
  <si>
    <t>B17DCTT082</t>
  </si>
  <si>
    <t>Cao Thị Phương</t>
  </si>
  <si>
    <t>B17DCTT083</t>
  </si>
  <si>
    <t>31/07/1999</t>
  </si>
  <si>
    <t>B17DCKT147</t>
  </si>
  <si>
    <t>B17DCTT087</t>
  </si>
  <si>
    <t>18/10/1998</t>
  </si>
  <si>
    <t>B17DCTT085</t>
  </si>
  <si>
    <t>Lê Trí</t>
  </si>
  <si>
    <t>Thiện</t>
  </si>
  <si>
    <t>B17DCQT158</t>
  </si>
  <si>
    <t>Khuất Thị Thu</t>
  </si>
  <si>
    <t>B17DCQT168</t>
  </si>
  <si>
    <t>B17DCTT101</t>
  </si>
  <si>
    <t>B17DCMR154</t>
  </si>
  <si>
    <t>B17DCTT105</t>
  </si>
  <si>
    <t>B17DCTT001</t>
  </si>
  <si>
    <t>B17DCKT002</t>
  </si>
  <si>
    <t>B17DCMR007</t>
  </si>
  <si>
    <t>B17DCPT018</t>
  </si>
  <si>
    <t>Trần Tuấn</t>
  </si>
  <si>
    <t>B17DCKT014</t>
  </si>
  <si>
    <t>Huỳnh Thị Ngọc</t>
  </si>
  <si>
    <t>B17DCPT021</t>
  </si>
  <si>
    <t>B17DCTT012</t>
  </si>
  <si>
    <t>Trần Hà</t>
  </si>
  <si>
    <t>B17DCMR015</t>
  </si>
  <si>
    <t>B17DCTT014</t>
  </si>
  <si>
    <t>Phạm Linh</t>
  </si>
  <si>
    <t>B17DCPT030</t>
  </si>
  <si>
    <t>Hà Văn</t>
  </si>
  <si>
    <t>Chín</t>
  </si>
  <si>
    <t>B17DCMR022</t>
  </si>
  <si>
    <t>B17DCMR027</t>
  </si>
  <si>
    <t>B17DCPT038</t>
  </si>
  <si>
    <t>Đảng</t>
  </si>
  <si>
    <t>B17DCPT037</t>
  </si>
  <si>
    <t>Đắc</t>
  </si>
  <si>
    <t>B17DCPT240</t>
  </si>
  <si>
    <t>Đoàn Ngọc</t>
  </si>
  <si>
    <t>B17DCPT256</t>
  </si>
  <si>
    <t>Nguyễn Đại</t>
  </si>
  <si>
    <t>18/08/1999</t>
  </si>
  <si>
    <t>B17DCMR032</t>
  </si>
  <si>
    <t>Trần Thị Châu</t>
  </si>
  <si>
    <t>B17DCQT039</t>
  </si>
  <si>
    <t>B17DCPT065</t>
  </si>
  <si>
    <t>Hoàng Ngọc</t>
  </si>
  <si>
    <t>B17DCPT070</t>
  </si>
  <si>
    <t>26/07/1999</t>
  </si>
  <si>
    <t>B17DCQT052</t>
  </si>
  <si>
    <t>B17DCMR036</t>
  </si>
  <si>
    <t>Đặng Thị Cẩm</t>
  </si>
  <si>
    <t>28/12/1999</t>
  </si>
  <si>
    <t>B17DCPT075</t>
  </si>
  <si>
    <t>B17DCMR052</t>
  </si>
  <si>
    <t>B17DCPT101</t>
  </si>
  <si>
    <t>Lưu Viết</t>
  </si>
  <si>
    <t>B17DCQT070</t>
  </si>
  <si>
    <t>B17DCKT073</t>
  </si>
  <si>
    <t>B17DCPT113</t>
  </si>
  <si>
    <t>B17DCPT118</t>
  </si>
  <si>
    <t>Nguyễn Thiên</t>
  </si>
  <si>
    <t>B17DCPT121</t>
  </si>
  <si>
    <t>B17DCPT125</t>
  </si>
  <si>
    <t>Nguyễn Đắc</t>
  </si>
  <si>
    <t>B17DCTT051</t>
  </si>
  <si>
    <t>B17DCMR084</t>
  </si>
  <si>
    <t>Vũ Minh</t>
  </si>
  <si>
    <t>01/02/1999</t>
  </si>
  <si>
    <t>B17DCPT133</t>
  </si>
  <si>
    <t>B17DCPT137</t>
  </si>
  <si>
    <t>Cung Nhật</t>
  </si>
  <si>
    <t>B17DCKT110</t>
  </si>
  <si>
    <t>Cao Thị Trà</t>
  </si>
  <si>
    <t>B17DCQT105</t>
  </si>
  <si>
    <t>B17DCKT114</t>
  </si>
  <si>
    <t>B17DCMR097</t>
  </si>
  <si>
    <t>B17DCMR102</t>
  </si>
  <si>
    <t>B17DCMR103</t>
  </si>
  <si>
    <t>Trương Thị</t>
  </si>
  <si>
    <t>B17DCPT168</t>
  </si>
  <si>
    <t>Nguyễn Công</t>
  </si>
  <si>
    <t>Quyền</t>
  </si>
  <si>
    <t>11/08/1998</t>
  </si>
  <si>
    <t>B17DCKT141</t>
  </si>
  <si>
    <t>B17DCPT173</t>
  </si>
  <si>
    <t>Bùi Thanh</t>
  </si>
  <si>
    <t>B17DCPT177</t>
  </si>
  <si>
    <t>Phan Nguyên</t>
  </si>
  <si>
    <t>B17DCTT077</t>
  </si>
  <si>
    <t>29/04/1999</t>
  </si>
  <si>
    <t>B17DCMR118</t>
  </si>
  <si>
    <t>B17DCPT193</t>
  </si>
  <si>
    <t>05/07/1999</t>
  </si>
  <si>
    <t>B17DCMR119</t>
  </si>
  <si>
    <t>B17DCTT089</t>
  </si>
  <si>
    <t>B17DCTT090</t>
  </si>
  <si>
    <t>B17DCMR127</t>
  </si>
  <si>
    <t>B17DCPT205</t>
  </si>
  <si>
    <t>B17DCMR135</t>
  </si>
  <si>
    <t>Toàn</t>
  </si>
  <si>
    <t>B17DCPT213</t>
  </si>
  <si>
    <t>B17DCMR145</t>
  </si>
  <si>
    <t>B17DCKT181</t>
  </si>
  <si>
    <t>Vũ Ngọc Đức</t>
  </si>
  <si>
    <t>B17DCPT217</t>
  </si>
  <si>
    <t>Nguyễn Doãn</t>
  </si>
  <si>
    <t>B17DCPT224</t>
  </si>
  <si>
    <t>04/06/1999</t>
  </si>
  <si>
    <t>B17DCQT172</t>
  </si>
  <si>
    <t>Lê Thị Tố</t>
  </si>
  <si>
    <t>B17DCMR161</t>
  </si>
  <si>
    <t>Vinh</t>
  </si>
  <si>
    <t>B17DCMR163</t>
  </si>
  <si>
    <t>Nhóm: SKD1102 -11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</si>
</sst>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12"/>
      <color theme="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u/>
      <sz val="8.25"/>
      <color indexed="12"/>
      <name val=".VnTime"/>
      <family val="2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i/>
      <sz val="11"/>
      <name val="Times New Roman"/>
      <family val="1"/>
    </font>
    <font>
      <sz val="10"/>
      <name val="MS Sans Serif"/>
      <family val="2"/>
    </font>
    <font>
      <b/>
      <sz val="1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9">
    <xf numFmtId="0" fontId="0" fillId="0" borderId="0"/>
    <xf numFmtId="0" fontId="3" fillId="0" borderId="0"/>
    <xf numFmtId="0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25" fillId="0" borderId="0"/>
    <xf numFmtId="0" fontId="25" fillId="0" borderId="0"/>
  </cellStyleXfs>
  <cellXfs count="158">
    <xf numFmtId="0" fontId="0" fillId="0" borderId="0" xfId="0"/>
    <xf numFmtId="0" fontId="1" fillId="0" borderId="0" xfId="0" applyFont="1" applyFill="1" applyProtection="1"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9" fillId="0" borderId="0" xfId="0" applyFont="1" applyBorder="1" applyAlignment="1" applyProtection="1">
      <alignment horizontal="justify"/>
      <protection locked="0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hidden="1"/>
    </xf>
    <xf numFmtId="0" fontId="13" fillId="0" borderId="0" xfId="2" applyFont="1" applyFill="1" applyBorder="1" applyAlignment="1" applyProtection="1">
      <alignment horizontal="left" vertical="center" wrapText="1"/>
    </xf>
    <xf numFmtId="0" fontId="13" fillId="0" borderId="0" xfId="2" applyFont="1" applyFill="1" applyBorder="1" applyAlignment="1" applyProtection="1">
      <alignment horizontal="center" vertical="center" wrapText="1"/>
      <protection hidden="1"/>
    </xf>
    <xf numFmtId="10" fontId="2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vertical="center" textRotation="90" wrapText="1"/>
      <protection locked="0"/>
    </xf>
    <xf numFmtId="0" fontId="11" fillId="0" borderId="11" xfId="0" applyFont="1" applyFill="1" applyBorder="1" applyAlignment="1" applyProtection="1">
      <alignment vertical="center" textRotation="90" wrapText="1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wrapText="1"/>
      <protection locked="0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9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Protection="1">
      <protection hidden="1"/>
    </xf>
    <xf numFmtId="0" fontId="2" fillId="0" borderId="0" xfId="0" applyFont="1" applyFill="1" applyBorder="1" applyProtection="1"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19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10" fontId="2" fillId="0" borderId="0" xfId="0" applyNumberFormat="1" applyFont="1" applyFill="1" applyBorder="1" applyAlignment="1" applyProtection="1">
      <alignment horizontal="center" vertical="center"/>
      <protection locked="0"/>
    </xf>
    <xf numFmtId="10" fontId="1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22" fillId="0" borderId="0" xfId="5" quotePrefix="1" applyFont="1" applyFill="1" applyBorder="1" applyAlignment="1" applyProtection="1">
      <alignment vertical="center"/>
      <protection locked="0"/>
    </xf>
    <xf numFmtId="0" fontId="22" fillId="0" borderId="0" xfId="5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165" fontId="4" fillId="0" borderId="15" xfId="0" quotePrefix="1" applyNumberFormat="1" applyFont="1" applyFill="1" applyBorder="1" applyAlignment="1" applyProtection="1">
      <alignment horizontal="center" vertical="center"/>
      <protection locked="0"/>
    </xf>
    <xf numFmtId="164" fontId="4" fillId="0" borderId="12" xfId="4" quotePrefix="1" applyNumberFormat="1" applyFont="1" applyBorder="1" applyAlignment="1" applyProtection="1">
      <alignment horizontal="center" vertical="center"/>
      <protection locked="0"/>
    </xf>
    <xf numFmtId="164" fontId="4" fillId="0" borderId="15" xfId="4" quotePrefix="1" applyNumberFormat="1" applyFont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11" fillId="0" borderId="0" xfId="1" applyFont="1" applyFill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165" fontId="4" fillId="0" borderId="12" xfId="0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6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5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7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11" fillId="0" borderId="0" xfId="1" applyFont="1" applyFill="1" applyBorder="1" applyAlignment="1" applyProtection="1">
      <alignment horizontal="center" wrapText="1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/>
      <protection locked="0"/>
    </xf>
  </cellXfs>
  <cellStyles count="9">
    <cellStyle name="Hyperlink" xfId="3" builtinId="8"/>
    <cellStyle name="Normal" xfId="0" builtinId="0"/>
    <cellStyle name="Normal 4" xfId="7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8"/>
  </cellStyles>
  <dxfs count="12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N109"/>
  <sheetViews>
    <sheetView topLeftCell="B1" workbookViewId="0">
      <pane ySplit="2" topLeftCell="A57" activePane="bottomLeft" state="frozen"/>
      <selection activeCell="G1" sqref="G1:G1048576"/>
      <selection pane="bottomLeft" activeCell="Q11" sqref="Q11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1.19921875" style="1" customWidth="1"/>
    <col min="4" max="4" width="14.59765625" style="1" customWidth="1"/>
    <col min="5" max="5" width="8.69921875" style="1" customWidth="1"/>
    <col min="6" max="6" width="9.3984375" style="1" hidden="1" customWidth="1"/>
    <col min="7" max="7" width="11.89843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5.59765625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23" t="s">
        <v>0</v>
      </c>
      <c r="C1" s="123"/>
      <c r="D1" s="123"/>
      <c r="E1" s="123"/>
      <c r="F1" s="123"/>
      <c r="G1" s="123"/>
      <c r="H1" s="124" t="s">
        <v>55</v>
      </c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90"/>
      <c r="W1" s="4"/>
    </row>
    <row r="2" spans="2:40" ht="25.5" customHeight="1">
      <c r="B2" s="125" t="s">
        <v>1</v>
      </c>
      <c r="C2" s="125"/>
      <c r="D2" s="125"/>
      <c r="E2" s="125"/>
      <c r="F2" s="125"/>
      <c r="G2" s="125"/>
      <c r="H2" s="126" t="s">
        <v>54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0"/>
      <c r="W2" s="5"/>
      <c r="X2" s="6"/>
      <c r="AF2" s="2"/>
      <c r="AG2" s="7"/>
      <c r="AH2" s="2"/>
      <c r="AI2" s="2"/>
      <c r="AJ2" s="2"/>
      <c r="AK2" s="7"/>
      <c r="AL2" s="2"/>
    </row>
    <row r="3" spans="2:40" ht="24.6" customHeight="1">
      <c r="B3" s="127" t="s">
        <v>2</v>
      </c>
      <c r="C3" s="127"/>
      <c r="D3" s="128" t="s">
        <v>63</v>
      </c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9" t="s">
        <v>779</v>
      </c>
      <c r="Q3" s="129"/>
      <c r="R3" s="129"/>
      <c r="S3" s="129"/>
      <c r="T3" s="129"/>
      <c r="U3" s="129"/>
      <c r="V3" s="119"/>
      <c r="Y3" s="131" t="s">
        <v>3</v>
      </c>
      <c r="Z3" s="131" t="s">
        <v>4</v>
      </c>
      <c r="AA3" s="131" t="s">
        <v>5</v>
      </c>
      <c r="AB3" s="131" t="s">
        <v>6</v>
      </c>
      <c r="AC3" s="131"/>
      <c r="AD3" s="131"/>
      <c r="AE3" s="131"/>
      <c r="AF3" s="131" t="s">
        <v>7</v>
      </c>
      <c r="AG3" s="131"/>
      <c r="AH3" s="131" t="s">
        <v>8</v>
      </c>
      <c r="AI3" s="131"/>
      <c r="AJ3" s="131" t="s">
        <v>9</v>
      </c>
      <c r="AK3" s="131"/>
      <c r="AL3" s="131" t="s">
        <v>10</v>
      </c>
      <c r="AM3" s="131"/>
      <c r="AN3" s="9"/>
    </row>
    <row r="4" spans="2:40" ht="17.25" customHeight="1">
      <c r="B4" s="132" t="s">
        <v>11</v>
      </c>
      <c r="C4" s="132"/>
      <c r="D4" s="10">
        <v>1</v>
      </c>
      <c r="G4" s="133" t="s">
        <v>56</v>
      </c>
      <c r="H4" s="133"/>
      <c r="I4" s="133"/>
      <c r="J4" s="133"/>
      <c r="K4" s="133"/>
      <c r="L4" s="133"/>
      <c r="M4" s="133"/>
      <c r="N4" s="133"/>
      <c r="O4" s="133"/>
      <c r="P4" s="133" t="s">
        <v>57</v>
      </c>
      <c r="Q4" s="133"/>
      <c r="R4" s="133"/>
      <c r="S4" s="133"/>
      <c r="T4" s="133"/>
      <c r="U4" s="133"/>
      <c r="V4" s="118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9"/>
    </row>
    <row r="6" spans="2:40" ht="25.95" customHeight="1">
      <c r="B6" s="134" t="s">
        <v>12</v>
      </c>
      <c r="C6" s="141" t="s">
        <v>13</v>
      </c>
      <c r="D6" s="143" t="s">
        <v>14</v>
      </c>
      <c r="E6" s="144"/>
      <c r="F6" s="134" t="s">
        <v>15</v>
      </c>
      <c r="G6" s="134" t="s">
        <v>4</v>
      </c>
      <c r="H6" s="149" t="s">
        <v>16</v>
      </c>
      <c r="I6" s="149" t="s">
        <v>17</v>
      </c>
      <c r="J6" s="149" t="s">
        <v>18</v>
      </c>
      <c r="K6" s="149" t="s">
        <v>19</v>
      </c>
      <c r="L6" s="147" t="s">
        <v>20</v>
      </c>
      <c r="M6" s="137" t="s">
        <v>21</v>
      </c>
      <c r="N6" s="139"/>
      <c r="O6" s="147" t="s">
        <v>22</v>
      </c>
      <c r="P6" s="147" t="s">
        <v>23</v>
      </c>
      <c r="Q6" s="134" t="s">
        <v>24</v>
      </c>
      <c r="R6" s="147" t="s">
        <v>25</v>
      </c>
      <c r="S6" s="134" t="s">
        <v>26</v>
      </c>
      <c r="T6" s="134" t="s">
        <v>27</v>
      </c>
      <c r="U6" s="134" t="s">
        <v>53</v>
      </c>
      <c r="V6" s="94"/>
      <c r="Y6" s="131"/>
      <c r="Z6" s="131"/>
      <c r="AA6" s="131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36"/>
      <c r="C7" s="142"/>
      <c r="D7" s="145"/>
      <c r="E7" s="146"/>
      <c r="F7" s="136"/>
      <c r="G7" s="136"/>
      <c r="H7" s="149"/>
      <c r="I7" s="149"/>
      <c r="J7" s="149"/>
      <c r="K7" s="149"/>
      <c r="L7" s="147"/>
      <c r="M7" s="116" t="s">
        <v>33</v>
      </c>
      <c r="N7" s="116" t="s">
        <v>34</v>
      </c>
      <c r="O7" s="147"/>
      <c r="P7" s="147"/>
      <c r="Q7" s="135"/>
      <c r="R7" s="147"/>
      <c r="S7" s="136"/>
      <c r="T7" s="135"/>
      <c r="U7" s="135"/>
      <c r="V7" s="94"/>
      <c r="X7" s="17"/>
      <c r="Y7" s="18" t="str">
        <f>+D3</f>
        <v xml:space="preserve">Kỹ năng làm việc nhóm  </v>
      </c>
      <c r="Z7" s="19" t="str">
        <f>+P3</f>
        <v>Nhóm: SKD1102 -4</v>
      </c>
      <c r="AA7" s="20">
        <f>+$AJ$7+$AL$7+$AH$7</f>
        <v>62</v>
      </c>
      <c r="AB7" s="7">
        <f>COUNTIF($S$8:$S$119,"Khiển trách")</f>
        <v>0</v>
      </c>
      <c r="AC7" s="7">
        <f>COUNTIF($S$8:$S$119,"Cảnh cáo")</f>
        <v>0</v>
      </c>
      <c r="AD7" s="7">
        <f>COUNTIF($S$8:$S$119,"Đình chỉ thi")</f>
        <v>0</v>
      </c>
      <c r="AE7" s="21">
        <f>+($AB$7+$AC$7+$AD$7)/$AA$7*100%</f>
        <v>0</v>
      </c>
      <c r="AF7" s="7">
        <f>SUM(COUNTIF($S$8:$S$117,"Vắng"),COUNTIF($S$8:$S$117,"Vắng có phép"))</f>
        <v>0</v>
      </c>
      <c r="AG7" s="22">
        <f>+$AF$7/$AA$7</f>
        <v>0</v>
      </c>
      <c r="AH7" s="23">
        <f>COUNTIF($X$8:$X$117,"Thi lại")</f>
        <v>0</v>
      </c>
      <c r="AI7" s="22">
        <f>+$AH$7/$AA$7</f>
        <v>0</v>
      </c>
      <c r="AJ7" s="23">
        <f>COUNTIF($X$8:$X$118,"Học lại")</f>
        <v>2</v>
      </c>
      <c r="AK7" s="22">
        <f>+$AJ$7/$AA$7</f>
        <v>3.2258064516129031E-2</v>
      </c>
      <c r="AL7" s="7">
        <f>COUNTIF($X$9:$X$118,"Đạt")</f>
        <v>60</v>
      </c>
      <c r="AM7" s="21">
        <f>+$AL$7/$AA$7</f>
        <v>0.967741935483871</v>
      </c>
      <c r="AN7" s="24"/>
    </row>
    <row r="8" spans="2:40" ht="14.25" customHeight="1">
      <c r="B8" s="137" t="s">
        <v>35</v>
      </c>
      <c r="C8" s="138"/>
      <c r="D8" s="138"/>
      <c r="E8" s="138"/>
      <c r="F8" s="138"/>
      <c r="G8" s="139"/>
      <c r="H8" s="25">
        <v>10</v>
      </c>
      <c r="I8" s="25">
        <v>10</v>
      </c>
      <c r="J8" s="89"/>
      <c r="K8" s="25">
        <v>20</v>
      </c>
      <c r="L8" s="26"/>
      <c r="M8" s="27"/>
      <c r="N8" s="27"/>
      <c r="O8" s="27"/>
      <c r="P8" s="28">
        <f>100-(H8+I8+J8+K8)</f>
        <v>60</v>
      </c>
      <c r="Q8" s="136"/>
      <c r="R8" s="29"/>
      <c r="S8" s="29"/>
      <c r="T8" s="136"/>
      <c r="U8" s="136"/>
      <c r="V8" s="94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.75" customHeight="1">
      <c r="B9" s="31">
        <v>1</v>
      </c>
      <c r="C9" s="32" t="s">
        <v>780</v>
      </c>
      <c r="D9" s="33" t="s">
        <v>781</v>
      </c>
      <c r="E9" s="34" t="s">
        <v>67</v>
      </c>
      <c r="F9" s="35" t="s">
        <v>782</v>
      </c>
      <c r="G9" s="32" t="s">
        <v>104</v>
      </c>
      <c r="H9" s="87">
        <v>8</v>
      </c>
      <c r="I9" s="36">
        <v>10</v>
      </c>
      <c r="J9" s="36" t="s">
        <v>36</v>
      </c>
      <c r="K9" s="36">
        <v>8</v>
      </c>
      <c r="L9" s="37"/>
      <c r="M9" s="37"/>
      <c r="N9" s="37"/>
      <c r="O9" s="37"/>
      <c r="P9" s="38">
        <v>8</v>
      </c>
      <c r="Q9" s="39">
        <f t="shared" ref="Q9:Q70" si="0">ROUND(SUMPRODUCT(H9:P9,$H$8:$P$8)/100,1)</f>
        <v>8.1999999999999993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B+</v>
      </c>
      <c r="S9" s="40" t="str">
        <f t="shared" ref="S9:S70" si="1">IF($Q9&lt;4,"Kém",IF(AND($Q9&gt;=4,$Q9&lt;=5.4),"Trung bình yếu",IF(AND($Q9&gt;=5.5,$Q9&lt;=6.9),"Trung bình",IF(AND($Q9&gt;=7,$Q9&lt;=8.4),"Khá",IF(AND($Q9&gt;=8.5,$Q9&lt;=10),"Giỏi","")))))</f>
        <v>Khá</v>
      </c>
      <c r="T9" s="41" t="str">
        <f>+IF(OR($H9=0,$I9=0,$J9=0,$K9=0),"Không đủ ĐKDT",IF(AND(P9=0,Q9&gt;=4),"Không đạt",""))</f>
        <v/>
      </c>
      <c r="U9" s="100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.75" customHeight="1">
      <c r="B10" s="44">
        <v>2</v>
      </c>
      <c r="C10" s="45" t="s">
        <v>783</v>
      </c>
      <c r="D10" s="46" t="s">
        <v>784</v>
      </c>
      <c r="E10" s="47" t="s">
        <v>67</v>
      </c>
      <c r="F10" s="48" t="s">
        <v>785</v>
      </c>
      <c r="G10" s="45" t="s">
        <v>95</v>
      </c>
      <c r="H10" s="88">
        <v>10</v>
      </c>
      <c r="I10" s="49">
        <v>10</v>
      </c>
      <c r="J10" s="49" t="s">
        <v>36</v>
      </c>
      <c r="K10" s="49">
        <v>9.5</v>
      </c>
      <c r="L10" s="50"/>
      <c r="M10" s="50"/>
      <c r="N10" s="50"/>
      <c r="O10" s="50"/>
      <c r="P10" s="86">
        <v>8</v>
      </c>
      <c r="Q10" s="51">
        <f t="shared" si="0"/>
        <v>8.6999999999999993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53" t="str">
        <f t="shared" si="1"/>
        <v>Giỏi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70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.75" customHeight="1">
      <c r="B11" s="44">
        <v>3</v>
      </c>
      <c r="C11" s="45" t="s">
        <v>786</v>
      </c>
      <c r="D11" s="46" t="s">
        <v>787</v>
      </c>
      <c r="E11" s="47" t="s">
        <v>67</v>
      </c>
      <c r="F11" s="48" t="s">
        <v>788</v>
      </c>
      <c r="G11" s="45" t="s">
        <v>174</v>
      </c>
      <c r="H11" s="88">
        <v>10</v>
      </c>
      <c r="I11" s="49">
        <v>9</v>
      </c>
      <c r="J11" s="49" t="s">
        <v>36</v>
      </c>
      <c r="K11" s="49">
        <v>9</v>
      </c>
      <c r="L11" s="54"/>
      <c r="M11" s="54"/>
      <c r="N11" s="54"/>
      <c r="O11" s="54"/>
      <c r="P11" s="86">
        <v>8</v>
      </c>
      <c r="Q11" s="51">
        <f t="shared" si="0"/>
        <v>8.5</v>
      </c>
      <c r="R11" s="52" t="str">
        <f t="shared" ref="R11:R70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53" t="str">
        <f t="shared" si="1"/>
        <v>Giỏi</v>
      </c>
      <c r="T11" s="41" t="str">
        <f t="shared" ref="T11:T70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117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.75" customHeight="1">
      <c r="B12" s="44">
        <v>4</v>
      </c>
      <c r="C12" s="45" t="s">
        <v>789</v>
      </c>
      <c r="D12" s="46" t="s">
        <v>790</v>
      </c>
      <c r="E12" s="47" t="s">
        <v>67</v>
      </c>
      <c r="F12" s="48" t="s">
        <v>791</v>
      </c>
      <c r="G12" s="45" t="s">
        <v>153</v>
      </c>
      <c r="H12" s="88">
        <v>10</v>
      </c>
      <c r="I12" s="49">
        <v>9</v>
      </c>
      <c r="J12" s="49" t="s">
        <v>36</v>
      </c>
      <c r="K12" s="49">
        <v>8</v>
      </c>
      <c r="L12" s="54"/>
      <c r="M12" s="54"/>
      <c r="N12" s="54"/>
      <c r="O12" s="54"/>
      <c r="P12" s="86">
        <v>7</v>
      </c>
      <c r="Q12" s="51">
        <f t="shared" si="0"/>
        <v>7.7</v>
      </c>
      <c r="R12" s="52" t="str">
        <f t="shared" si="3"/>
        <v>B</v>
      </c>
      <c r="S12" s="53" t="str">
        <f t="shared" si="1"/>
        <v>Khá</v>
      </c>
      <c r="T12" s="41" t="str">
        <f t="shared" si="4"/>
        <v/>
      </c>
      <c r="U12" s="41"/>
      <c r="V12" s="71"/>
      <c r="W12" s="4"/>
      <c r="X12" s="43" t="str">
        <f t="shared" si="2"/>
        <v>Đạt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.75" customHeight="1">
      <c r="B13" s="44">
        <v>5</v>
      </c>
      <c r="C13" s="45" t="s">
        <v>792</v>
      </c>
      <c r="D13" s="46" t="s">
        <v>793</v>
      </c>
      <c r="E13" s="47" t="s">
        <v>67</v>
      </c>
      <c r="F13" s="48" t="s">
        <v>545</v>
      </c>
      <c r="G13" s="45" t="s">
        <v>113</v>
      </c>
      <c r="H13" s="88">
        <v>10</v>
      </c>
      <c r="I13" s="49">
        <v>9</v>
      </c>
      <c r="J13" s="49" t="s">
        <v>36</v>
      </c>
      <c r="K13" s="49">
        <v>8</v>
      </c>
      <c r="L13" s="54"/>
      <c r="M13" s="54"/>
      <c r="N13" s="54"/>
      <c r="O13" s="54"/>
      <c r="P13" s="86">
        <v>8</v>
      </c>
      <c r="Q13" s="51">
        <f t="shared" si="0"/>
        <v>8.3000000000000007</v>
      </c>
      <c r="R13" s="52" t="str">
        <f t="shared" si="3"/>
        <v>B+</v>
      </c>
      <c r="S13" s="53" t="str">
        <f t="shared" si="1"/>
        <v>Khá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.75" customHeight="1">
      <c r="B14" s="44">
        <v>6</v>
      </c>
      <c r="C14" s="45" t="s">
        <v>794</v>
      </c>
      <c r="D14" s="46" t="s">
        <v>795</v>
      </c>
      <c r="E14" s="47" t="s">
        <v>796</v>
      </c>
      <c r="F14" s="48" t="s">
        <v>465</v>
      </c>
      <c r="G14" s="45" t="s">
        <v>73</v>
      </c>
      <c r="H14" s="88">
        <v>10</v>
      </c>
      <c r="I14" s="49">
        <v>9</v>
      </c>
      <c r="J14" s="49" t="s">
        <v>36</v>
      </c>
      <c r="K14" s="49">
        <v>9.5</v>
      </c>
      <c r="L14" s="54"/>
      <c r="M14" s="54"/>
      <c r="N14" s="54"/>
      <c r="O14" s="54"/>
      <c r="P14" s="86">
        <v>7</v>
      </c>
      <c r="Q14" s="51">
        <f t="shared" si="0"/>
        <v>8</v>
      </c>
      <c r="R14" s="52" t="str">
        <f t="shared" si="3"/>
        <v>B+</v>
      </c>
      <c r="S14" s="53" t="str">
        <f t="shared" si="1"/>
        <v>Khá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.75" customHeight="1">
      <c r="B15" s="44">
        <v>7</v>
      </c>
      <c r="C15" s="45" t="s">
        <v>797</v>
      </c>
      <c r="D15" s="46" t="s">
        <v>210</v>
      </c>
      <c r="E15" s="47" t="s">
        <v>798</v>
      </c>
      <c r="F15" s="48" t="s">
        <v>799</v>
      </c>
      <c r="G15" s="45" t="s">
        <v>77</v>
      </c>
      <c r="H15" s="88">
        <v>10</v>
      </c>
      <c r="I15" s="49">
        <v>9</v>
      </c>
      <c r="J15" s="49" t="s">
        <v>36</v>
      </c>
      <c r="K15" s="49">
        <v>9</v>
      </c>
      <c r="L15" s="54"/>
      <c r="M15" s="54"/>
      <c r="N15" s="54"/>
      <c r="O15" s="54"/>
      <c r="P15" s="86">
        <v>7</v>
      </c>
      <c r="Q15" s="51">
        <f t="shared" si="0"/>
        <v>7.9</v>
      </c>
      <c r="R15" s="52" t="str">
        <f t="shared" si="3"/>
        <v>B</v>
      </c>
      <c r="S15" s="53" t="str">
        <f t="shared" si="1"/>
        <v>Khá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.75" customHeight="1">
      <c r="B16" s="44">
        <v>8</v>
      </c>
      <c r="C16" s="45" t="s">
        <v>800</v>
      </c>
      <c r="D16" s="46" t="s">
        <v>801</v>
      </c>
      <c r="E16" s="47" t="s">
        <v>802</v>
      </c>
      <c r="F16" s="48" t="s">
        <v>803</v>
      </c>
      <c r="G16" s="45" t="s">
        <v>113</v>
      </c>
      <c r="H16" s="88">
        <v>10</v>
      </c>
      <c r="I16" s="49">
        <v>9</v>
      </c>
      <c r="J16" s="49" t="s">
        <v>36</v>
      </c>
      <c r="K16" s="49">
        <v>8</v>
      </c>
      <c r="L16" s="54"/>
      <c r="M16" s="54"/>
      <c r="N16" s="54"/>
      <c r="O16" s="54"/>
      <c r="P16" s="86">
        <v>8</v>
      </c>
      <c r="Q16" s="51">
        <f t="shared" si="0"/>
        <v>8.3000000000000007</v>
      </c>
      <c r="R16" s="52" t="str">
        <f t="shared" si="3"/>
        <v>B+</v>
      </c>
      <c r="S16" s="53" t="str">
        <f t="shared" si="1"/>
        <v>Khá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.75" customHeight="1">
      <c r="B17" s="44">
        <v>9</v>
      </c>
      <c r="C17" s="45" t="s">
        <v>804</v>
      </c>
      <c r="D17" s="46" t="s">
        <v>805</v>
      </c>
      <c r="E17" s="47" t="s">
        <v>107</v>
      </c>
      <c r="F17" s="48" t="s">
        <v>348</v>
      </c>
      <c r="G17" s="45" t="s">
        <v>73</v>
      </c>
      <c r="H17" s="88">
        <v>10</v>
      </c>
      <c r="I17" s="49">
        <v>9</v>
      </c>
      <c r="J17" s="49" t="s">
        <v>36</v>
      </c>
      <c r="K17" s="49">
        <v>9.5</v>
      </c>
      <c r="L17" s="54"/>
      <c r="M17" s="54"/>
      <c r="N17" s="54"/>
      <c r="O17" s="54"/>
      <c r="P17" s="86">
        <v>7</v>
      </c>
      <c r="Q17" s="51">
        <f t="shared" si="0"/>
        <v>8</v>
      </c>
      <c r="R17" s="52" t="str">
        <f t="shared" si="3"/>
        <v>B+</v>
      </c>
      <c r="S17" s="53" t="str">
        <f t="shared" si="1"/>
        <v>Khá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.75" customHeight="1">
      <c r="B18" s="44">
        <v>10</v>
      </c>
      <c r="C18" s="45" t="s">
        <v>806</v>
      </c>
      <c r="D18" s="46" t="s">
        <v>807</v>
      </c>
      <c r="E18" s="47" t="s">
        <v>655</v>
      </c>
      <c r="F18" s="48" t="s">
        <v>772</v>
      </c>
      <c r="G18" s="45" t="s">
        <v>73</v>
      </c>
      <c r="H18" s="88">
        <v>10</v>
      </c>
      <c r="I18" s="49">
        <v>9</v>
      </c>
      <c r="J18" s="49" t="s">
        <v>36</v>
      </c>
      <c r="K18" s="49">
        <v>9.5</v>
      </c>
      <c r="L18" s="54"/>
      <c r="M18" s="54"/>
      <c r="N18" s="54"/>
      <c r="O18" s="54"/>
      <c r="P18" s="86">
        <v>6</v>
      </c>
      <c r="Q18" s="51">
        <f t="shared" si="0"/>
        <v>7.4</v>
      </c>
      <c r="R18" s="52" t="str">
        <f t="shared" si="3"/>
        <v>B</v>
      </c>
      <c r="S18" s="53" t="str">
        <f t="shared" si="1"/>
        <v>Khá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.75" customHeight="1">
      <c r="B19" s="44">
        <v>11</v>
      </c>
      <c r="C19" s="45" t="s">
        <v>808</v>
      </c>
      <c r="D19" s="46" t="s">
        <v>809</v>
      </c>
      <c r="E19" s="47" t="s">
        <v>116</v>
      </c>
      <c r="F19" s="48" t="s">
        <v>810</v>
      </c>
      <c r="G19" s="45" t="s">
        <v>95</v>
      </c>
      <c r="H19" s="88">
        <v>8</v>
      </c>
      <c r="I19" s="49">
        <v>9</v>
      </c>
      <c r="J19" s="49" t="s">
        <v>36</v>
      </c>
      <c r="K19" s="49">
        <v>7</v>
      </c>
      <c r="L19" s="54"/>
      <c r="M19" s="54"/>
      <c r="N19" s="54"/>
      <c r="O19" s="54"/>
      <c r="P19" s="86">
        <v>8</v>
      </c>
      <c r="Q19" s="51">
        <f t="shared" si="0"/>
        <v>7.9</v>
      </c>
      <c r="R19" s="52" t="str">
        <f t="shared" si="3"/>
        <v>B</v>
      </c>
      <c r="S19" s="53" t="str">
        <f t="shared" si="1"/>
        <v>Khá</v>
      </c>
      <c r="T19" s="41" t="str">
        <f t="shared" si="4"/>
        <v/>
      </c>
      <c r="U19" s="41"/>
      <c r="V19" s="71"/>
      <c r="W19" s="4"/>
      <c r="X19" s="43" t="str">
        <f t="shared" si="2"/>
        <v>Đạt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.75" customHeight="1">
      <c r="B20" s="44">
        <v>12</v>
      </c>
      <c r="C20" s="45" t="s">
        <v>811</v>
      </c>
      <c r="D20" s="46" t="s">
        <v>210</v>
      </c>
      <c r="E20" s="47" t="s">
        <v>452</v>
      </c>
      <c r="F20" s="48" t="s">
        <v>173</v>
      </c>
      <c r="G20" s="45" t="s">
        <v>153</v>
      </c>
      <c r="H20" s="88">
        <v>10</v>
      </c>
      <c r="I20" s="49">
        <v>9</v>
      </c>
      <c r="J20" s="49" t="s">
        <v>36</v>
      </c>
      <c r="K20" s="49">
        <v>8</v>
      </c>
      <c r="L20" s="54"/>
      <c r="M20" s="54"/>
      <c r="N20" s="54"/>
      <c r="O20" s="54"/>
      <c r="P20" s="86">
        <v>7.5</v>
      </c>
      <c r="Q20" s="51">
        <f t="shared" si="0"/>
        <v>8</v>
      </c>
      <c r="R20" s="52" t="str">
        <f t="shared" si="3"/>
        <v>B+</v>
      </c>
      <c r="S20" s="53" t="str">
        <f t="shared" si="1"/>
        <v>Khá</v>
      </c>
      <c r="T20" s="41" t="str">
        <f t="shared" si="4"/>
        <v/>
      </c>
      <c r="U20" s="41"/>
      <c r="V20" s="71"/>
      <c r="W20" s="4"/>
      <c r="X20" s="43" t="str">
        <f t="shared" si="2"/>
        <v>Đạt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.75" customHeight="1">
      <c r="B21" s="44">
        <v>13</v>
      </c>
      <c r="C21" s="45" t="s">
        <v>812</v>
      </c>
      <c r="D21" s="46" t="s">
        <v>813</v>
      </c>
      <c r="E21" s="47" t="s">
        <v>126</v>
      </c>
      <c r="F21" s="48" t="s">
        <v>814</v>
      </c>
      <c r="G21" s="45" t="s">
        <v>280</v>
      </c>
      <c r="H21" s="88">
        <v>10</v>
      </c>
      <c r="I21" s="49">
        <v>9</v>
      </c>
      <c r="J21" s="49" t="s">
        <v>36</v>
      </c>
      <c r="K21" s="49">
        <v>7</v>
      </c>
      <c r="L21" s="54"/>
      <c r="M21" s="54"/>
      <c r="N21" s="54"/>
      <c r="O21" s="54"/>
      <c r="P21" s="86">
        <v>7.5</v>
      </c>
      <c r="Q21" s="51">
        <f t="shared" si="0"/>
        <v>7.8</v>
      </c>
      <c r="R21" s="52" t="str">
        <f t="shared" si="3"/>
        <v>B</v>
      </c>
      <c r="S21" s="53" t="str">
        <f t="shared" si="1"/>
        <v>Khá</v>
      </c>
      <c r="T21" s="41" t="str">
        <f t="shared" si="4"/>
        <v/>
      </c>
      <c r="U21" s="41"/>
      <c r="V21" s="71"/>
      <c r="W21" s="4"/>
      <c r="X21" s="43" t="str">
        <f t="shared" si="2"/>
        <v>Đạt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.75" customHeight="1">
      <c r="B22" s="44">
        <v>14</v>
      </c>
      <c r="C22" s="45" t="s">
        <v>815</v>
      </c>
      <c r="D22" s="46" t="s">
        <v>816</v>
      </c>
      <c r="E22" s="47" t="s">
        <v>331</v>
      </c>
      <c r="F22" s="48" t="s">
        <v>288</v>
      </c>
      <c r="G22" s="45" t="s">
        <v>77</v>
      </c>
      <c r="H22" s="88">
        <v>10</v>
      </c>
      <c r="I22" s="49">
        <v>9</v>
      </c>
      <c r="J22" s="49" t="s">
        <v>36</v>
      </c>
      <c r="K22" s="49">
        <v>9</v>
      </c>
      <c r="L22" s="54"/>
      <c r="M22" s="54"/>
      <c r="N22" s="54"/>
      <c r="O22" s="54"/>
      <c r="P22" s="86">
        <v>8</v>
      </c>
      <c r="Q22" s="51">
        <f t="shared" si="0"/>
        <v>8.5</v>
      </c>
      <c r="R22" s="52" t="str">
        <f t="shared" si="3"/>
        <v>A</v>
      </c>
      <c r="S22" s="53" t="str">
        <f t="shared" si="1"/>
        <v>Giỏi</v>
      </c>
      <c r="T22" s="41" t="str">
        <f t="shared" si="4"/>
        <v/>
      </c>
      <c r="U22" s="41"/>
      <c r="V22" s="71"/>
      <c r="W22" s="4"/>
      <c r="X22" s="43" t="str">
        <f t="shared" si="2"/>
        <v>Đạt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.75" customHeight="1">
      <c r="B23" s="44">
        <v>15</v>
      </c>
      <c r="C23" s="45" t="s">
        <v>817</v>
      </c>
      <c r="D23" s="46" t="s">
        <v>150</v>
      </c>
      <c r="E23" s="47" t="s">
        <v>818</v>
      </c>
      <c r="F23" s="48" t="s">
        <v>819</v>
      </c>
      <c r="G23" s="45" t="s">
        <v>332</v>
      </c>
      <c r="H23" s="88">
        <v>10</v>
      </c>
      <c r="I23" s="49">
        <v>10</v>
      </c>
      <c r="J23" s="49" t="s">
        <v>36</v>
      </c>
      <c r="K23" s="49">
        <v>9.5</v>
      </c>
      <c r="L23" s="54"/>
      <c r="M23" s="54"/>
      <c r="N23" s="54"/>
      <c r="O23" s="54"/>
      <c r="P23" s="86">
        <v>8</v>
      </c>
      <c r="Q23" s="51">
        <f t="shared" si="0"/>
        <v>8.6999999999999993</v>
      </c>
      <c r="R23" s="52" t="str">
        <f t="shared" si="3"/>
        <v>A</v>
      </c>
      <c r="S23" s="53" t="str">
        <f t="shared" si="1"/>
        <v>Giỏi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.75" customHeight="1">
      <c r="B24" s="44">
        <v>16</v>
      </c>
      <c r="C24" s="45" t="s">
        <v>820</v>
      </c>
      <c r="D24" s="46" t="s">
        <v>821</v>
      </c>
      <c r="E24" s="47" t="s">
        <v>151</v>
      </c>
      <c r="F24" s="48" t="s">
        <v>84</v>
      </c>
      <c r="G24" s="45" t="s">
        <v>95</v>
      </c>
      <c r="H24" s="88">
        <v>10</v>
      </c>
      <c r="I24" s="49">
        <v>10</v>
      </c>
      <c r="J24" s="49" t="s">
        <v>36</v>
      </c>
      <c r="K24" s="49">
        <v>9.5</v>
      </c>
      <c r="L24" s="54"/>
      <c r="M24" s="54"/>
      <c r="N24" s="54"/>
      <c r="O24" s="54"/>
      <c r="P24" s="86">
        <v>8</v>
      </c>
      <c r="Q24" s="51">
        <f t="shared" si="0"/>
        <v>8.6999999999999993</v>
      </c>
      <c r="R24" s="52" t="str">
        <f t="shared" si="3"/>
        <v>A</v>
      </c>
      <c r="S24" s="53" t="str">
        <f t="shared" si="1"/>
        <v>Giỏi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.75" customHeight="1">
      <c r="B25" s="44">
        <v>17</v>
      </c>
      <c r="C25" s="45" t="s">
        <v>822</v>
      </c>
      <c r="D25" s="46" t="s">
        <v>823</v>
      </c>
      <c r="E25" s="47" t="s">
        <v>151</v>
      </c>
      <c r="F25" s="48" t="s">
        <v>824</v>
      </c>
      <c r="G25" s="45" t="s">
        <v>153</v>
      </c>
      <c r="H25" s="88">
        <v>10</v>
      </c>
      <c r="I25" s="49">
        <v>9</v>
      </c>
      <c r="J25" s="49" t="s">
        <v>36</v>
      </c>
      <c r="K25" s="49">
        <v>8</v>
      </c>
      <c r="L25" s="54"/>
      <c r="M25" s="54"/>
      <c r="N25" s="54"/>
      <c r="O25" s="54"/>
      <c r="P25" s="86">
        <v>8</v>
      </c>
      <c r="Q25" s="51">
        <f t="shared" si="0"/>
        <v>8.3000000000000007</v>
      </c>
      <c r="R25" s="52" t="str">
        <f t="shared" si="3"/>
        <v>B+</v>
      </c>
      <c r="S25" s="53" t="str">
        <f t="shared" si="1"/>
        <v>Khá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.75" customHeight="1">
      <c r="B26" s="44">
        <v>18</v>
      </c>
      <c r="C26" s="45" t="s">
        <v>825</v>
      </c>
      <c r="D26" s="46" t="s">
        <v>277</v>
      </c>
      <c r="E26" s="47" t="s">
        <v>826</v>
      </c>
      <c r="F26" s="48" t="s">
        <v>508</v>
      </c>
      <c r="G26" s="45" t="s">
        <v>73</v>
      </c>
      <c r="H26" s="88">
        <v>10</v>
      </c>
      <c r="I26" s="49">
        <v>9</v>
      </c>
      <c r="J26" s="49" t="s">
        <v>36</v>
      </c>
      <c r="K26" s="49">
        <v>9.5</v>
      </c>
      <c r="L26" s="54"/>
      <c r="M26" s="54"/>
      <c r="N26" s="54"/>
      <c r="O26" s="54"/>
      <c r="P26" s="86">
        <v>7</v>
      </c>
      <c r="Q26" s="51">
        <f t="shared" si="0"/>
        <v>8</v>
      </c>
      <c r="R26" s="52" t="str">
        <f t="shared" si="3"/>
        <v>B+</v>
      </c>
      <c r="S26" s="53" t="str">
        <f t="shared" si="1"/>
        <v>Khá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.75" customHeight="1">
      <c r="B27" s="44">
        <v>19</v>
      </c>
      <c r="C27" s="45" t="s">
        <v>827</v>
      </c>
      <c r="D27" s="46" t="s">
        <v>487</v>
      </c>
      <c r="E27" s="47" t="s">
        <v>160</v>
      </c>
      <c r="F27" s="48" t="s">
        <v>828</v>
      </c>
      <c r="G27" s="45" t="s">
        <v>77</v>
      </c>
      <c r="H27" s="88">
        <v>10</v>
      </c>
      <c r="I27" s="49">
        <v>9</v>
      </c>
      <c r="J27" s="49" t="s">
        <v>36</v>
      </c>
      <c r="K27" s="49">
        <v>9</v>
      </c>
      <c r="L27" s="54"/>
      <c r="M27" s="54"/>
      <c r="N27" s="54"/>
      <c r="O27" s="54"/>
      <c r="P27" s="86">
        <v>7.5</v>
      </c>
      <c r="Q27" s="51">
        <f t="shared" si="0"/>
        <v>8.1999999999999993</v>
      </c>
      <c r="R27" s="52" t="str">
        <f t="shared" si="3"/>
        <v>B+</v>
      </c>
      <c r="S27" s="53" t="str">
        <f t="shared" si="1"/>
        <v>Khá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.75" customHeight="1">
      <c r="B28" s="44">
        <v>20</v>
      </c>
      <c r="C28" s="45" t="s">
        <v>829</v>
      </c>
      <c r="D28" s="46" t="s">
        <v>830</v>
      </c>
      <c r="E28" s="47" t="s">
        <v>168</v>
      </c>
      <c r="F28" s="48" t="s">
        <v>831</v>
      </c>
      <c r="G28" s="45" t="s">
        <v>90</v>
      </c>
      <c r="H28" s="88">
        <v>10</v>
      </c>
      <c r="I28" s="49">
        <v>10</v>
      </c>
      <c r="J28" s="49" t="s">
        <v>36</v>
      </c>
      <c r="K28" s="49">
        <v>8</v>
      </c>
      <c r="L28" s="54"/>
      <c r="M28" s="54"/>
      <c r="N28" s="54"/>
      <c r="O28" s="54"/>
      <c r="P28" s="86">
        <v>7.5</v>
      </c>
      <c r="Q28" s="51">
        <f t="shared" si="0"/>
        <v>8.1</v>
      </c>
      <c r="R28" s="52" t="str">
        <f t="shared" si="3"/>
        <v>B+</v>
      </c>
      <c r="S28" s="53" t="str">
        <f t="shared" si="1"/>
        <v>Khá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.75" customHeight="1">
      <c r="B29" s="44">
        <v>21</v>
      </c>
      <c r="C29" s="45" t="s">
        <v>832</v>
      </c>
      <c r="D29" s="46" t="s">
        <v>163</v>
      </c>
      <c r="E29" s="47" t="s">
        <v>172</v>
      </c>
      <c r="F29" s="48" t="s">
        <v>161</v>
      </c>
      <c r="G29" s="45" t="s">
        <v>328</v>
      </c>
      <c r="H29" s="88">
        <v>10</v>
      </c>
      <c r="I29" s="49">
        <v>9</v>
      </c>
      <c r="J29" s="49" t="s">
        <v>36</v>
      </c>
      <c r="K29" s="49">
        <v>8</v>
      </c>
      <c r="L29" s="54"/>
      <c r="M29" s="54"/>
      <c r="N29" s="54"/>
      <c r="O29" s="54"/>
      <c r="P29" s="86">
        <v>7.5</v>
      </c>
      <c r="Q29" s="51">
        <f t="shared" si="0"/>
        <v>8</v>
      </c>
      <c r="R29" s="52" t="str">
        <f t="shared" si="3"/>
        <v>B+</v>
      </c>
      <c r="S29" s="53" t="str">
        <f t="shared" si="1"/>
        <v>Khá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.75" customHeight="1">
      <c r="B30" s="44">
        <v>22</v>
      </c>
      <c r="C30" s="45" t="s">
        <v>833</v>
      </c>
      <c r="D30" s="46" t="s">
        <v>834</v>
      </c>
      <c r="E30" s="47" t="s">
        <v>835</v>
      </c>
      <c r="F30" s="48" t="s">
        <v>836</v>
      </c>
      <c r="G30" s="45" t="s">
        <v>311</v>
      </c>
      <c r="H30" s="88">
        <v>10</v>
      </c>
      <c r="I30" s="49">
        <v>9</v>
      </c>
      <c r="J30" s="49" t="s">
        <v>36</v>
      </c>
      <c r="K30" s="49">
        <v>8</v>
      </c>
      <c r="L30" s="54"/>
      <c r="M30" s="54"/>
      <c r="N30" s="54"/>
      <c r="O30" s="54"/>
      <c r="P30" s="86">
        <v>5</v>
      </c>
      <c r="Q30" s="51">
        <f t="shared" si="0"/>
        <v>6.5</v>
      </c>
      <c r="R30" s="52" t="str">
        <f t="shared" si="3"/>
        <v>C+</v>
      </c>
      <c r="S30" s="53" t="str">
        <f t="shared" si="1"/>
        <v>Trung bình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.75" customHeight="1">
      <c r="B31" s="44">
        <v>23</v>
      </c>
      <c r="C31" s="45" t="s">
        <v>837</v>
      </c>
      <c r="D31" s="46" t="s">
        <v>813</v>
      </c>
      <c r="E31" s="47" t="s">
        <v>835</v>
      </c>
      <c r="F31" s="48" t="s">
        <v>553</v>
      </c>
      <c r="G31" s="45" t="s">
        <v>90</v>
      </c>
      <c r="H31" s="88">
        <v>0</v>
      </c>
      <c r="I31" s="49">
        <v>0</v>
      </c>
      <c r="J31" s="49" t="s">
        <v>36</v>
      </c>
      <c r="K31" s="49">
        <v>0</v>
      </c>
      <c r="L31" s="54"/>
      <c r="M31" s="54"/>
      <c r="N31" s="54"/>
      <c r="O31" s="54"/>
      <c r="P31" s="121" t="s">
        <v>437</v>
      </c>
      <c r="Q31" s="51">
        <f t="shared" si="0"/>
        <v>0</v>
      </c>
      <c r="R31" s="52" t="str">
        <f t="shared" si="3"/>
        <v>F</v>
      </c>
      <c r="S31" s="53" t="str">
        <f t="shared" si="1"/>
        <v>Kém</v>
      </c>
      <c r="T31" s="41" t="str">
        <f t="shared" si="4"/>
        <v>Không đủ ĐKDT</v>
      </c>
      <c r="U31" s="41"/>
      <c r="V31" s="71"/>
      <c r="W31" s="4"/>
      <c r="X31" s="43" t="str">
        <f t="shared" si="2"/>
        <v>Học lại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.75" customHeight="1">
      <c r="B32" s="44">
        <v>24</v>
      </c>
      <c r="C32" s="45" t="s">
        <v>838</v>
      </c>
      <c r="D32" s="46" t="s">
        <v>101</v>
      </c>
      <c r="E32" s="47" t="s">
        <v>835</v>
      </c>
      <c r="F32" s="48" t="s">
        <v>839</v>
      </c>
      <c r="G32" s="45" t="s">
        <v>73</v>
      </c>
      <c r="H32" s="88">
        <v>10</v>
      </c>
      <c r="I32" s="49">
        <v>9</v>
      </c>
      <c r="J32" s="49" t="s">
        <v>36</v>
      </c>
      <c r="K32" s="49">
        <v>9.5</v>
      </c>
      <c r="L32" s="54"/>
      <c r="M32" s="54"/>
      <c r="N32" s="54"/>
      <c r="O32" s="54"/>
      <c r="P32" s="86">
        <v>7.5</v>
      </c>
      <c r="Q32" s="51">
        <f t="shared" si="0"/>
        <v>8.3000000000000007</v>
      </c>
      <c r="R32" s="52" t="str">
        <f t="shared" si="3"/>
        <v>B+</v>
      </c>
      <c r="S32" s="53" t="str">
        <f t="shared" si="1"/>
        <v>Khá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.75" customHeight="1">
      <c r="B33" s="44">
        <v>25</v>
      </c>
      <c r="C33" s="45" t="s">
        <v>840</v>
      </c>
      <c r="D33" s="46" t="s">
        <v>841</v>
      </c>
      <c r="E33" s="47" t="s">
        <v>479</v>
      </c>
      <c r="F33" s="48" t="s">
        <v>842</v>
      </c>
      <c r="G33" s="45" t="s">
        <v>311</v>
      </c>
      <c r="H33" s="88">
        <v>10</v>
      </c>
      <c r="I33" s="49">
        <v>9</v>
      </c>
      <c r="J33" s="49" t="s">
        <v>36</v>
      </c>
      <c r="K33" s="49">
        <v>8</v>
      </c>
      <c r="L33" s="54"/>
      <c r="M33" s="54"/>
      <c r="N33" s="54"/>
      <c r="O33" s="54"/>
      <c r="P33" s="86">
        <v>7.5</v>
      </c>
      <c r="Q33" s="51">
        <f t="shared" si="0"/>
        <v>8</v>
      </c>
      <c r="R33" s="52" t="str">
        <f t="shared" si="3"/>
        <v>B+</v>
      </c>
      <c r="S33" s="53" t="str">
        <f t="shared" si="1"/>
        <v>Khá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.75" customHeight="1">
      <c r="B34" s="44">
        <v>26</v>
      </c>
      <c r="C34" s="45" t="s">
        <v>843</v>
      </c>
      <c r="D34" s="46" t="s">
        <v>844</v>
      </c>
      <c r="E34" s="47" t="s">
        <v>351</v>
      </c>
      <c r="F34" s="48" t="s">
        <v>845</v>
      </c>
      <c r="G34" s="45" t="s">
        <v>73</v>
      </c>
      <c r="H34" s="88">
        <v>10</v>
      </c>
      <c r="I34" s="49">
        <v>9</v>
      </c>
      <c r="J34" s="49" t="s">
        <v>36</v>
      </c>
      <c r="K34" s="49">
        <v>9.5</v>
      </c>
      <c r="L34" s="54"/>
      <c r="M34" s="54"/>
      <c r="N34" s="54"/>
      <c r="O34" s="54"/>
      <c r="P34" s="86">
        <v>7</v>
      </c>
      <c r="Q34" s="51">
        <f t="shared" si="0"/>
        <v>8</v>
      </c>
      <c r="R34" s="52" t="str">
        <f t="shared" si="3"/>
        <v>B+</v>
      </c>
      <c r="S34" s="53" t="str">
        <f t="shared" si="1"/>
        <v>Khá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.75" customHeight="1">
      <c r="B35" s="44">
        <v>27</v>
      </c>
      <c r="C35" s="45" t="s">
        <v>846</v>
      </c>
      <c r="D35" s="46" t="s">
        <v>847</v>
      </c>
      <c r="E35" s="47" t="s">
        <v>360</v>
      </c>
      <c r="F35" s="48" t="s">
        <v>848</v>
      </c>
      <c r="G35" s="45" t="s">
        <v>153</v>
      </c>
      <c r="H35" s="88">
        <v>0</v>
      </c>
      <c r="I35" s="49">
        <v>0</v>
      </c>
      <c r="J35" s="49" t="s">
        <v>36</v>
      </c>
      <c r="K35" s="49">
        <v>0</v>
      </c>
      <c r="L35" s="54"/>
      <c r="M35" s="54"/>
      <c r="N35" s="54"/>
      <c r="O35" s="54"/>
      <c r="P35" s="121" t="s">
        <v>437</v>
      </c>
      <c r="Q35" s="51">
        <f t="shared" si="0"/>
        <v>0</v>
      </c>
      <c r="R35" s="52" t="str">
        <f t="shared" si="3"/>
        <v>F</v>
      </c>
      <c r="S35" s="53" t="str">
        <f t="shared" si="1"/>
        <v>Kém</v>
      </c>
      <c r="T35" s="41" t="str">
        <f t="shared" si="4"/>
        <v>Không đủ ĐKDT</v>
      </c>
      <c r="U35" s="41"/>
      <c r="V35" s="71"/>
      <c r="W35" s="4"/>
      <c r="X35" s="43" t="str">
        <f t="shared" si="2"/>
        <v>Học lại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.75" customHeight="1">
      <c r="B36" s="44">
        <v>28</v>
      </c>
      <c r="C36" s="45" t="s">
        <v>849</v>
      </c>
      <c r="D36" s="46" t="s">
        <v>136</v>
      </c>
      <c r="E36" s="47" t="s">
        <v>182</v>
      </c>
      <c r="F36" s="48" t="s">
        <v>456</v>
      </c>
      <c r="G36" s="45" t="s">
        <v>174</v>
      </c>
      <c r="H36" s="88">
        <v>10</v>
      </c>
      <c r="I36" s="49">
        <v>10</v>
      </c>
      <c r="J36" s="49" t="s">
        <v>36</v>
      </c>
      <c r="K36" s="49">
        <v>8</v>
      </c>
      <c r="L36" s="54"/>
      <c r="M36" s="54"/>
      <c r="N36" s="54"/>
      <c r="O36" s="54"/>
      <c r="P36" s="86">
        <v>7</v>
      </c>
      <c r="Q36" s="51">
        <f t="shared" si="0"/>
        <v>7.8</v>
      </c>
      <c r="R36" s="52" t="str">
        <f t="shared" si="3"/>
        <v>B</v>
      </c>
      <c r="S36" s="53" t="str">
        <f t="shared" si="1"/>
        <v>Khá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.75" customHeight="1">
      <c r="B37" s="44">
        <v>29</v>
      </c>
      <c r="C37" s="45" t="s">
        <v>850</v>
      </c>
      <c r="D37" s="46" t="s">
        <v>851</v>
      </c>
      <c r="E37" s="47" t="s">
        <v>186</v>
      </c>
      <c r="F37" s="48" t="s">
        <v>852</v>
      </c>
      <c r="G37" s="45" t="s">
        <v>77</v>
      </c>
      <c r="H37" s="88">
        <v>10</v>
      </c>
      <c r="I37" s="49">
        <v>9</v>
      </c>
      <c r="J37" s="49" t="s">
        <v>36</v>
      </c>
      <c r="K37" s="49">
        <v>9</v>
      </c>
      <c r="L37" s="54"/>
      <c r="M37" s="54"/>
      <c r="N37" s="54"/>
      <c r="O37" s="54"/>
      <c r="P37" s="86">
        <v>7.5</v>
      </c>
      <c r="Q37" s="51">
        <f t="shared" si="0"/>
        <v>8.1999999999999993</v>
      </c>
      <c r="R37" s="52" t="str">
        <f t="shared" si="3"/>
        <v>B+</v>
      </c>
      <c r="S37" s="53" t="str">
        <f t="shared" si="1"/>
        <v>Khá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.75" customHeight="1">
      <c r="B38" s="44">
        <v>30</v>
      </c>
      <c r="C38" s="45" t="s">
        <v>853</v>
      </c>
      <c r="D38" s="46" t="s">
        <v>210</v>
      </c>
      <c r="E38" s="47" t="s">
        <v>186</v>
      </c>
      <c r="F38" s="48" t="s">
        <v>99</v>
      </c>
      <c r="G38" s="45" t="s">
        <v>328</v>
      </c>
      <c r="H38" s="88">
        <v>10</v>
      </c>
      <c r="I38" s="49">
        <v>9</v>
      </c>
      <c r="J38" s="49" t="s">
        <v>36</v>
      </c>
      <c r="K38" s="49">
        <v>8</v>
      </c>
      <c r="L38" s="54"/>
      <c r="M38" s="54"/>
      <c r="N38" s="54"/>
      <c r="O38" s="54"/>
      <c r="P38" s="86">
        <v>6</v>
      </c>
      <c r="Q38" s="51">
        <f t="shared" si="0"/>
        <v>7.1</v>
      </c>
      <c r="R38" s="52" t="str">
        <f t="shared" si="3"/>
        <v>B</v>
      </c>
      <c r="S38" s="53" t="str">
        <f t="shared" si="1"/>
        <v>Khá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.75" customHeight="1">
      <c r="B39" s="44">
        <v>31</v>
      </c>
      <c r="C39" s="45" t="s">
        <v>854</v>
      </c>
      <c r="D39" s="46" t="s">
        <v>855</v>
      </c>
      <c r="E39" s="47" t="s">
        <v>201</v>
      </c>
      <c r="F39" s="48" t="s">
        <v>226</v>
      </c>
      <c r="G39" s="45" t="s">
        <v>148</v>
      </c>
      <c r="H39" s="88">
        <v>10</v>
      </c>
      <c r="I39" s="49">
        <v>9</v>
      </c>
      <c r="J39" s="49" t="s">
        <v>36</v>
      </c>
      <c r="K39" s="49">
        <v>8</v>
      </c>
      <c r="L39" s="54"/>
      <c r="M39" s="54"/>
      <c r="N39" s="54"/>
      <c r="O39" s="54"/>
      <c r="P39" s="86">
        <v>7</v>
      </c>
      <c r="Q39" s="51">
        <f t="shared" si="0"/>
        <v>7.7</v>
      </c>
      <c r="R39" s="52" t="str">
        <f t="shared" si="3"/>
        <v>B</v>
      </c>
      <c r="S39" s="53" t="str">
        <f t="shared" si="1"/>
        <v>Khá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.75" customHeight="1">
      <c r="B40" s="44">
        <v>32</v>
      </c>
      <c r="C40" s="45" t="s">
        <v>856</v>
      </c>
      <c r="D40" s="46" t="s">
        <v>298</v>
      </c>
      <c r="E40" s="47" t="s">
        <v>201</v>
      </c>
      <c r="F40" s="48" t="s">
        <v>247</v>
      </c>
      <c r="G40" s="45" t="s">
        <v>332</v>
      </c>
      <c r="H40" s="88">
        <v>10</v>
      </c>
      <c r="I40" s="49">
        <v>10</v>
      </c>
      <c r="J40" s="49" t="s">
        <v>36</v>
      </c>
      <c r="K40" s="49">
        <v>9.5</v>
      </c>
      <c r="L40" s="54"/>
      <c r="M40" s="54"/>
      <c r="N40" s="54"/>
      <c r="O40" s="54"/>
      <c r="P40" s="86">
        <v>8.5</v>
      </c>
      <c r="Q40" s="51">
        <f t="shared" si="0"/>
        <v>9</v>
      </c>
      <c r="R40" s="52" t="str">
        <f t="shared" si="3"/>
        <v>A+</v>
      </c>
      <c r="S40" s="53" t="str">
        <f t="shared" si="1"/>
        <v>Giỏi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.75" customHeight="1">
      <c r="B41" s="44">
        <v>33</v>
      </c>
      <c r="C41" s="45" t="s">
        <v>857</v>
      </c>
      <c r="D41" s="46" t="s">
        <v>858</v>
      </c>
      <c r="E41" s="47" t="s">
        <v>201</v>
      </c>
      <c r="F41" s="48" t="s">
        <v>859</v>
      </c>
      <c r="G41" s="45" t="s">
        <v>77</v>
      </c>
      <c r="H41" s="88">
        <v>10</v>
      </c>
      <c r="I41" s="49">
        <v>9</v>
      </c>
      <c r="J41" s="49" t="s">
        <v>36</v>
      </c>
      <c r="K41" s="49">
        <v>9</v>
      </c>
      <c r="L41" s="54"/>
      <c r="M41" s="54"/>
      <c r="N41" s="54"/>
      <c r="O41" s="54"/>
      <c r="P41" s="86">
        <v>8</v>
      </c>
      <c r="Q41" s="51">
        <f t="shared" si="0"/>
        <v>8.5</v>
      </c>
      <c r="R41" s="52" t="str">
        <f t="shared" si="3"/>
        <v>A</v>
      </c>
      <c r="S41" s="53" t="str">
        <f t="shared" si="1"/>
        <v>Giỏi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.75" customHeight="1">
      <c r="B42" s="44">
        <v>34</v>
      </c>
      <c r="C42" s="45" t="s">
        <v>860</v>
      </c>
      <c r="D42" s="46" t="s">
        <v>567</v>
      </c>
      <c r="E42" s="47" t="s">
        <v>201</v>
      </c>
      <c r="F42" s="48" t="s">
        <v>861</v>
      </c>
      <c r="G42" s="45" t="s">
        <v>95</v>
      </c>
      <c r="H42" s="88">
        <v>10</v>
      </c>
      <c r="I42" s="49">
        <v>10</v>
      </c>
      <c r="J42" s="49" t="s">
        <v>36</v>
      </c>
      <c r="K42" s="49">
        <v>9.5</v>
      </c>
      <c r="L42" s="54"/>
      <c r="M42" s="54"/>
      <c r="N42" s="54"/>
      <c r="O42" s="54"/>
      <c r="P42" s="86">
        <v>8</v>
      </c>
      <c r="Q42" s="51">
        <f t="shared" si="0"/>
        <v>8.6999999999999993</v>
      </c>
      <c r="R42" s="52" t="str">
        <f t="shared" si="3"/>
        <v>A</v>
      </c>
      <c r="S42" s="53" t="str">
        <f t="shared" si="1"/>
        <v>Giỏi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.75" customHeight="1">
      <c r="B43" s="44">
        <v>35</v>
      </c>
      <c r="C43" s="45" t="s">
        <v>862</v>
      </c>
      <c r="D43" s="46" t="s">
        <v>863</v>
      </c>
      <c r="E43" s="47" t="s">
        <v>201</v>
      </c>
      <c r="F43" s="48" t="s">
        <v>864</v>
      </c>
      <c r="G43" s="45" t="s">
        <v>332</v>
      </c>
      <c r="H43" s="88">
        <v>10</v>
      </c>
      <c r="I43" s="49">
        <v>10</v>
      </c>
      <c r="J43" s="49" t="s">
        <v>36</v>
      </c>
      <c r="K43" s="49">
        <v>9.5</v>
      </c>
      <c r="L43" s="54"/>
      <c r="M43" s="54"/>
      <c r="N43" s="54"/>
      <c r="O43" s="54"/>
      <c r="P43" s="86">
        <v>8</v>
      </c>
      <c r="Q43" s="51">
        <f t="shared" si="0"/>
        <v>8.6999999999999993</v>
      </c>
      <c r="R43" s="52" t="str">
        <f t="shared" si="3"/>
        <v>A</v>
      </c>
      <c r="S43" s="53" t="str">
        <f t="shared" si="1"/>
        <v>Giỏi</v>
      </c>
      <c r="T43" s="41" t="str">
        <f t="shared" si="4"/>
        <v/>
      </c>
      <c r="U43" s="41"/>
      <c r="V43" s="71"/>
      <c r="W43" s="4"/>
      <c r="X43" s="43" t="str">
        <f t="shared" si="2"/>
        <v>Đạt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.75" customHeight="1">
      <c r="B44" s="44">
        <v>36</v>
      </c>
      <c r="C44" s="45" t="s">
        <v>865</v>
      </c>
      <c r="D44" s="46" t="s">
        <v>866</v>
      </c>
      <c r="E44" s="47" t="s">
        <v>498</v>
      </c>
      <c r="F44" s="48" t="s">
        <v>867</v>
      </c>
      <c r="G44" s="45" t="s">
        <v>280</v>
      </c>
      <c r="H44" s="88">
        <v>10</v>
      </c>
      <c r="I44" s="49">
        <v>9</v>
      </c>
      <c r="J44" s="49" t="s">
        <v>36</v>
      </c>
      <c r="K44" s="49">
        <v>8</v>
      </c>
      <c r="L44" s="54"/>
      <c r="M44" s="54"/>
      <c r="N44" s="54"/>
      <c r="O44" s="54"/>
      <c r="P44" s="86">
        <v>7</v>
      </c>
      <c r="Q44" s="51">
        <f t="shared" si="0"/>
        <v>7.7</v>
      </c>
      <c r="R44" s="52" t="str">
        <f t="shared" si="3"/>
        <v>B</v>
      </c>
      <c r="S44" s="53" t="str">
        <f t="shared" si="1"/>
        <v>Khá</v>
      </c>
      <c r="T44" s="41" t="str">
        <f t="shared" si="4"/>
        <v/>
      </c>
      <c r="U44" s="41"/>
      <c r="V44" s="71"/>
      <c r="W44" s="4"/>
      <c r="X44" s="43" t="str">
        <f t="shared" si="2"/>
        <v>Đạt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.75" customHeight="1">
      <c r="B45" s="44">
        <v>37</v>
      </c>
      <c r="C45" s="45" t="s">
        <v>868</v>
      </c>
      <c r="D45" s="46" t="s">
        <v>869</v>
      </c>
      <c r="E45" s="47" t="s">
        <v>870</v>
      </c>
      <c r="F45" s="48" t="s">
        <v>568</v>
      </c>
      <c r="G45" s="45" t="s">
        <v>77</v>
      </c>
      <c r="H45" s="88">
        <v>10</v>
      </c>
      <c r="I45" s="49">
        <v>9</v>
      </c>
      <c r="J45" s="49" t="s">
        <v>36</v>
      </c>
      <c r="K45" s="49">
        <v>8</v>
      </c>
      <c r="L45" s="54"/>
      <c r="M45" s="54"/>
      <c r="N45" s="54"/>
      <c r="O45" s="54"/>
      <c r="P45" s="86">
        <v>7.5</v>
      </c>
      <c r="Q45" s="51">
        <f t="shared" si="0"/>
        <v>8</v>
      </c>
      <c r="R45" s="52" t="str">
        <f t="shared" si="3"/>
        <v>B+</v>
      </c>
      <c r="S45" s="53" t="str">
        <f t="shared" si="1"/>
        <v>Khá</v>
      </c>
      <c r="T45" s="41" t="str">
        <f t="shared" si="4"/>
        <v/>
      </c>
      <c r="U45" s="41"/>
      <c r="V45" s="71"/>
      <c r="W45" s="4"/>
      <c r="X45" s="43" t="str">
        <f t="shared" si="2"/>
        <v>Đạt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.75" customHeight="1">
      <c r="B46" s="44">
        <v>38</v>
      </c>
      <c r="C46" s="45" t="s">
        <v>871</v>
      </c>
      <c r="D46" s="46" t="s">
        <v>872</v>
      </c>
      <c r="E46" s="47" t="s">
        <v>710</v>
      </c>
      <c r="F46" s="48" t="s">
        <v>873</v>
      </c>
      <c r="G46" s="45" t="s">
        <v>104</v>
      </c>
      <c r="H46" s="88">
        <v>10</v>
      </c>
      <c r="I46" s="49">
        <v>9</v>
      </c>
      <c r="J46" s="49" t="s">
        <v>36</v>
      </c>
      <c r="K46" s="49">
        <v>8</v>
      </c>
      <c r="L46" s="54"/>
      <c r="M46" s="54"/>
      <c r="N46" s="54"/>
      <c r="O46" s="54"/>
      <c r="P46" s="86">
        <v>7</v>
      </c>
      <c r="Q46" s="51">
        <f t="shared" si="0"/>
        <v>7.7</v>
      </c>
      <c r="R46" s="52" t="str">
        <f t="shared" si="3"/>
        <v>B</v>
      </c>
      <c r="S46" s="53" t="str">
        <f t="shared" si="1"/>
        <v>Khá</v>
      </c>
      <c r="T46" s="41" t="str">
        <f t="shared" si="4"/>
        <v/>
      </c>
      <c r="U46" s="41"/>
      <c r="V46" s="71"/>
      <c r="W46" s="4"/>
      <c r="X46" s="43" t="str">
        <f t="shared" si="2"/>
        <v>Đạt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.75" customHeight="1">
      <c r="B47" s="44">
        <v>39</v>
      </c>
      <c r="C47" s="45" t="s">
        <v>874</v>
      </c>
      <c r="D47" s="46" t="s">
        <v>875</v>
      </c>
      <c r="E47" s="47" t="s">
        <v>876</v>
      </c>
      <c r="F47" s="48" t="s">
        <v>877</v>
      </c>
      <c r="G47" s="45" t="s">
        <v>280</v>
      </c>
      <c r="H47" s="88">
        <v>10</v>
      </c>
      <c r="I47" s="49">
        <v>9</v>
      </c>
      <c r="J47" s="49" t="s">
        <v>36</v>
      </c>
      <c r="K47" s="49">
        <v>9.5</v>
      </c>
      <c r="L47" s="54"/>
      <c r="M47" s="54"/>
      <c r="N47" s="54"/>
      <c r="O47" s="54"/>
      <c r="P47" s="86">
        <v>7</v>
      </c>
      <c r="Q47" s="51">
        <f t="shared" si="0"/>
        <v>8</v>
      </c>
      <c r="R47" s="52" t="str">
        <f t="shared" si="3"/>
        <v>B+</v>
      </c>
      <c r="S47" s="53" t="str">
        <f t="shared" si="1"/>
        <v>Khá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.75" customHeight="1">
      <c r="B48" s="44">
        <v>40</v>
      </c>
      <c r="C48" s="45" t="s">
        <v>878</v>
      </c>
      <c r="D48" s="46" t="s">
        <v>376</v>
      </c>
      <c r="E48" s="47" t="s">
        <v>246</v>
      </c>
      <c r="F48" s="48" t="s">
        <v>761</v>
      </c>
      <c r="G48" s="45" t="s">
        <v>328</v>
      </c>
      <c r="H48" s="88">
        <v>10</v>
      </c>
      <c r="I48" s="49">
        <v>10</v>
      </c>
      <c r="J48" s="49" t="s">
        <v>36</v>
      </c>
      <c r="K48" s="49">
        <v>8</v>
      </c>
      <c r="L48" s="54"/>
      <c r="M48" s="54"/>
      <c r="N48" s="54"/>
      <c r="O48" s="54"/>
      <c r="P48" s="86">
        <v>7.5</v>
      </c>
      <c r="Q48" s="51">
        <f t="shared" si="0"/>
        <v>8.1</v>
      </c>
      <c r="R48" s="52" t="str">
        <f t="shared" si="3"/>
        <v>B+</v>
      </c>
      <c r="S48" s="53" t="str">
        <f t="shared" si="1"/>
        <v>Khá</v>
      </c>
      <c r="T48" s="41" t="str">
        <f t="shared" si="4"/>
        <v/>
      </c>
      <c r="U48" s="41"/>
      <c r="V48" s="71"/>
      <c r="W48" s="4"/>
      <c r="X48" s="43" t="str">
        <f t="shared" si="2"/>
        <v>Đạt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2:40" ht="18.75" customHeight="1">
      <c r="B49" s="44">
        <v>41</v>
      </c>
      <c r="C49" s="45" t="s">
        <v>879</v>
      </c>
      <c r="D49" s="46" t="s">
        <v>880</v>
      </c>
      <c r="E49" s="47" t="s">
        <v>881</v>
      </c>
      <c r="F49" s="48" t="s">
        <v>412</v>
      </c>
      <c r="G49" s="45" t="s">
        <v>148</v>
      </c>
      <c r="H49" s="88">
        <v>10</v>
      </c>
      <c r="I49" s="49">
        <v>9</v>
      </c>
      <c r="J49" s="49" t="s">
        <v>36</v>
      </c>
      <c r="K49" s="49">
        <v>8</v>
      </c>
      <c r="L49" s="54"/>
      <c r="M49" s="54"/>
      <c r="N49" s="54"/>
      <c r="O49" s="54"/>
      <c r="P49" s="86">
        <v>7</v>
      </c>
      <c r="Q49" s="51">
        <f t="shared" si="0"/>
        <v>7.7</v>
      </c>
      <c r="R49" s="52" t="str">
        <f t="shared" si="3"/>
        <v>B</v>
      </c>
      <c r="S49" s="53" t="str">
        <f t="shared" si="1"/>
        <v>Khá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2:40" ht="18.75" customHeight="1">
      <c r="B50" s="44">
        <v>42</v>
      </c>
      <c r="C50" s="45" t="s">
        <v>882</v>
      </c>
      <c r="D50" s="46" t="s">
        <v>213</v>
      </c>
      <c r="E50" s="47" t="s">
        <v>881</v>
      </c>
      <c r="F50" s="48" t="s">
        <v>883</v>
      </c>
      <c r="G50" s="45" t="s">
        <v>280</v>
      </c>
      <c r="H50" s="88">
        <v>10</v>
      </c>
      <c r="I50" s="49">
        <v>9</v>
      </c>
      <c r="J50" s="49" t="s">
        <v>36</v>
      </c>
      <c r="K50" s="49">
        <v>8</v>
      </c>
      <c r="L50" s="54"/>
      <c r="M50" s="54"/>
      <c r="N50" s="54"/>
      <c r="O50" s="54"/>
      <c r="P50" s="86">
        <v>8</v>
      </c>
      <c r="Q50" s="51">
        <f t="shared" si="0"/>
        <v>8.3000000000000007</v>
      </c>
      <c r="R50" s="52" t="str">
        <f t="shared" si="3"/>
        <v>B+</v>
      </c>
      <c r="S50" s="53" t="str">
        <f t="shared" si="1"/>
        <v>Khá</v>
      </c>
      <c r="T50" s="41" t="str">
        <f t="shared" si="4"/>
        <v/>
      </c>
      <c r="U50" s="41"/>
      <c r="V50" s="71"/>
      <c r="W50" s="4"/>
      <c r="X50" s="43" t="str">
        <f t="shared" si="2"/>
        <v>Đạt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2:40" ht="18.75" customHeight="1">
      <c r="B51" s="44">
        <v>43</v>
      </c>
      <c r="C51" s="45" t="s">
        <v>884</v>
      </c>
      <c r="D51" s="46" t="s">
        <v>885</v>
      </c>
      <c r="E51" s="47" t="s">
        <v>881</v>
      </c>
      <c r="F51" s="48" t="s">
        <v>886</v>
      </c>
      <c r="G51" s="45" t="s">
        <v>311</v>
      </c>
      <c r="H51" s="88">
        <v>10</v>
      </c>
      <c r="I51" s="49">
        <v>9</v>
      </c>
      <c r="J51" s="49" t="s">
        <v>36</v>
      </c>
      <c r="K51" s="49">
        <v>8</v>
      </c>
      <c r="L51" s="54"/>
      <c r="M51" s="54"/>
      <c r="N51" s="54"/>
      <c r="O51" s="54"/>
      <c r="P51" s="86">
        <v>7.5</v>
      </c>
      <c r="Q51" s="51">
        <f t="shared" si="0"/>
        <v>8</v>
      </c>
      <c r="R51" s="52" t="str">
        <f t="shared" si="3"/>
        <v>B+</v>
      </c>
      <c r="S51" s="53" t="str">
        <f t="shared" si="1"/>
        <v>Khá</v>
      </c>
      <c r="T51" s="41" t="str">
        <f t="shared" si="4"/>
        <v/>
      </c>
      <c r="U51" s="41"/>
      <c r="V51" s="71"/>
      <c r="W51" s="4"/>
      <c r="X51" s="43" t="str">
        <f t="shared" si="2"/>
        <v>Đạt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2:40" ht="18.75" customHeight="1">
      <c r="B52" s="44">
        <v>44</v>
      </c>
      <c r="C52" s="45" t="s">
        <v>887</v>
      </c>
      <c r="D52" s="46" t="s">
        <v>888</v>
      </c>
      <c r="E52" s="47" t="s">
        <v>254</v>
      </c>
      <c r="F52" s="48" t="s">
        <v>134</v>
      </c>
      <c r="G52" s="45" t="s">
        <v>328</v>
      </c>
      <c r="H52" s="88">
        <v>10</v>
      </c>
      <c r="I52" s="49">
        <v>10</v>
      </c>
      <c r="J52" s="49" t="s">
        <v>36</v>
      </c>
      <c r="K52" s="49">
        <v>8</v>
      </c>
      <c r="L52" s="54"/>
      <c r="M52" s="54"/>
      <c r="N52" s="54"/>
      <c r="O52" s="54"/>
      <c r="P52" s="86">
        <v>7</v>
      </c>
      <c r="Q52" s="51">
        <f t="shared" si="0"/>
        <v>7.8</v>
      </c>
      <c r="R52" s="52" t="str">
        <f t="shared" si="3"/>
        <v>B</v>
      </c>
      <c r="S52" s="53" t="str">
        <f t="shared" si="1"/>
        <v>Khá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2:40" ht="18.75" customHeight="1">
      <c r="B53" s="44">
        <v>45</v>
      </c>
      <c r="C53" s="45" t="s">
        <v>889</v>
      </c>
      <c r="D53" s="46" t="s">
        <v>890</v>
      </c>
      <c r="E53" s="47" t="s">
        <v>254</v>
      </c>
      <c r="F53" s="48" t="s">
        <v>387</v>
      </c>
      <c r="G53" s="45" t="s">
        <v>73</v>
      </c>
      <c r="H53" s="88">
        <v>10</v>
      </c>
      <c r="I53" s="49">
        <v>9</v>
      </c>
      <c r="J53" s="49" t="s">
        <v>36</v>
      </c>
      <c r="K53" s="49">
        <v>7</v>
      </c>
      <c r="L53" s="54"/>
      <c r="M53" s="54"/>
      <c r="N53" s="54"/>
      <c r="O53" s="54"/>
      <c r="P53" s="86">
        <v>8</v>
      </c>
      <c r="Q53" s="51">
        <f t="shared" si="0"/>
        <v>8.1</v>
      </c>
      <c r="R53" s="52" t="str">
        <f t="shared" si="3"/>
        <v>B+</v>
      </c>
      <c r="S53" s="53" t="str">
        <f t="shared" si="1"/>
        <v>Khá</v>
      </c>
      <c r="T53" s="41" t="str">
        <f t="shared" si="4"/>
        <v/>
      </c>
      <c r="U53" s="41"/>
      <c r="V53" s="71"/>
      <c r="W53" s="4"/>
      <c r="X53" s="43" t="str">
        <f t="shared" si="2"/>
        <v>Đạt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2:40" ht="18.75" customHeight="1">
      <c r="B54" s="44">
        <v>46</v>
      </c>
      <c r="C54" s="45" t="s">
        <v>891</v>
      </c>
      <c r="D54" s="46" t="s">
        <v>892</v>
      </c>
      <c r="E54" s="47" t="s">
        <v>893</v>
      </c>
      <c r="F54" s="48" t="s">
        <v>894</v>
      </c>
      <c r="G54" s="45" t="s">
        <v>104</v>
      </c>
      <c r="H54" s="88">
        <v>10</v>
      </c>
      <c r="I54" s="49">
        <v>9</v>
      </c>
      <c r="J54" s="49" t="s">
        <v>36</v>
      </c>
      <c r="K54" s="49">
        <v>8</v>
      </c>
      <c r="L54" s="54"/>
      <c r="M54" s="54"/>
      <c r="N54" s="54"/>
      <c r="O54" s="54"/>
      <c r="P54" s="86">
        <v>8</v>
      </c>
      <c r="Q54" s="51">
        <f t="shared" si="0"/>
        <v>8.3000000000000007</v>
      </c>
      <c r="R54" s="52" t="str">
        <f t="shared" si="3"/>
        <v>B+</v>
      </c>
      <c r="S54" s="53" t="str">
        <f t="shared" si="1"/>
        <v>Khá</v>
      </c>
      <c r="T54" s="41" t="str">
        <f t="shared" si="4"/>
        <v/>
      </c>
      <c r="U54" s="41"/>
      <c r="V54" s="71"/>
      <c r="W54" s="4"/>
      <c r="X54" s="43" t="str">
        <f t="shared" si="2"/>
        <v>Đạt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2:40" ht="18.75" customHeight="1">
      <c r="B55" s="44">
        <v>47</v>
      </c>
      <c r="C55" s="45" t="s">
        <v>895</v>
      </c>
      <c r="D55" s="46" t="s">
        <v>896</v>
      </c>
      <c r="E55" s="47" t="s">
        <v>414</v>
      </c>
      <c r="F55" s="48" t="s">
        <v>296</v>
      </c>
      <c r="G55" s="45" t="s">
        <v>113</v>
      </c>
      <c r="H55" s="88">
        <v>10</v>
      </c>
      <c r="I55" s="49">
        <v>10</v>
      </c>
      <c r="J55" s="49" t="s">
        <v>36</v>
      </c>
      <c r="K55" s="49">
        <v>8</v>
      </c>
      <c r="L55" s="54"/>
      <c r="M55" s="54"/>
      <c r="N55" s="54"/>
      <c r="O55" s="54"/>
      <c r="P55" s="86">
        <v>8</v>
      </c>
      <c r="Q55" s="51">
        <f t="shared" si="0"/>
        <v>8.4</v>
      </c>
      <c r="R55" s="52" t="str">
        <f t="shared" si="3"/>
        <v>B+</v>
      </c>
      <c r="S55" s="53" t="str">
        <f t="shared" si="1"/>
        <v>Khá</v>
      </c>
      <c r="T55" s="41" t="str">
        <f t="shared" si="4"/>
        <v/>
      </c>
      <c r="U55" s="41"/>
      <c r="V55" s="71"/>
      <c r="W55" s="4"/>
      <c r="X55" s="43" t="str">
        <f t="shared" si="2"/>
        <v>Đạt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2:40" ht="18.75" customHeight="1">
      <c r="B56" s="44">
        <v>48</v>
      </c>
      <c r="C56" s="45" t="s">
        <v>897</v>
      </c>
      <c r="D56" s="46" t="s">
        <v>277</v>
      </c>
      <c r="E56" s="47" t="s">
        <v>414</v>
      </c>
      <c r="F56" s="48" t="s">
        <v>898</v>
      </c>
      <c r="G56" s="45" t="s">
        <v>311</v>
      </c>
      <c r="H56" s="88">
        <v>10</v>
      </c>
      <c r="I56" s="49">
        <v>9</v>
      </c>
      <c r="J56" s="49" t="s">
        <v>36</v>
      </c>
      <c r="K56" s="49">
        <v>8</v>
      </c>
      <c r="L56" s="54"/>
      <c r="M56" s="54"/>
      <c r="N56" s="54"/>
      <c r="O56" s="54"/>
      <c r="P56" s="86">
        <v>7</v>
      </c>
      <c r="Q56" s="51">
        <f t="shared" si="0"/>
        <v>7.7</v>
      </c>
      <c r="R56" s="52" t="str">
        <f t="shared" si="3"/>
        <v>B</v>
      </c>
      <c r="S56" s="53" t="str">
        <f t="shared" si="1"/>
        <v>Khá</v>
      </c>
      <c r="T56" s="41" t="str">
        <f t="shared" si="4"/>
        <v/>
      </c>
      <c r="U56" s="41"/>
      <c r="V56" s="71"/>
      <c r="W56" s="4"/>
      <c r="X56" s="43" t="str">
        <f t="shared" si="2"/>
        <v>Đạt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2:40" ht="18.75" customHeight="1">
      <c r="B57" s="44">
        <v>49</v>
      </c>
      <c r="C57" s="45" t="s">
        <v>899</v>
      </c>
      <c r="D57" s="46" t="s">
        <v>110</v>
      </c>
      <c r="E57" s="47" t="s">
        <v>544</v>
      </c>
      <c r="F57" s="48" t="s">
        <v>900</v>
      </c>
      <c r="G57" s="45" t="s">
        <v>73</v>
      </c>
      <c r="H57" s="88">
        <v>10</v>
      </c>
      <c r="I57" s="49">
        <v>9</v>
      </c>
      <c r="J57" s="49" t="s">
        <v>36</v>
      </c>
      <c r="K57" s="49">
        <v>7</v>
      </c>
      <c r="L57" s="54"/>
      <c r="M57" s="54"/>
      <c r="N57" s="54"/>
      <c r="O57" s="54"/>
      <c r="P57" s="86">
        <v>8</v>
      </c>
      <c r="Q57" s="51">
        <f t="shared" si="0"/>
        <v>8.1</v>
      </c>
      <c r="R57" s="52" t="str">
        <f t="shared" si="3"/>
        <v>B+</v>
      </c>
      <c r="S57" s="53" t="str">
        <f t="shared" si="1"/>
        <v>Khá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2:40" ht="18.75" customHeight="1">
      <c r="B58" s="44">
        <v>50</v>
      </c>
      <c r="C58" s="45" t="s">
        <v>901</v>
      </c>
      <c r="D58" s="46" t="s">
        <v>902</v>
      </c>
      <c r="E58" s="47" t="s">
        <v>903</v>
      </c>
      <c r="F58" s="48" t="s">
        <v>904</v>
      </c>
      <c r="G58" s="45" t="s">
        <v>90</v>
      </c>
      <c r="H58" s="88">
        <v>10</v>
      </c>
      <c r="I58" s="49">
        <v>9</v>
      </c>
      <c r="J58" s="49" t="s">
        <v>36</v>
      </c>
      <c r="K58" s="49">
        <v>8</v>
      </c>
      <c r="L58" s="54"/>
      <c r="M58" s="54"/>
      <c r="N58" s="54"/>
      <c r="O58" s="54"/>
      <c r="P58" s="86">
        <v>7.5</v>
      </c>
      <c r="Q58" s="51">
        <f t="shared" si="0"/>
        <v>8</v>
      </c>
      <c r="R58" s="52" t="str">
        <f t="shared" si="3"/>
        <v>B+</v>
      </c>
      <c r="S58" s="53" t="str">
        <f t="shared" si="1"/>
        <v>Khá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2:40" ht="18.75" customHeight="1">
      <c r="B59" s="44">
        <v>51</v>
      </c>
      <c r="C59" s="45" t="s">
        <v>905</v>
      </c>
      <c r="D59" s="46" t="s">
        <v>210</v>
      </c>
      <c r="E59" s="47" t="s">
        <v>906</v>
      </c>
      <c r="F59" s="48" t="s">
        <v>907</v>
      </c>
      <c r="G59" s="45" t="s">
        <v>328</v>
      </c>
      <c r="H59" s="88">
        <v>10</v>
      </c>
      <c r="I59" s="49">
        <v>10</v>
      </c>
      <c r="J59" s="49" t="s">
        <v>36</v>
      </c>
      <c r="K59" s="49">
        <v>8</v>
      </c>
      <c r="L59" s="54"/>
      <c r="M59" s="54"/>
      <c r="N59" s="54"/>
      <c r="O59" s="54"/>
      <c r="P59" s="86">
        <v>7.5</v>
      </c>
      <c r="Q59" s="51">
        <f t="shared" si="0"/>
        <v>8.1</v>
      </c>
      <c r="R59" s="52" t="str">
        <f t="shared" si="3"/>
        <v>B+</v>
      </c>
      <c r="S59" s="53" t="str">
        <f t="shared" si="1"/>
        <v>Khá</v>
      </c>
      <c r="T59" s="41" t="str">
        <f t="shared" si="4"/>
        <v/>
      </c>
      <c r="U59" s="41"/>
      <c r="V59" s="71"/>
      <c r="W59" s="4"/>
      <c r="X59" s="43" t="str">
        <f t="shared" si="2"/>
        <v>Đạt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2:40" ht="18.75" customHeight="1">
      <c r="B60" s="44">
        <v>52</v>
      </c>
      <c r="C60" s="45" t="s">
        <v>908</v>
      </c>
      <c r="D60" s="46" t="s">
        <v>909</v>
      </c>
      <c r="E60" s="47" t="s">
        <v>910</v>
      </c>
      <c r="F60" s="48" t="s">
        <v>911</v>
      </c>
      <c r="G60" s="45" t="s">
        <v>332</v>
      </c>
      <c r="H60" s="88">
        <v>10</v>
      </c>
      <c r="I60" s="49">
        <v>10</v>
      </c>
      <c r="J60" s="49" t="s">
        <v>36</v>
      </c>
      <c r="K60" s="49">
        <v>9.5</v>
      </c>
      <c r="L60" s="54"/>
      <c r="M60" s="54"/>
      <c r="N60" s="54"/>
      <c r="O60" s="54"/>
      <c r="P60" s="86">
        <v>8</v>
      </c>
      <c r="Q60" s="51">
        <f t="shared" si="0"/>
        <v>8.6999999999999993</v>
      </c>
      <c r="R60" s="52" t="str">
        <f t="shared" si="3"/>
        <v>A</v>
      </c>
      <c r="S60" s="53" t="str">
        <f t="shared" si="1"/>
        <v>Giỏi</v>
      </c>
      <c r="T60" s="41" t="str">
        <f t="shared" si="4"/>
        <v/>
      </c>
      <c r="U60" s="41"/>
      <c r="V60" s="71"/>
      <c r="W60" s="4"/>
      <c r="X60" s="43" t="str">
        <f t="shared" si="2"/>
        <v>Đạt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2:40" ht="18.75" customHeight="1">
      <c r="B61" s="44">
        <v>53</v>
      </c>
      <c r="C61" s="45" t="s">
        <v>912</v>
      </c>
      <c r="D61" s="46" t="s">
        <v>487</v>
      </c>
      <c r="E61" s="47" t="s">
        <v>265</v>
      </c>
      <c r="F61" s="48" t="s">
        <v>913</v>
      </c>
      <c r="G61" s="45" t="s">
        <v>77</v>
      </c>
      <c r="H61" s="88">
        <v>10</v>
      </c>
      <c r="I61" s="49">
        <v>9</v>
      </c>
      <c r="J61" s="49" t="s">
        <v>36</v>
      </c>
      <c r="K61" s="49">
        <v>9</v>
      </c>
      <c r="L61" s="54"/>
      <c r="M61" s="54"/>
      <c r="N61" s="54"/>
      <c r="O61" s="54"/>
      <c r="P61" s="86">
        <v>8.5</v>
      </c>
      <c r="Q61" s="51">
        <f t="shared" si="0"/>
        <v>8.8000000000000007</v>
      </c>
      <c r="R61" s="52" t="str">
        <f t="shared" si="3"/>
        <v>A</v>
      </c>
      <c r="S61" s="53" t="str">
        <f t="shared" si="1"/>
        <v>Giỏi</v>
      </c>
      <c r="T61" s="41" t="str">
        <f t="shared" si="4"/>
        <v/>
      </c>
      <c r="U61" s="41"/>
      <c r="V61" s="71"/>
      <c r="W61" s="4"/>
      <c r="X61" s="43" t="str">
        <f t="shared" si="2"/>
        <v>Đạt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2:40" ht="18.75" customHeight="1">
      <c r="B62" s="44">
        <v>54</v>
      </c>
      <c r="C62" s="45" t="s">
        <v>914</v>
      </c>
      <c r="D62" s="46" t="s">
        <v>693</v>
      </c>
      <c r="E62" s="47" t="s">
        <v>268</v>
      </c>
      <c r="F62" s="48" t="s">
        <v>814</v>
      </c>
      <c r="G62" s="45" t="s">
        <v>311</v>
      </c>
      <c r="H62" s="88">
        <v>10</v>
      </c>
      <c r="I62" s="49">
        <v>9</v>
      </c>
      <c r="J62" s="49" t="s">
        <v>36</v>
      </c>
      <c r="K62" s="49">
        <v>8</v>
      </c>
      <c r="L62" s="54"/>
      <c r="M62" s="54"/>
      <c r="N62" s="54"/>
      <c r="O62" s="54"/>
      <c r="P62" s="86">
        <v>7.5</v>
      </c>
      <c r="Q62" s="51">
        <f t="shared" si="0"/>
        <v>8</v>
      </c>
      <c r="R62" s="52" t="str">
        <f t="shared" si="3"/>
        <v>B+</v>
      </c>
      <c r="S62" s="53" t="str">
        <f t="shared" si="1"/>
        <v>Khá</v>
      </c>
      <c r="T62" s="41" t="str">
        <f t="shared" si="4"/>
        <v/>
      </c>
      <c r="U62" s="41"/>
      <c r="V62" s="71"/>
      <c r="W62" s="4"/>
      <c r="X62" s="43" t="str">
        <f t="shared" si="2"/>
        <v>Đạt</v>
      </c>
      <c r="Y62" s="4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61"/>
    </row>
    <row r="63" spans="2:40" ht="18.75" customHeight="1">
      <c r="B63" s="44">
        <v>55</v>
      </c>
      <c r="C63" s="45" t="s">
        <v>915</v>
      </c>
      <c r="D63" s="46" t="s">
        <v>916</v>
      </c>
      <c r="E63" s="47" t="s">
        <v>283</v>
      </c>
      <c r="F63" s="48" t="s">
        <v>917</v>
      </c>
      <c r="G63" s="45" t="s">
        <v>73</v>
      </c>
      <c r="H63" s="88">
        <v>10</v>
      </c>
      <c r="I63" s="49">
        <v>9</v>
      </c>
      <c r="J63" s="49" t="s">
        <v>36</v>
      </c>
      <c r="K63" s="49">
        <v>7</v>
      </c>
      <c r="L63" s="54"/>
      <c r="M63" s="54"/>
      <c r="N63" s="54"/>
      <c r="O63" s="54"/>
      <c r="P63" s="86">
        <v>8</v>
      </c>
      <c r="Q63" s="51">
        <f t="shared" si="0"/>
        <v>8.1</v>
      </c>
      <c r="R63" s="52" t="str">
        <f t="shared" si="3"/>
        <v>B+</v>
      </c>
      <c r="S63" s="53" t="str">
        <f t="shared" si="1"/>
        <v>Khá</v>
      </c>
      <c r="T63" s="41" t="str">
        <f t="shared" si="4"/>
        <v/>
      </c>
      <c r="U63" s="41"/>
      <c r="V63" s="71"/>
      <c r="W63" s="4"/>
      <c r="X63" s="43" t="str">
        <f t="shared" si="2"/>
        <v>Đạt</v>
      </c>
      <c r="Y63" s="4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61"/>
    </row>
    <row r="64" spans="2:40" ht="18.75" customHeight="1">
      <c r="B64" s="44">
        <v>56</v>
      </c>
      <c r="C64" s="45" t="s">
        <v>918</v>
      </c>
      <c r="D64" s="46" t="s">
        <v>385</v>
      </c>
      <c r="E64" s="47" t="s">
        <v>919</v>
      </c>
      <c r="F64" s="48" t="s">
        <v>920</v>
      </c>
      <c r="G64" s="45" t="s">
        <v>174</v>
      </c>
      <c r="H64" s="88">
        <v>10</v>
      </c>
      <c r="I64" s="49">
        <v>9</v>
      </c>
      <c r="J64" s="49" t="s">
        <v>36</v>
      </c>
      <c r="K64" s="49">
        <v>9</v>
      </c>
      <c r="L64" s="54"/>
      <c r="M64" s="54"/>
      <c r="N64" s="54"/>
      <c r="O64" s="54"/>
      <c r="P64" s="86">
        <v>8</v>
      </c>
      <c r="Q64" s="51">
        <f t="shared" si="0"/>
        <v>8.5</v>
      </c>
      <c r="R64" s="52" t="str">
        <f t="shared" si="3"/>
        <v>A</v>
      </c>
      <c r="S64" s="53" t="str">
        <f t="shared" si="1"/>
        <v>Giỏi</v>
      </c>
      <c r="T64" s="41" t="str">
        <f t="shared" si="4"/>
        <v/>
      </c>
      <c r="U64" s="41"/>
      <c r="V64" s="71"/>
      <c r="W64" s="4"/>
      <c r="X64" s="43" t="str">
        <f t="shared" si="2"/>
        <v>Đạt</v>
      </c>
      <c r="Y64" s="4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61"/>
    </row>
    <row r="65" spans="1:40" ht="18.75" customHeight="1">
      <c r="B65" s="44">
        <v>57</v>
      </c>
      <c r="C65" s="45" t="s">
        <v>921</v>
      </c>
      <c r="D65" s="46" t="s">
        <v>922</v>
      </c>
      <c r="E65" s="47" t="s">
        <v>435</v>
      </c>
      <c r="F65" s="48" t="s">
        <v>300</v>
      </c>
      <c r="G65" s="45" t="s">
        <v>153</v>
      </c>
      <c r="H65" s="88">
        <v>10</v>
      </c>
      <c r="I65" s="49">
        <v>9</v>
      </c>
      <c r="J65" s="49" t="s">
        <v>36</v>
      </c>
      <c r="K65" s="49">
        <v>8</v>
      </c>
      <c r="L65" s="54"/>
      <c r="M65" s="54"/>
      <c r="N65" s="54"/>
      <c r="O65" s="54"/>
      <c r="P65" s="86">
        <v>7.5</v>
      </c>
      <c r="Q65" s="51">
        <f t="shared" si="0"/>
        <v>8</v>
      </c>
      <c r="R65" s="52" t="str">
        <f t="shared" si="3"/>
        <v>B+</v>
      </c>
      <c r="S65" s="53" t="str">
        <f t="shared" si="1"/>
        <v>Khá</v>
      </c>
      <c r="T65" s="41" t="str">
        <f t="shared" si="4"/>
        <v/>
      </c>
      <c r="U65" s="41"/>
      <c r="V65" s="71"/>
      <c r="W65" s="4"/>
      <c r="X65" s="43" t="str">
        <f t="shared" si="2"/>
        <v>Đạt</v>
      </c>
      <c r="Y65" s="4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61"/>
    </row>
    <row r="66" spans="1:40" ht="18.75" customHeight="1">
      <c r="B66" s="44">
        <v>58</v>
      </c>
      <c r="C66" s="45" t="s">
        <v>923</v>
      </c>
      <c r="D66" s="46" t="s">
        <v>924</v>
      </c>
      <c r="E66" s="47" t="s">
        <v>582</v>
      </c>
      <c r="F66" s="48" t="s">
        <v>925</v>
      </c>
      <c r="G66" s="45" t="s">
        <v>926</v>
      </c>
      <c r="H66" s="88">
        <v>8</v>
      </c>
      <c r="I66" s="49">
        <v>9</v>
      </c>
      <c r="J66" s="49" t="s">
        <v>36</v>
      </c>
      <c r="K66" s="49">
        <v>7</v>
      </c>
      <c r="L66" s="54"/>
      <c r="M66" s="54"/>
      <c r="N66" s="54"/>
      <c r="O66" s="54"/>
      <c r="P66" s="86">
        <v>7</v>
      </c>
      <c r="Q66" s="51">
        <f t="shared" si="0"/>
        <v>7.3</v>
      </c>
      <c r="R66" s="52" t="str">
        <f t="shared" si="3"/>
        <v>B</v>
      </c>
      <c r="S66" s="53" t="str">
        <f t="shared" si="1"/>
        <v>Khá</v>
      </c>
      <c r="T66" s="41" t="str">
        <f t="shared" si="4"/>
        <v/>
      </c>
      <c r="U66" s="41"/>
      <c r="V66" s="71"/>
      <c r="W66" s="4"/>
      <c r="X66" s="43" t="str">
        <f t="shared" si="2"/>
        <v>Đạt</v>
      </c>
      <c r="Y66" s="4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61"/>
    </row>
    <row r="67" spans="1:40" ht="18.75" customHeight="1">
      <c r="B67" s="44">
        <v>59</v>
      </c>
      <c r="C67" s="45" t="s">
        <v>927</v>
      </c>
      <c r="D67" s="46" t="s">
        <v>928</v>
      </c>
      <c r="E67" s="47" t="s">
        <v>287</v>
      </c>
      <c r="F67" s="48" t="s">
        <v>234</v>
      </c>
      <c r="G67" s="45" t="s">
        <v>104</v>
      </c>
      <c r="H67" s="88">
        <v>10</v>
      </c>
      <c r="I67" s="49">
        <v>9</v>
      </c>
      <c r="J67" s="49" t="s">
        <v>36</v>
      </c>
      <c r="K67" s="49">
        <v>8</v>
      </c>
      <c r="L67" s="54"/>
      <c r="M67" s="54"/>
      <c r="N67" s="54"/>
      <c r="O67" s="54"/>
      <c r="P67" s="86">
        <v>7</v>
      </c>
      <c r="Q67" s="51">
        <f t="shared" si="0"/>
        <v>7.7</v>
      </c>
      <c r="R67" s="52" t="str">
        <f t="shared" si="3"/>
        <v>B</v>
      </c>
      <c r="S67" s="53" t="str">
        <f t="shared" si="1"/>
        <v>Khá</v>
      </c>
      <c r="T67" s="41" t="str">
        <f t="shared" si="4"/>
        <v/>
      </c>
      <c r="U67" s="41"/>
      <c r="V67" s="71"/>
      <c r="W67" s="4"/>
      <c r="X67" s="43" t="str">
        <f t="shared" si="2"/>
        <v>Đạt</v>
      </c>
      <c r="Y67" s="4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61"/>
    </row>
    <row r="68" spans="1:40" ht="18.75" customHeight="1">
      <c r="B68" s="44">
        <v>60</v>
      </c>
      <c r="C68" s="45" t="s">
        <v>929</v>
      </c>
      <c r="D68" s="46" t="s">
        <v>110</v>
      </c>
      <c r="E68" s="47" t="s">
        <v>930</v>
      </c>
      <c r="F68" s="48" t="s">
        <v>673</v>
      </c>
      <c r="G68" s="45" t="s">
        <v>311</v>
      </c>
      <c r="H68" s="88">
        <v>10</v>
      </c>
      <c r="I68" s="49">
        <v>9</v>
      </c>
      <c r="J68" s="49" t="s">
        <v>36</v>
      </c>
      <c r="K68" s="49">
        <v>8</v>
      </c>
      <c r="L68" s="54"/>
      <c r="M68" s="54"/>
      <c r="N68" s="54"/>
      <c r="O68" s="54"/>
      <c r="P68" s="86">
        <v>7</v>
      </c>
      <c r="Q68" s="51">
        <f t="shared" si="0"/>
        <v>7.7</v>
      </c>
      <c r="R68" s="52" t="str">
        <f t="shared" si="3"/>
        <v>B</v>
      </c>
      <c r="S68" s="53" t="str">
        <f t="shared" si="1"/>
        <v>Khá</v>
      </c>
      <c r="T68" s="41" t="str">
        <f t="shared" si="4"/>
        <v/>
      </c>
      <c r="U68" s="41"/>
      <c r="V68" s="71"/>
      <c r="W68" s="4"/>
      <c r="X68" s="43" t="str">
        <f t="shared" si="2"/>
        <v>Đạt</v>
      </c>
      <c r="Y68" s="4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61"/>
    </row>
    <row r="69" spans="1:40" ht="18.75" customHeight="1">
      <c r="B69" s="44">
        <v>61</v>
      </c>
      <c r="C69" s="45" t="s">
        <v>931</v>
      </c>
      <c r="D69" s="46" t="s">
        <v>163</v>
      </c>
      <c r="E69" s="47" t="s">
        <v>299</v>
      </c>
      <c r="F69" s="48" t="s">
        <v>932</v>
      </c>
      <c r="G69" s="45" t="s">
        <v>332</v>
      </c>
      <c r="H69" s="88">
        <v>10</v>
      </c>
      <c r="I69" s="49">
        <v>10</v>
      </c>
      <c r="J69" s="49" t="s">
        <v>36</v>
      </c>
      <c r="K69" s="49">
        <v>9.5</v>
      </c>
      <c r="L69" s="54"/>
      <c r="M69" s="54"/>
      <c r="N69" s="54"/>
      <c r="O69" s="54"/>
      <c r="P69" s="86">
        <v>8.5</v>
      </c>
      <c r="Q69" s="51">
        <f t="shared" si="0"/>
        <v>9</v>
      </c>
      <c r="R69" s="52" t="str">
        <f t="shared" si="3"/>
        <v>A+</v>
      </c>
      <c r="S69" s="53" t="str">
        <f t="shared" si="1"/>
        <v>Giỏi</v>
      </c>
      <c r="T69" s="41" t="str">
        <f t="shared" si="4"/>
        <v/>
      </c>
      <c r="U69" s="41"/>
      <c r="V69" s="71"/>
      <c r="W69" s="4"/>
      <c r="X69" s="43" t="str">
        <f t="shared" si="2"/>
        <v>Đạt</v>
      </c>
      <c r="Y69" s="4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61"/>
    </row>
    <row r="70" spans="1:40" ht="18.75" customHeight="1">
      <c r="B70" s="44">
        <v>62</v>
      </c>
      <c r="C70" s="45" t="s">
        <v>933</v>
      </c>
      <c r="D70" s="46" t="s">
        <v>934</v>
      </c>
      <c r="E70" s="47" t="s">
        <v>778</v>
      </c>
      <c r="F70" s="48" t="s">
        <v>173</v>
      </c>
      <c r="G70" s="45" t="s">
        <v>148</v>
      </c>
      <c r="H70" s="88">
        <v>10</v>
      </c>
      <c r="I70" s="49">
        <v>9</v>
      </c>
      <c r="J70" s="49" t="s">
        <v>36</v>
      </c>
      <c r="K70" s="49">
        <v>8</v>
      </c>
      <c r="L70" s="54"/>
      <c r="M70" s="54"/>
      <c r="N70" s="54"/>
      <c r="O70" s="54"/>
      <c r="P70" s="86">
        <v>7</v>
      </c>
      <c r="Q70" s="51">
        <f t="shared" si="0"/>
        <v>7.7</v>
      </c>
      <c r="R70" s="52" t="str">
        <f t="shared" si="3"/>
        <v>B</v>
      </c>
      <c r="S70" s="53" t="str">
        <f t="shared" si="1"/>
        <v>Khá</v>
      </c>
      <c r="T70" s="41" t="str">
        <f t="shared" si="4"/>
        <v/>
      </c>
      <c r="U70" s="41"/>
      <c r="V70" s="71"/>
      <c r="W70" s="4"/>
      <c r="X70" s="43" t="str">
        <f t="shared" si="2"/>
        <v>Đạt</v>
      </c>
      <c r="Y70" s="43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61"/>
    </row>
    <row r="71" spans="1:40" ht="7.5" hidden="1" customHeight="1">
      <c r="A71" s="61"/>
      <c r="B71" s="62"/>
      <c r="C71" s="63"/>
      <c r="D71" s="63"/>
      <c r="E71" s="64"/>
      <c r="F71" s="64"/>
      <c r="G71" s="64"/>
      <c r="H71" s="65"/>
      <c r="I71" s="66"/>
      <c r="J71" s="66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4"/>
    </row>
    <row r="72" spans="1:40" ht="16.8">
      <c r="A72" s="61"/>
      <c r="B72" s="140" t="s">
        <v>37</v>
      </c>
      <c r="C72" s="140"/>
      <c r="D72" s="63"/>
      <c r="E72" s="64"/>
      <c r="F72" s="64"/>
      <c r="G72" s="64"/>
      <c r="H72" s="65"/>
      <c r="I72" s="66"/>
      <c r="J72" s="66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4"/>
    </row>
    <row r="73" spans="1:40" ht="16.5" customHeight="1">
      <c r="A73" s="61"/>
      <c r="B73" s="68" t="s">
        <v>38</v>
      </c>
      <c r="C73" s="68"/>
      <c r="D73" s="69">
        <f>+$AA$7</f>
        <v>62</v>
      </c>
      <c r="E73" s="70" t="s">
        <v>39</v>
      </c>
      <c r="F73" s="70"/>
      <c r="G73" s="130" t="s">
        <v>40</v>
      </c>
      <c r="H73" s="130"/>
      <c r="I73" s="130"/>
      <c r="J73" s="130"/>
      <c r="K73" s="130"/>
      <c r="L73" s="130"/>
      <c r="M73" s="130"/>
      <c r="N73" s="130"/>
      <c r="O73" s="130"/>
      <c r="P73" s="71">
        <f>$AA$7 -COUNTIF($T$8:$T$249,"Vắng") -COUNTIF($T$8:$T$249,"Vắng có phép") - COUNTIF($T$8:$T$249,"Đình chỉ thi") - COUNTIF($T$8:$T$249,"Không đủ ĐKDT")</f>
        <v>60</v>
      </c>
      <c r="Q73" s="71"/>
      <c r="R73" s="72"/>
      <c r="S73" s="73"/>
      <c r="T73" s="73" t="s">
        <v>39</v>
      </c>
      <c r="U73" s="73"/>
      <c r="V73" s="73"/>
      <c r="W73" s="4"/>
    </row>
    <row r="74" spans="1:40" ht="16.5" customHeight="1">
      <c r="A74" s="61"/>
      <c r="B74" s="68" t="s">
        <v>41</v>
      </c>
      <c r="C74" s="68"/>
      <c r="D74" s="69">
        <f>+$AL$7</f>
        <v>60</v>
      </c>
      <c r="E74" s="70" t="s">
        <v>39</v>
      </c>
      <c r="F74" s="70"/>
      <c r="G74" s="130" t="s">
        <v>42</v>
      </c>
      <c r="H74" s="130"/>
      <c r="I74" s="130"/>
      <c r="J74" s="130"/>
      <c r="K74" s="130"/>
      <c r="L74" s="130"/>
      <c r="M74" s="130"/>
      <c r="N74" s="130"/>
      <c r="O74" s="130"/>
      <c r="P74" s="74">
        <f>COUNTIF($T$8:$T$125,"Vắng")</f>
        <v>0</v>
      </c>
      <c r="Q74" s="74"/>
      <c r="R74" s="75"/>
      <c r="S74" s="73"/>
      <c r="T74" s="73" t="s">
        <v>39</v>
      </c>
      <c r="U74" s="73"/>
      <c r="V74" s="73"/>
      <c r="W74" s="4"/>
    </row>
    <row r="75" spans="1:40" ht="16.5" customHeight="1">
      <c r="A75" s="61"/>
      <c r="B75" s="68" t="s">
        <v>43</v>
      </c>
      <c r="C75" s="68"/>
      <c r="D75" s="76">
        <f>COUNTIF(X9:X70,"Học lại")</f>
        <v>2</v>
      </c>
      <c r="E75" s="70" t="s">
        <v>39</v>
      </c>
      <c r="F75" s="70"/>
      <c r="G75" s="130" t="s">
        <v>44</v>
      </c>
      <c r="H75" s="130"/>
      <c r="I75" s="130"/>
      <c r="J75" s="130"/>
      <c r="K75" s="130"/>
      <c r="L75" s="130"/>
      <c r="M75" s="130"/>
      <c r="N75" s="130"/>
      <c r="O75" s="130"/>
      <c r="P75" s="71">
        <f>COUNTIF($T$8:$T$125,"Vắng có phép")</f>
        <v>0</v>
      </c>
      <c r="Q75" s="71"/>
      <c r="R75" s="72"/>
      <c r="S75" s="73"/>
      <c r="T75" s="73" t="s">
        <v>39</v>
      </c>
      <c r="U75" s="73"/>
      <c r="V75" s="73"/>
      <c r="W75" s="4"/>
    </row>
    <row r="76" spans="1:40" ht="3" customHeight="1">
      <c r="A76" s="61"/>
      <c r="B76" s="62"/>
      <c r="C76" s="63"/>
      <c r="D76" s="63"/>
      <c r="E76" s="64"/>
      <c r="F76" s="64"/>
      <c r="G76" s="64"/>
      <c r="H76" s="65"/>
      <c r="I76" s="66"/>
      <c r="J76" s="66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4"/>
    </row>
    <row r="77" spans="1:40">
      <c r="B77" s="77" t="s">
        <v>45</v>
      </c>
      <c r="C77" s="77"/>
      <c r="D77" s="78">
        <f>COUNTIF(X9:X70,"Thi lại")</f>
        <v>0</v>
      </c>
      <c r="E77" s="79" t="s">
        <v>39</v>
      </c>
      <c r="F77" s="4"/>
      <c r="G77" s="4"/>
      <c r="H77" s="4"/>
      <c r="I77" s="4"/>
      <c r="J77" s="150"/>
      <c r="K77" s="150"/>
      <c r="L77" s="150"/>
      <c r="M77" s="150"/>
      <c r="N77" s="150"/>
      <c r="O77" s="150"/>
      <c r="P77" s="150"/>
      <c r="Q77" s="150"/>
      <c r="R77" s="150"/>
      <c r="S77" s="150"/>
      <c r="T77" s="150"/>
      <c r="U77" s="114"/>
      <c r="V77" s="114"/>
      <c r="W77" s="4"/>
    </row>
    <row r="78" spans="1:40">
      <c r="B78" s="77"/>
      <c r="C78" s="77"/>
      <c r="D78" s="78"/>
      <c r="E78" s="79"/>
      <c r="F78" s="4"/>
      <c r="G78" s="4"/>
      <c r="H78" s="4"/>
      <c r="I78" s="4"/>
      <c r="J78" s="150" t="s">
        <v>58</v>
      </c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50"/>
      <c r="V78" s="114"/>
      <c r="W78" s="4"/>
    </row>
    <row r="79" spans="1:40" ht="31.95" customHeight="1">
      <c r="A79" s="80"/>
      <c r="B79" s="151" t="s">
        <v>46</v>
      </c>
      <c r="C79" s="151"/>
      <c r="D79" s="151"/>
      <c r="E79" s="151"/>
      <c r="F79" s="151"/>
      <c r="G79" s="151"/>
      <c r="H79" s="151"/>
      <c r="I79" s="81"/>
      <c r="J79" s="152" t="s">
        <v>59</v>
      </c>
      <c r="K79" s="153"/>
      <c r="L79" s="153"/>
      <c r="M79" s="153"/>
      <c r="N79" s="153"/>
      <c r="O79" s="153"/>
      <c r="P79" s="153"/>
      <c r="Q79" s="153"/>
      <c r="R79" s="153"/>
      <c r="S79" s="153"/>
      <c r="T79" s="153"/>
      <c r="U79" s="153"/>
      <c r="V79" s="115"/>
      <c r="W79" s="4"/>
    </row>
    <row r="80" spans="1:40" ht="4.5" customHeight="1">
      <c r="A80" s="61"/>
      <c r="B80" s="62"/>
      <c r="C80" s="82"/>
      <c r="D80" s="82"/>
      <c r="E80" s="83"/>
      <c r="F80" s="83"/>
      <c r="G80" s="83"/>
      <c r="H80" s="84"/>
      <c r="I80" s="85"/>
      <c r="J80" s="85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40" s="61" customFormat="1">
      <c r="B81" s="151" t="s">
        <v>47</v>
      </c>
      <c r="C81" s="151"/>
      <c r="D81" s="154" t="s">
        <v>48</v>
      </c>
      <c r="E81" s="154"/>
      <c r="F81" s="154"/>
      <c r="G81" s="154"/>
      <c r="H81" s="154"/>
      <c r="I81" s="85"/>
      <c r="J81" s="85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4"/>
      <c r="X81" s="2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</row>
    <row r="82" spans="1:40" s="61" customFormat="1" ht="7.2" customHeight="1">
      <c r="A82" s="1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2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</row>
    <row r="83" spans="1:40" s="61" customFormat="1" ht="8.4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2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s="61" customFormat="1" ht="8.4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2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s="61" customFormat="1" ht="9.75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2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s="61" customFormat="1" ht="3.75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2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s="61" customFormat="1" ht="18" customHeight="1">
      <c r="A87" s="1"/>
      <c r="B87" s="148" t="s">
        <v>60</v>
      </c>
      <c r="C87" s="148"/>
      <c r="D87" s="148" t="s">
        <v>61</v>
      </c>
      <c r="E87" s="148"/>
      <c r="F87" s="148"/>
      <c r="G87" s="148"/>
      <c r="H87" s="148"/>
      <c r="I87" s="148"/>
      <c r="J87" s="148" t="s">
        <v>62</v>
      </c>
      <c r="K87" s="148"/>
      <c r="L87" s="148"/>
      <c r="M87" s="148"/>
      <c r="N87" s="148"/>
      <c r="O87" s="148"/>
      <c r="P87" s="148"/>
      <c r="Q87" s="148"/>
      <c r="R87" s="148"/>
      <c r="S87" s="148"/>
      <c r="T87" s="148"/>
      <c r="U87" s="148"/>
      <c r="V87" s="113"/>
      <c r="W87" s="4"/>
      <c r="X87" s="2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s="61" customFormat="1" ht="4.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2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s="61" customFormat="1" ht="36.7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2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0" ht="38.25" customHeight="1">
      <c r="B90" s="155"/>
      <c r="C90" s="151"/>
      <c r="D90" s="151"/>
      <c r="E90" s="151"/>
      <c r="F90" s="151"/>
      <c r="G90" s="151"/>
      <c r="H90" s="155"/>
      <c r="I90" s="155"/>
      <c r="J90" s="155"/>
      <c r="K90" s="155"/>
      <c r="L90" s="155"/>
      <c r="M90" s="155"/>
      <c r="N90" s="156"/>
      <c r="O90" s="156"/>
      <c r="P90" s="156"/>
      <c r="Q90" s="156"/>
      <c r="R90" s="156"/>
      <c r="S90" s="156"/>
      <c r="T90" s="156"/>
      <c r="U90" s="156"/>
      <c r="V90" s="112"/>
    </row>
    <row r="91" spans="1:40">
      <c r="B91" s="62"/>
      <c r="C91" s="82"/>
      <c r="D91" s="82"/>
      <c r="E91" s="83"/>
      <c r="F91" s="83"/>
      <c r="G91" s="83"/>
      <c r="H91" s="84"/>
      <c r="I91" s="85"/>
      <c r="J91" s="85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spans="1:40">
      <c r="B92" s="151"/>
      <c r="C92" s="151"/>
      <c r="D92" s="154"/>
      <c r="E92" s="154"/>
      <c r="F92" s="154"/>
      <c r="G92" s="154"/>
      <c r="H92" s="154"/>
      <c r="I92" s="85"/>
      <c r="J92" s="85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</row>
    <row r="93" spans="1:40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8" spans="2:22">
      <c r="B98" s="157"/>
      <c r="C98" s="157"/>
      <c r="D98" s="157"/>
      <c r="E98" s="157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11"/>
    </row>
    <row r="101" spans="2:22" ht="39" customHeight="1">
      <c r="B101" s="155" t="s">
        <v>49</v>
      </c>
      <c r="C101" s="151"/>
      <c r="D101" s="151"/>
      <c r="E101" s="151"/>
      <c r="F101" s="151"/>
      <c r="G101" s="151"/>
      <c r="H101" s="155" t="s">
        <v>50</v>
      </c>
      <c r="I101" s="155"/>
      <c r="J101" s="155"/>
      <c r="K101" s="155"/>
      <c r="L101" s="155"/>
      <c r="M101" s="155"/>
      <c r="N101" s="156" t="s">
        <v>51</v>
      </c>
      <c r="O101" s="156"/>
      <c r="P101" s="156"/>
      <c r="Q101" s="156"/>
      <c r="R101" s="156"/>
      <c r="S101" s="156"/>
      <c r="T101" s="156"/>
      <c r="U101" s="156"/>
      <c r="V101" s="112"/>
    </row>
    <row r="102" spans="2:22">
      <c r="B102" s="62"/>
      <c r="C102" s="82"/>
      <c r="D102" s="82"/>
      <c r="E102" s="83"/>
      <c r="F102" s="83"/>
      <c r="G102" s="83"/>
      <c r="H102" s="84"/>
      <c r="I102" s="85"/>
      <c r="J102" s="85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spans="2:22">
      <c r="B103" s="151" t="s">
        <v>47</v>
      </c>
      <c r="C103" s="151"/>
      <c r="D103" s="154" t="s">
        <v>48</v>
      </c>
      <c r="E103" s="154"/>
      <c r="F103" s="154"/>
      <c r="G103" s="154"/>
      <c r="H103" s="154"/>
      <c r="I103" s="85"/>
      <c r="J103" s="85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</row>
    <row r="104" spans="2:22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9" spans="2:22">
      <c r="B109" s="157"/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157" t="s">
        <v>52</v>
      </c>
      <c r="O109" s="157"/>
      <c r="P109" s="157"/>
      <c r="Q109" s="157"/>
      <c r="R109" s="157"/>
      <c r="S109" s="157"/>
      <c r="T109" s="157"/>
      <c r="U109" s="157"/>
      <c r="V109" s="111"/>
    </row>
  </sheetData>
  <sheetProtection formatCells="0" formatColumns="0" formatRows="0" insertColumns="0" insertRows="0" insertHyperlinks="0" deleteColumns="0" deleteRows="0" sort="0" autoFilter="0" pivotTables="0"/>
  <autoFilter ref="A7:AN70">
    <filterColumn colId="3" showButton="0"/>
  </autoFilter>
  <mergeCells count="68">
    <mergeCell ref="N90:U90"/>
    <mergeCell ref="B109:D109"/>
    <mergeCell ref="E109:G109"/>
    <mergeCell ref="H109:M109"/>
    <mergeCell ref="N109:U109"/>
    <mergeCell ref="B92:C92"/>
    <mergeCell ref="D92:H92"/>
    <mergeCell ref="B98:D98"/>
    <mergeCell ref="E98:G98"/>
    <mergeCell ref="H98:M98"/>
    <mergeCell ref="N98:U98"/>
    <mergeCell ref="B101:G101"/>
    <mergeCell ref="H101:M101"/>
    <mergeCell ref="N101:U101"/>
    <mergeCell ref="B103:C103"/>
    <mergeCell ref="D103:H103"/>
    <mergeCell ref="B81:C81"/>
    <mergeCell ref="D81:H81"/>
    <mergeCell ref="B87:C87"/>
    <mergeCell ref="D87:I87"/>
    <mergeCell ref="B90:G90"/>
    <mergeCell ref="H90:M90"/>
    <mergeCell ref="J87:U87"/>
    <mergeCell ref="P6:P7"/>
    <mergeCell ref="Q6:Q8"/>
    <mergeCell ref="R6:R7"/>
    <mergeCell ref="H6:H7"/>
    <mergeCell ref="I6:I7"/>
    <mergeCell ref="J6:J7"/>
    <mergeCell ref="K6:K7"/>
    <mergeCell ref="L6:L7"/>
    <mergeCell ref="J77:T77"/>
    <mergeCell ref="J78:U78"/>
    <mergeCell ref="B79:H79"/>
    <mergeCell ref="J79:U79"/>
    <mergeCell ref="G75:O75"/>
    <mergeCell ref="M6:N6"/>
    <mergeCell ref="G6:G7"/>
    <mergeCell ref="B8:G8"/>
    <mergeCell ref="B72:C72"/>
    <mergeCell ref="G73:O73"/>
    <mergeCell ref="C6:C7"/>
    <mergeCell ref="D6:E7"/>
    <mergeCell ref="F6:F7"/>
    <mergeCell ref="O6:O7"/>
    <mergeCell ref="G74:O74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U6:U8"/>
    <mergeCell ref="S6:S7"/>
    <mergeCell ref="T6:T8"/>
    <mergeCell ref="B6:B7"/>
    <mergeCell ref="B1:G1"/>
    <mergeCell ref="H1:U1"/>
    <mergeCell ref="B2:G2"/>
    <mergeCell ref="H2:U2"/>
    <mergeCell ref="B3:C3"/>
    <mergeCell ref="D3:O3"/>
    <mergeCell ref="P3:U3"/>
  </mergeCells>
  <conditionalFormatting sqref="H9:P70">
    <cfRule type="cellIs" dxfId="125" priority="9" operator="greaterThan">
      <formula>10</formula>
    </cfRule>
  </conditionalFormatting>
  <conditionalFormatting sqref="C1:C1048576">
    <cfRule type="duplicateValues" dxfId="124" priority="8"/>
  </conditionalFormatting>
  <conditionalFormatting sqref="P9:P70">
    <cfRule type="cellIs" dxfId="123" priority="5" operator="greaterThan">
      <formula>10</formula>
    </cfRule>
    <cfRule type="cellIs" dxfId="122" priority="6" operator="greaterThan">
      <formula>10</formula>
    </cfRule>
    <cfRule type="cellIs" dxfId="121" priority="7" operator="greaterThan">
      <formula>10</formula>
    </cfRule>
  </conditionalFormatting>
  <conditionalFormatting sqref="H9:K70">
    <cfRule type="cellIs" dxfId="120" priority="4" operator="greaterThan">
      <formula>10</formula>
    </cfRule>
  </conditionalFormatting>
  <conditionalFormatting sqref="C78:C87">
    <cfRule type="duplicateValues" dxfId="119" priority="3"/>
  </conditionalFormatting>
  <conditionalFormatting sqref="O78:O87">
    <cfRule type="duplicateValues" dxfId="118" priority="2"/>
  </conditionalFormatting>
  <conditionalFormatting sqref="C78:C87">
    <cfRule type="duplicateValues" dxfId="117" priority="1"/>
  </conditionalFormatting>
  <dataValidations count="1">
    <dataValidation allowBlank="1" showInputMessage="1" showErrorMessage="1" errorTitle="Không xóa dữ liệu" error="Không xóa dữ liệu" prompt="Không xóa dữ liệu" sqref="D75 AN2:AN7 X9:Y70 Z9 Z2:AM2 Y3:AM7"/>
  </dataValidations>
  <pageMargins left="0.55118110236220474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AN109"/>
  <sheetViews>
    <sheetView topLeftCell="B1" workbookViewId="0">
      <pane ySplit="2" topLeftCell="A51" activePane="bottomLeft" state="frozen"/>
      <selection activeCell="G1" sqref="G1:G1048576"/>
      <selection pane="bottomLeft" activeCell="P6" sqref="P6:P7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2.19921875" style="1" customWidth="1"/>
    <col min="4" max="4" width="14.59765625" style="1" customWidth="1"/>
    <col min="5" max="5" width="7.59765625" style="1" customWidth="1"/>
    <col min="6" max="6" width="9.3984375" style="1" hidden="1" customWidth="1"/>
    <col min="7" max="7" width="12.5976562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5.69921875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23" t="s">
        <v>0</v>
      </c>
      <c r="C1" s="123"/>
      <c r="D1" s="123"/>
      <c r="E1" s="123"/>
      <c r="F1" s="123"/>
      <c r="G1" s="123"/>
      <c r="H1" s="124" t="s">
        <v>55</v>
      </c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90"/>
      <c r="W1" s="4"/>
    </row>
    <row r="2" spans="2:40" ht="25.5" customHeight="1">
      <c r="B2" s="125" t="s">
        <v>1</v>
      </c>
      <c r="C2" s="125"/>
      <c r="D2" s="125"/>
      <c r="E2" s="125"/>
      <c r="F2" s="125"/>
      <c r="G2" s="125"/>
      <c r="H2" s="126" t="s">
        <v>54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0"/>
      <c r="W2" s="5"/>
      <c r="X2" s="6"/>
      <c r="AF2" s="2"/>
      <c r="AG2" s="7"/>
      <c r="AH2" s="2"/>
      <c r="AI2" s="2"/>
      <c r="AJ2" s="2"/>
      <c r="AK2" s="7"/>
      <c r="AL2" s="2"/>
    </row>
    <row r="3" spans="2:40" ht="26.4" customHeight="1">
      <c r="B3" s="127" t="s">
        <v>2</v>
      </c>
      <c r="C3" s="127"/>
      <c r="D3" s="128" t="s">
        <v>63</v>
      </c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9" t="s">
        <v>935</v>
      </c>
      <c r="Q3" s="129"/>
      <c r="R3" s="129"/>
      <c r="S3" s="129"/>
      <c r="T3" s="129"/>
      <c r="U3" s="129"/>
      <c r="V3" s="119"/>
      <c r="Y3" s="131" t="s">
        <v>3</v>
      </c>
      <c r="Z3" s="131" t="s">
        <v>4</v>
      </c>
      <c r="AA3" s="131" t="s">
        <v>5</v>
      </c>
      <c r="AB3" s="131" t="s">
        <v>6</v>
      </c>
      <c r="AC3" s="131"/>
      <c r="AD3" s="131"/>
      <c r="AE3" s="131"/>
      <c r="AF3" s="131" t="s">
        <v>7</v>
      </c>
      <c r="AG3" s="131"/>
      <c r="AH3" s="131" t="s">
        <v>8</v>
      </c>
      <c r="AI3" s="131"/>
      <c r="AJ3" s="131" t="s">
        <v>9</v>
      </c>
      <c r="AK3" s="131"/>
      <c r="AL3" s="131" t="s">
        <v>10</v>
      </c>
      <c r="AM3" s="131"/>
      <c r="AN3" s="9"/>
    </row>
    <row r="4" spans="2:40" ht="17.25" customHeight="1">
      <c r="B4" s="132" t="s">
        <v>11</v>
      </c>
      <c r="C4" s="132"/>
      <c r="D4" s="10">
        <v>1</v>
      </c>
      <c r="G4" s="133" t="s">
        <v>56</v>
      </c>
      <c r="H4" s="133"/>
      <c r="I4" s="133"/>
      <c r="J4" s="133"/>
      <c r="K4" s="133"/>
      <c r="L4" s="133"/>
      <c r="M4" s="133"/>
      <c r="N4" s="133"/>
      <c r="O4" s="133"/>
      <c r="P4" s="133" t="s">
        <v>57</v>
      </c>
      <c r="Q4" s="133"/>
      <c r="R4" s="133"/>
      <c r="S4" s="133"/>
      <c r="T4" s="133"/>
      <c r="U4" s="133"/>
      <c r="V4" s="118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9"/>
    </row>
    <row r="6" spans="2:40" ht="25.95" customHeight="1">
      <c r="B6" s="134" t="s">
        <v>12</v>
      </c>
      <c r="C6" s="141" t="s">
        <v>13</v>
      </c>
      <c r="D6" s="143" t="s">
        <v>14</v>
      </c>
      <c r="E6" s="144"/>
      <c r="F6" s="134" t="s">
        <v>15</v>
      </c>
      <c r="G6" s="134" t="s">
        <v>4</v>
      </c>
      <c r="H6" s="149" t="s">
        <v>16</v>
      </c>
      <c r="I6" s="149" t="s">
        <v>17</v>
      </c>
      <c r="J6" s="149" t="s">
        <v>18</v>
      </c>
      <c r="K6" s="149" t="s">
        <v>19</v>
      </c>
      <c r="L6" s="147" t="s">
        <v>20</v>
      </c>
      <c r="M6" s="137" t="s">
        <v>21</v>
      </c>
      <c r="N6" s="139"/>
      <c r="O6" s="147" t="s">
        <v>22</v>
      </c>
      <c r="P6" s="147" t="s">
        <v>23</v>
      </c>
      <c r="Q6" s="134" t="s">
        <v>24</v>
      </c>
      <c r="R6" s="147" t="s">
        <v>25</v>
      </c>
      <c r="S6" s="134" t="s">
        <v>26</v>
      </c>
      <c r="T6" s="134" t="s">
        <v>27</v>
      </c>
      <c r="U6" s="134" t="s">
        <v>53</v>
      </c>
      <c r="V6" s="94"/>
      <c r="Y6" s="131"/>
      <c r="Z6" s="131"/>
      <c r="AA6" s="131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36"/>
      <c r="C7" s="142"/>
      <c r="D7" s="145"/>
      <c r="E7" s="146"/>
      <c r="F7" s="136"/>
      <c r="G7" s="136"/>
      <c r="H7" s="149"/>
      <c r="I7" s="149"/>
      <c r="J7" s="149"/>
      <c r="K7" s="149"/>
      <c r="L7" s="147"/>
      <c r="M7" s="116" t="s">
        <v>33</v>
      </c>
      <c r="N7" s="116" t="s">
        <v>34</v>
      </c>
      <c r="O7" s="147"/>
      <c r="P7" s="147"/>
      <c r="Q7" s="135"/>
      <c r="R7" s="147"/>
      <c r="S7" s="136"/>
      <c r="T7" s="135"/>
      <c r="U7" s="135"/>
      <c r="V7" s="94"/>
      <c r="X7" s="17"/>
      <c r="Y7" s="18" t="str">
        <f>+D3</f>
        <v xml:space="preserve">Kỹ năng làm việc nhóm  </v>
      </c>
      <c r="Z7" s="19" t="str">
        <f>+P3</f>
        <v>Nhóm: SKD1102 -5</v>
      </c>
      <c r="AA7" s="20">
        <f>+$AJ$7+$AL$7+$AH$7</f>
        <v>62</v>
      </c>
      <c r="AB7" s="7">
        <f>COUNTIF($S$8:$S$119,"Khiển trách")</f>
        <v>0</v>
      </c>
      <c r="AC7" s="7">
        <f>COUNTIF($S$8:$S$119,"Cảnh cáo")</f>
        <v>0</v>
      </c>
      <c r="AD7" s="7">
        <f>COUNTIF($S$8:$S$119,"Đình chỉ thi")</f>
        <v>0</v>
      </c>
      <c r="AE7" s="21">
        <f>+($AB$7+$AC$7+$AD$7)/$AA$7*100%</f>
        <v>0</v>
      </c>
      <c r="AF7" s="7">
        <f>SUM(COUNTIF($S$8:$S$117,"Vắng"),COUNTIF($S$8:$S$117,"Vắng có phép"))</f>
        <v>0</v>
      </c>
      <c r="AG7" s="22">
        <f>+$AF$7/$AA$7</f>
        <v>0</v>
      </c>
      <c r="AH7" s="23">
        <f>COUNTIF($X$8:$X$117,"Thi lại")</f>
        <v>0</v>
      </c>
      <c r="AI7" s="22">
        <f>+$AH$7/$AA$7</f>
        <v>0</v>
      </c>
      <c r="AJ7" s="23">
        <f>COUNTIF($X$8:$X$118,"Học lại")</f>
        <v>2</v>
      </c>
      <c r="AK7" s="22">
        <f>+$AJ$7/$AA$7</f>
        <v>3.2258064516129031E-2</v>
      </c>
      <c r="AL7" s="7">
        <f>COUNTIF($X$9:$X$118,"Đạt")</f>
        <v>60</v>
      </c>
      <c r="AM7" s="21">
        <f>+$AL$7/$AA$7</f>
        <v>0.967741935483871</v>
      </c>
      <c r="AN7" s="24"/>
    </row>
    <row r="8" spans="2:40" ht="14.25" customHeight="1">
      <c r="B8" s="137" t="s">
        <v>35</v>
      </c>
      <c r="C8" s="138"/>
      <c r="D8" s="138"/>
      <c r="E8" s="138"/>
      <c r="F8" s="138"/>
      <c r="G8" s="139"/>
      <c r="H8" s="25">
        <v>10</v>
      </c>
      <c r="I8" s="25">
        <v>10</v>
      </c>
      <c r="J8" s="89"/>
      <c r="K8" s="25">
        <v>20</v>
      </c>
      <c r="L8" s="26"/>
      <c r="M8" s="27"/>
      <c r="N8" s="27"/>
      <c r="O8" s="27"/>
      <c r="P8" s="28">
        <f>100-(H8+I8+J8+K8)</f>
        <v>60</v>
      </c>
      <c r="Q8" s="136"/>
      <c r="R8" s="29"/>
      <c r="S8" s="29"/>
      <c r="T8" s="136"/>
      <c r="U8" s="136"/>
      <c r="V8" s="94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.75" customHeight="1">
      <c r="B9" s="31">
        <v>1</v>
      </c>
      <c r="C9" s="32" t="s">
        <v>936</v>
      </c>
      <c r="D9" s="33" t="s">
        <v>125</v>
      </c>
      <c r="E9" s="34" t="s">
        <v>67</v>
      </c>
      <c r="F9" s="35" t="s">
        <v>937</v>
      </c>
      <c r="G9" s="32" t="s">
        <v>165</v>
      </c>
      <c r="H9" s="87">
        <v>10</v>
      </c>
      <c r="I9" s="36">
        <v>10</v>
      </c>
      <c r="J9" s="36" t="s">
        <v>36</v>
      </c>
      <c r="K9" s="36">
        <v>8</v>
      </c>
      <c r="L9" s="37"/>
      <c r="M9" s="37"/>
      <c r="N9" s="37"/>
      <c r="O9" s="37"/>
      <c r="P9" s="38">
        <v>9</v>
      </c>
      <c r="Q9" s="39">
        <f t="shared" ref="Q9:Q70" si="0">ROUND(SUMPRODUCT(H9:P9,$H$8:$P$8)/100,1)</f>
        <v>9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A+</v>
      </c>
      <c r="S9" s="40" t="str">
        <f t="shared" ref="S9:S70" si="1">IF($Q9&lt;4,"Kém",IF(AND($Q9&gt;=4,$Q9&lt;=5.4),"Trung bình yếu",IF(AND($Q9&gt;=5.5,$Q9&lt;=6.9),"Trung bình",IF(AND($Q9&gt;=7,$Q9&lt;=8.4),"Khá",IF(AND($Q9&gt;=8.5,$Q9&lt;=10),"Giỏi","")))))</f>
        <v>Giỏi</v>
      </c>
      <c r="T9" s="41" t="str">
        <f>+IF(OR($H9=0,$I9=0,$J9=0,$K9=0),"Không đủ ĐKDT",IF(AND(P9=0,Q9&gt;=4),"Không đạt",""))</f>
        <v/>
      </c>
      <c r="U9" s="100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.75" customHeight="1">
      <c r="B10" s="44">
        <v>2</v>
      </c>
      <c r="C10" s="45" t="s">
        <v>938</v>
      </c>
      <c r="D10" s="46" t="s">
        <v>500</v>
      </c>
      <c r="E10" s="47" t="s">
        <v>67</v>
      </c>
      <c r="F10" s="48" t="s">
        <v>365</v>
      </c>
      <c r="G10" s="45" t="s">
        <v>165</v>
      </c>
      <c r="H10" s="88">
        <v>10</v>
      </c>
      <c r="I10" s="49">
        <v>10</v>
      </c>
      <c r="J10" s="49" t="s">
        <v>36</v>
      </c>
      <c r="K10" s="49">
        <v>8</v>
      </c>
      <c r="L10" s="50"/>
      <c r="M10" s="50"/>
      <c r="N10" s="50"/>
      <c r="O10" s="50"/>
      <c r="P10" s="86">
        <v>8</v>
      </c>
      <c r="Q10" s="51">
        <f t="shared" si="0"/>
        <v>8.4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53" t="str">
        <f t="shared" si="1"/>
        <v>Khá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70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.75" customHeight="1">
      <c r="B11" s="44">
        <v>3</v>
      </c>
      <c r="C11" s="45" t="s">
        <v>939</v>
      </c>
      <c r="D11" s="46" t="s">
        <v>940</v>
      </c>
      <c r="E11" s="47" t="s">
        <v>67</v>
      </c>
      <c r="F11" s="48" t="s">
        <v>848</v>
      </c>
      <c r="G11" s="45" t="s">
        <v>332</v>
      </c>
      <c r="H11" s="88">
        <v>10</v>
      </c>
      <c r="I11" s="49">
        <v>8</v>
      </c>
      <c r="J11" s="49" t="s">
        <v>36</v>
      </c>
      <c r="K11" s="49">
        <v>8.5</v>
      </c>
      <c r="L11" s="54"/>
      <c r="M11" s="54"/>
      <c r="N11" s="54"/>
      <c r="O11" s="54"/>
      <c r="P11" s="86">
        <v>9</v>
      </c>
      <c r="Q11" s="51">
        <f t="shared" si="0"/>
        <v>8.9</v>
      </c>
      <c r="R11" s="52" t="str">
        <f t="shared" ref="R11:R70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53" t="str">
        <f t="shared" si="1"/>
        <v>Giỏi</v>
      </c>
      <c r="T11" s="41" t="str">
        <f t="shared" ref="T11:T70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117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.75" customHeight="1">
      <c r="B12" s="44">
        <v>4</v>
      </c>
      <c r="C12" s="45" t="s">
        <v>941</v>
      </c>
      <c r="D12" s="46" t="s">
        <v>71</v>
      </c>
      <c r="E12" s="47" t="s">
        <v>67</v>
      </c>
      <c r="F12" s="48" t="s">
        <v>942</v>
      </c>
      <c r="G12" s="45" t="s">
        <v>943</v>
      </c>
      <c r="H12" s="88">
        <v>6</v>
      </c>
      <c r="I12" s="49">
        <v>8</v>
      </c>
      <c r="J12" s="49" t="s">
        <v>36</v>
      </c>
      <c r="K12" s="49">
        <v>8.5</v>
      </c>
      <c r="L12" s="54"/>
      <c r="M12" s="54"/>
      <c r="N12" s="54"/>
      <c r="O12" s="54"/>
      <c r="P12" s="86">
        <v>5</v>
      </c>
      <c r="Q12" s="51">
        <f t="shared" si="0"/>
        <v>6.1</v>
      </c>
      <c r="R12" s="52" t="str">
        <f t="shared" si="3"/>
        <v>C</v>
      </c>
      <c r="S12" s="53" t="str">
        <f t="shared" si="1"/>
        <v>Trung bình</v>
      </c>
      <c r="T12" s="41" t="str">
        <f t="shared" si="4"/>
        <v/>
      </c>
      <c r="U12" s="41"/>
      <c r="V12" s="71"/>
      <c r="W12" s="4"/>
      <c r="X12" s="43" t="str">
        <f t="shared" si="2"/>
        <v>Đạt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.75" customHeight="1">
      <c r="B13" s="44">
        <v>5</v>
      </c>
      <c r="C13" s="45" t="s">
        <v>944</v>
      </c>
      <c r="D13" s="46" t="s">
        <v>163</v>
      </c>
      <c r="E13" s="47" t="s">
        <v>67</v>
      </c>
      <c r="F13" s="48" t="s">
        <v>945</v>
      </c>
      <c r="G13" s="45" t="s">
        <v>85</v>
      </c>
      <c r="H13" s="88">
        <v>10</v>
      </c>
      <c r="I13" s="49">
        <v>8</v>
      </c>
      <c r="J13" s="49" t="s">
        <v>36</v>
      </c>
      <c r="K13" s="49">
        <v>7.5</v>
      </c>
      <c r="L13" s="54"/>
      <c r="M13" s="54"/>
      <c r="N13" s="54"/>
      <c r="O13" s="54"/>
      <c r="P13" s="86">
        <v>7.5</v>
      </c>
      <c r="Q13" s="51">
        <f t="shared" si="0"/>
        <v>7.8</v>
      </c>
      <c r="R13" s="52" t="str">
        <f t="shared" si="3"/>
        <v>B</v>
      </c>
      <c r="S13" s="53" t="str">
        <f t="shared" si="1"/>
        <v>Khá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.75" customHeight="1">
      <c r="B14" s="44">
        <v>6</v>
      </c>
      <c r="C14" s="45" t="s">
        <v>946</v>
      </c>
      <c r="D14" s="46" t="s">
        <v>947</v>
      </c>
      <c r="E14" s="47" t="s">
        <v>88</v>
      </c>
      <c r="F14" s="48" t="s">
        <v>948</v>
      </c>
      <c r="G14" s="45" t="s">
        <v>153</v>
      </c>
      <c r="H14" s="88">
        <v>10</v>
      </c>
      <c r="I14" s="49">
        <v>8</v>
      </c>
      <c r="J14" s="49" t="s">
        <v>36</v>
      </c>
      <c r="K14" s="49">
        <v>8.5</v>
      </c>
      <c r="L14" s="54"/>
      <c r="M14" s="54"/>
      <c r="N14" s="54"/>
      <c r="O14" s="54"/>
      <c r="P14" s="86">
        <v>8</v>
      </c>
      <c r="Q14" s="51">
        <f t="shared" si="0"/>
        <v>8.3000000000000007</v>
      </c>
      <c r="R14" s="52" t="str">
        <f t="shared" si="3"/>
        <v>B+</v>
      </c>
      <c r="S14" s="53" t="str">
        <f t="shared" si="1"/>
        <v>Khá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.75" customHeight="1">
      <c r="B15" s="44">
        <v>7</v>
      </c>
      <c r="C15" s="45" t="s">
        <v>949</v>
      </c>
      <c r="D15" s="46" t="s">
        <v>405</v>
      </c>
      <c r="E15" s="47" t="s">
        <v>950</v>
      </c>
      <c r="F15" s="48" t="s">
        <v>951</v>
      </c>
      <c r="G15" s="45" t="s">
        <v>328</v>
      </c>
      <c r="H15" s="88">
        <v>10</v>
      </c>
      <c r="I15" s="49">
        <v>8</v>
      </c>
      <c r="J15" s="49" t="s">
        <v>36</v>
      </c>
      <c r="K15" s="49">
        <v>7.5</v>
      </c>
      <c r="L15" s="54"/>
      <c r="M15" s="54"/>
      <c r="N15" s="54"/>
      <c r="O15" s="54"/>
      <c r="P15" s="86">
        <v>6.5</v>
      </c>
      <c r="Q15" s="51">
        <f t="shared" si="0"/>
        <v>7.2</v>
      </c>
      <c r="R15" s="52" t="str">
        <f t="shared" si="3"/>
        <v>B</v>
      </c>
      <c r="S15" s="53" t="str">
        <f t="shared" si="1"/>
        <v>Khá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.75" customHeight="1">
      <c r="B16" s="44">
        <v>8</v>
      </c>
      <c r="C16" s="45" t="s">
        <v>952</v>
      </c>
      <c r="D16" s="46" t="s">
        <v>298</v>
      </c>
      <c r="E16" s="47" t="s">
        <v>953</v>
      </c>
      <c r="F16" s="48" t="s">
        <v>954</v>
      </c>
      <c r="G16" s="45" t="s">
        <v>328</v>
      </c>
      <c r="H16" s="88">
        <v>10</v>
      </c>
      <c r="I16" s="49">
        <v>8</v>
      </c>
      <c r="J16" s="49" t="s">
        <v>36</v>
      </c>
      <c r="K16" s="49">
        <v>7.5</v>
      </c>
      <c r="L16" s="54"/>
      <c r="M16" s="54"/>
      <c r="N16" s="54"/>
      <c r="O16" s="54"/>
      <c r="P16" s="86">
        <v>5</v>
      </c>
      <c r="Q16" s="51">
        <f t="shared" si="0"/>
        <v>6.3</v>
      </c>
      <c r="R16" s="52" t="str">
        <f t="shared" si="3"/>
        <v>C</v>
      </c>
      <c r="S16" s="53" t="str">
        <f t="shared" si="1"/>
        <v>Trung bình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.75" customHeight="1">
      <c r="B17" s="44">
        <v>9</v>
      </c>
      <c r="C17" s="45" t="s">
        <v>955</v>
      </c>
      <c r="D17" s="46" t="s">
        <v>956</v>
      </c>
      <c r="E17" s="47" t="s">
        <v>802</v>
      </c>
      <c r="F17" s="48" t="s">
        <v>72</v>
      </c>
      <c r="G17" s="45" t="s">
        <v>174</v>
      </c>
      <c r="H17" s="88">
        <v>10</v>
      </c>
      <c r="I17" s="49">
        <v>10</v>
      </c>
      <c r="J17" s="49" t="s">
        <v>36</v>
      </c>
      <c r="K17" s="49">
        <v>8</v>
      </c>
      <c r="L17" s="54"/>
      <c r="M17" s="54"/>
      <c r="N17" s="54"/>
      <c r="O17" s="54"/>
      <c r="P17" s="86">
        <v>7</v>
      </c>
      <c r="Q17" s="51">
        <f t="shared" si="0"/>
        <v>7.8</v>
      </c>
      <c r="R17" s="52" t="str">
        <f t="shared" si="3"/>
        <v>B</v>
      </c>
      <c r="S17" s="53" t="str">
        <f t="shared" si="1"/>
        <v>Khá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.75" customHeight="1">
      <c r="B18" s="44">
        <v>10</v>
      </c>
      <c r="C18" s="45" t="s">
        <v>957</v>
      </c>
      <c r="D18" s="46" t="s">
        <v>958</v>
      </c>
      <c r="E18" s="47" t="s">
        <v>116</v>
      </c>
      <c r="F18" s="48" t="s">
        <v>684</v>
      </c>
      <c r="G18" s="45" t="s">
        <v>77</v>
      </c>
      <c r="H18" s="88">
        <v>10</v>
      </c>
      <c r="I18" s="49">
        <v>8</v>
      </c>
      <c r="J18" s="49" t="s">
        <v>36</v>
      </c>
      <c r="K18" s="49">
        <v>9</v>
      </c>
      <c r="L18" s="54"/>
      <c r="M18" s="54"/>
      <c r="N18" s="54"/>
      <c r="O18" s="54"/>
      <c r="P18" s="86">
        <v>8</v>
      </c>
      <c r="Q18" s="51">
        <f t="shared" si="0"/>
        <v>8.4</v>
      </c>
      <c r="R18" s="52" t="str">
        <f t="shared" si="3"/>
        <v>B+</v>
      </c>
      <c r="S18" s="53" t="str">
        <f t="shared" si="1"/>
        <v>Khá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.75" customHeight="1">
      <c r="B19" s="44">
        <v>11</v>
      </c>
      <c r="C19" s="45" t="s">
        <v>959</v>
      </c>
      <c r="D19" s="46" t="s">
        <v>960</v>
      </c>
      <c r="E19" s="47" t="s">
        <v>126</v>
      </c>
      <c r="F19" s="48" t="s">
        <v>961</v>
      </c>
      <c r="G19" s="45" t="s">
        <v>90</v>
      </c>
      <c r="H19" s="88">
        <v>6</v>
      </c>
      <c r="I19" s="49">
        <v>8</v>
      </c>
      <c r="J19" s="49" t="s">
        <v>36</v>
      </c>
      <c r="K19" s="49">
        <v>0</v>
      </c>
      <c r="L19" s="54"/>
      <c r="M19" s="54"/>
      <c r="N19" s="54"/>
      <c r="O19" s="54"/>
      <c r="P19" s="121" t="s">
        <v>437</v>
      </c>
      <c r="Q19" s="51">
        <f t="shared" si="0"/>
        <v>1.4</v>
      </c>
      <c r="R19" s="52" t="str">
        <f t="shared" si="3"/>
        <v>F</v>
      </c>
      <c r="S19" s="53" t="str">
        <f t="shared" si="1"/>
        <v>Kém</v>
      </c>
      <c r="T19" s="41" t="str">
        <f t="shared" si="4"/>
        <v>Không đủ ĐKDT</v>
      </c>
      <c r="U19" s="41"/>
      <c r="V19" s="71"/>
      <c r="W19" s="4"/>
      <c r="X19" s="43" t="str">
        <f t="shared" si="2"/>
        <v>Học lại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.75" customHeight="1">
      <c r="B20" s="44">
        <v>12</v>
      </c>
      <c r="C20" s="45" t="s">
        <v>962</v>
      </c>
      <c r="D20" s="46" t="s">
        <v>239</v>
      </c>
      <c r="E20" s="47" t="s">
        <v>331</v>
      </c>
      <c r="F20" s="48" t="s">
        <v>963</v>
      </c>
      <c r="G20" s="45" t="s">
        <v>148</v>
      </c>
      <c r="H20" s="88">
        <v>10</v>
      </c>
      <c r="I20" s="49">
        <v>8</v>
      </c>
      <c r="J20" s="49" t="s">
        <v>36</v>
      </c>
      <c r="K20" s="49">
        <v>7.5</v>
      </c>
      <c r="L20" s="54"/>
      <c r="M20" s="54"/>
      <c r="N20" s="54"/>
      <c r="O20" s="54"/>
      <c r="P20" s="86">
        <v>7</v>
      </c>
      <c r="Q20" s="51">
        <f t="shared" si="0"/>
        <v>7.5</v>
      </c>
      <c r="R20" s="52" t="str">
        <f t="shared" si="3"/>
        <v>B</v>
      </c>
      <c r="S20" s="53" t="str">
        <f t="shared" si="1"/>
        <v>Khá</v>
      </c>
      <c r="T20" s="41" t="str">
        <f t="shared" si="4"/>
        <v/>
      </c>
      <c r="U20" s="41"/>
      <c r="V20" s="71"/>
      <c r="W20" s="4"/>
      <c r="X20" s="43" t="str">
        <f t="shared" si="2"/>
        <v>Đạt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.75" customHeight="1">
      <c r="B21" s="44">
        <v>13</v>
      </c>
      <c r="C21" s="45" t="s">
        <v>964</v>
      </c>
      <c r="D21" s="46" t="s">
        <v>965</v>
      </c>
      <c r="E21" s="47" t="s">
        <v>130</v>
      </c>
      <c r="F21" s="48" t="s">
        <v>966</v>
      </c>
      <c r="G21" s="45" t="s">
        <v>95</v>
      </c>
      <c r="H21" s="88">
        <v>8</v>
      </c>
      <c r="I21" s="49">
        <v>10</v>
      </c>
      <c r="J21" s="49" t="s">
        <v>36</v>
      </c>
      <c r="K21" s="49">
        <v>8</v>
      </c>
      <c r="L21" s="54"/>
      <c r="M21" s="54"/>
      <c r="N21" s="54"/>
      <c r="O21" s="54"/>
      <c r="P21" s="86">
        <v>8</v>
      </c>
      <c r="Q21" s="51">
        <f t="shared" si="0"/>
        <v>8.1999999999999993</v>
      </c>
      <c r="R21" s="52" t="str">
        <f t="shared" si="3"/>
        <v>B+</v>
      </c>
      <c r="S21" s="53" t="str">
        <f t="shared" si="1"/>
        <v>Khá</v>
      </c>
      <c r="T21" s="41" t="str">
        <f t="shared" si="4"/>
        <v/>
      </c>
      <c r="U21" s="41"/>
      <c r="V21" s="71"/>
      <c r="W21" s="4"/>
      <c r="X21" s="43" t="str">
        <f t="shared" si="2"/>
        <v>Đạt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.75" customHeight="1">
      <c r="B22" s="44">
        <v>14</v>
      </c>
      <c r="C22" s="45" t="s">
        <v>967</v>
      </c>
      <c r="D22" s="46" t="s">
        <v>968</v>
      </c>
      <c r="E22" s="47" t="s">
        <v>130</v>
      </c>
      <c r="F22" s="48" t="s">
        <v>969</v>
      </c>
      <c r="G22" s="45" t="s">
        <v>90</v>
      </c>
      <c r="H22" s="88">
        <v>10</v>
      </c>
      <c r="I22" s="49">
        <v>8</v>
      </c>
      <c r="J22" s="49" t="s">
        <v>36</v>
      </c>
      <c r="K22" s="49">
        <v>8</v>
      </c>
      <c r="L22" s="54"/>
      <c r="M22" s="54"/>
      <c r="N22" s="54"/>
      <c r="O22" s="54"/>
      <c r="P22" s="86">
        <v>7</v>
      </c>
      <c r="Q22" s="51">
        <f t="shared" si="0"/>
        <v>7.6</v>
      </c>
      <c r="R22" s="52" t="str">
        <f t="shared" si="3"/>
        <v>B</v>
      </c>
      <c r="S22" s="53" t="str">
        <f t="shared" si="1"/>
        <v>Khá</v>
      </c>
      <c r="T22" s="41" t="str">
        <f t="shared" si="4"/>
        <v/>
      </c>
      <c r="U22" s="41"/>
      <c r="V22" s="71"/>
      <c r="W22" s="4"/>
      <c r="X22" s="43" t="str">
        <f t="shared" si="2"/>
        <v>Đạt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.75" customHeight="1">
      <c r="B23" s="44">
        <v>15</v>
      </c>
      <c r="C23" s="45" t="s">
        <v>970</v>
      </c>
      <c r="D23" s="46" t="s">
        <v>971</v>
      </c>
      <c r="E23" s="47" t="s">
        <v>139</v>
      </c>
      <c r="F23" s="48" t="s">
        <v>571</v>
      </c>
      <c r="G23" s="45" t="s">
        <v>157</v>
      </c>
      <c r="H23" s="88">
        <v>8</v>
      </c>
      <c r="I23" s="49">
        <v>8</v>
      </c>
      <c r="J23" s="49" t="s">
        <v>36</v>
      </c>
      <c r="K23" s="49">
        <v>8</v>
      </c>
      <c r="L23" s="54"/>
      <c r="M23" s="54"/>
      <c r="N23" s="54"/>
      <c r="O23" s="54"/>
      <c r="P23" s="86">
        <v>8</v>
      </c>
      <c r="Q23" s="51">
        <f t="shared" si="0"/>
        <v>8</v>
      </c>
      <c r="R23" s="52" t="str">
        <f t="shared" si="3"/>
        <v>B+</v>
      </c>
      <c r="S23" s="53" t="str">
        <f t="shared" si="1"/>
        <v>Khá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.75" customHeight="1">
      <c r="B24" s="44">
        <v>16</v>
      </c>
      <c r="C24" s="45" t="s">
        <v>972</v>
      </c>
      <c r="D24" s="46" t="s">
        <v>973</v>
      </c>
      <c r="E24" s="47" t="s">
        <v>143</v>
      </c>
      <c r="F24" s="48" t="s">
        <v>974</v>
      </c>
      <c r="G24" s="45" t="s">
        <v>153</v>
      </c>
      <c r="H24" s="88">
        <v>10</v>
      </c>
      <c r="I24" s="49">
        <v>8</v>
      </c>
      <c r="J24" s="49" t="s">
        <v>36</v>
      </c>
      <c r="K24" s="49">
        <v>8.5</v>
      </c>
      <c r="L24" s="54"/>
      <c r="M24" s="54"/>
      <c r="N24" s="54"/>
      <c r="O24" s="54"/>
      <c r="P24" s="86">
        <v>9</v>
      </c>
      <c r="Q24" s="51">
        <f t="shared" si="0"/>
        <v>8.9</v>
      </c>
      <c r="R24" s="52" t="str">
        <f t="shared" si="3"/>
        <v>A</v>
      </c>
      <c r="S24" s="53" t="str">
        <f t="shared" si="1"/>
        <v>Giỏi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.75" customHeight="1">
      <c r="B25" s="44">
        <v>17</v>
      </c>
      <c r="C25" s="45" t="s">
        <v>975</v>
      </c>
      <c r="D25" s="46" t="s">
        <v>150</v>
      </c>
      <c r="E25" s="47" t="s">
        <v>151</v>
      </c>
      <c r="F25" s="48" t="s">
        <v>673</v>
      </c>
      <c r="G25" s="45" t="s">
        <v>332</v>
      </c>
      <c r="H25" s="88">
        <v>10</v>
      </c>
      <c r="I25" s="49">
        <v>8</v>
      </c>
      <c r="J25" s="49" t="s">
        <v>36</v>
      </c>
      <c r="K25" s="49">
        <v>8</v>
      </c>
      <c r="L25" s="54"/>
      <c r="M25" s="54"/>
      <c r="N25" s="54"/>
      <c r="O25" s="54"/>
      <c r="P25" s="86">
        <v>7.5</v>
      </c>
      <c r="Q25" s="51">
        <f t="shared" si="0"/>
        <v>7.9</v>
      </c>
      <c r="R25" s="52" t="str">
        <f t="shared" si="3"/>
        <v>B</v>
      </c>
      <c r="S25" s="53" t="str">
        <f t="shared" si="1"/>
        <v>Khá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.75" customHeight="1">
      <c r="B26" s="44">
        <v>18</v>
      </c>
      <c r="C26" s="45" t="s">
        <v>976</v>
      </c>
      <c r="D26" s="46" t="s">
        <v>977</v>
      </c>
      <c r="E26" s="47" t="s">
        <v>151</v>
      </c>
      <c r="F26" s="48" t="s">
        <v>465</v>
      </c>
      <c r="G26" s="45" t="s">
        <v>328</v>
      </c>
      <c r="H26" s="88">
        <v>10</v>
      </c>
      <c r="I26" s="49">
        <v>8</v>
      </c>
      <c r="J26" s="49" t="s">
        <v>36</v>
      </c>
      <c r="K26" s="49">
        <v>7.5</v>
      </c>
      <c r="L26" s="54"/>
      <c r="M26" s="54"/>
      <c r="N26" s="54"/>
      <c r="O26" s="54"/>
      <c r="P26" s="86">
        <v>8</v>
      </c>
      <c r="Q26" s="51">
        <f t="shared" si="0"/>
        <v>8.1</v>
      </c>
      <c r="R26" s="52" t="str">
        <f t="shared" si="3"/>
        <v>B+</v>
      </c>
      <c r="S26" s="53" t="str">
        <f t="shared" si="1"/>
        <v>Khá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.75" customHeight="1">
      <c r="B27" s="44">
        <v>19</v>
      </c>
      <c r="C27" s="45" t="s">
        <v>978</v>
      </c>
      <c r="D27" s="46" t="s">
        <v>150</v>
      </c>
      <c r="E27" s="47" t="s">
        <v>160</v>
      </c>
      <c r="F27" s="48" t="s">
        <v>979</v>
      </c>
      <c r="G27" s="45" t="s">
        <v>174</v>
      </c>
      <c r="H27" s="88">
        <v>8</v>
      </c>
      <c r="I27" s="49">
        <v>8</v>
      </c>
      <c r="J27" s="49" t="s">
        <v>36</v>
      </c>
      <c r="K27" s="49">
        <v>8</v>
      </c>
      <c r="L27" s="54"/>
      <c r="M27" s="54"/>
      <c r="N27" s="54"/>
      <c r="O27" s="54"/>
      <c r="P27" s="86">
        <v>7.5</v>
      </c>
      <c r="Q27" s="51">
        <f t="shared" si="0"/>
        <v>7.7</v>
      </c>
      <c r="R27" s="52" t="str">
        <f t="shared" si="3"/>
        <v>B</v>
      </c>
      <c r="S27" s="53" t="str">
        <f t="shared" si="1"/>
        <v>Khá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.75" customHeight="1">
      <c r="B28" s="44">
        <v>20</v>
      </c>
      <c r="C28" s="45" t="s">
        <v>980</v>
      </c>
      <c r="D28" s="46" t="s">
        <v>981</v>
      </c>
      <c r="E28" s="47" t="s">
        <v>168</v>
      </c>
      <c r="F28" s="48" t="s">
        <v>982</v>
      </c>
      <c r="G28" s="45" t="s">
        <v>113</v>
      </c>
      <c r="H28" s="88">
        <v>8</v>
      </c>
      <c r="I28" s="49">
        <v>8</v>
      </c>
      <c r="J28" s="49" t="s">
        <v>36</v>
      </c>
      <c r="K28" s="49">
        <v>8</v>
      </c>
      <c r="L28" s="54"/>
      <c r="M28" s="54"/>
      <c r="N28" s="54"/>
      <c r="O28" s="54"/>
      <c r="P28" s="86">
        <v>7.5</v>
      </c>
      <c r="Q28" s="51">
        <f t="shared" si="0"/>
        <v>7.7</v>
      </c>
      <c r="R28" s="52" t="str">
        <f t="shared" si="3"/>
        <v>B</v>
      </c>
      <c r="S28" s="53" t="str">
        <f t="shared" si="1"/>
        <v>Khá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.75" customHeight="1">
      <c r="B29" s="44">
        <v>21</v>
      </c>
      <c r="C29" s="45" t="s">
        <v>983</v>
      </c>
      <c r="D29" s="46" t="s">
        <v>984</v>
      </c>
      <c r="E29" s="47" t="s">
        <v>172</v>
      </c>
      <c r="F29" s="48" t="s">
        <v>985</v>
      </c>
      <c r="G29" s="45" t="s">
        <v>81</v>
      </c>
      <c r="H29" s="88">
        <v>10</v>
      </c>
      <c r="I29" s="49">
        <v>8</v>
      </c>
      <c r="J29" s="49" t="s">
        <v>36</v>
      </c>
      <c r="K29" s="49">
        <v>9</v>
      </c>
      <c r="L29" s="54"/>
      <c r="M29" s="54"/>
      <c r="N29" s="54"/>
      <c r="O29" s="54"/>
      <c r="P29" s="86">
        <v>8</v>
      </c>
      <c r="Q29" s="51">
        <f t="shared" si="0"/>
        <v>8.4</v>
      </c>
      <c r="R29" s="52" t="str">
        <f t="shared" si="3"/>
        <v>B+</v>
      </c>
      <c r="S29" s="53" t="str">
        <f t="shared" si="1"/>
        <v>Khá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.75" customHeight="1">
      <c r="B30" s="44">
        <v>22</v>
      </c>
      <c r="C30" s="45" t="s">
        <v>986</v>
      </c>
      <c r="D30" s="46" t="s">
        <v>987</v>
      </c>
      <c r="E30" s="47" t="s">
        <v>347</v>
      </c>
      <c r="F30" s="48" t="s">
        <v>819</v>
      </c>
      <c r="G30" s="45" t="s">
        <v>73</v>
      </c>
      <c r="H30" s="88">
        <v>10</v>
      </c>
      <c r="I30" s="49">
        <v>10</v>
      </c>
      <c r="J30" s="49" t="s">
        <v>36</v>
      </c>
      <c r="K30" s="49">
        <v>8</v>
      </c>
      <c r="L30" s="54"/>
      <c r="M30" s="54"/>
      <c r="N30" s="54"/>
      <c r="O30" s="54"/>
      <c r="P30" s="86">
        <v>8</v>
      </c>
      <c r="Q30" s="51">
        <f t="shared" si="0"/>
        <v>8.4</v>
      </c>
      <c r="R30" s="52" t="str">
        <f t="shared" si="3"/>
        <v>B+</v>
      </c>
      <c r="S30" s="53" t="str">
        <f t="shared" si="1"/>
        <v>Khá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.75" customHeight="1">
      <c r="B31" s="44">
        <v>23</v>
      </c>
      <c r="C31" s="45" t="s">
        <v>988</v>
      </c>
      <c r="D31" s="46" t="s">
        <v>989</v>
      </c>
      <c r="E31" s="47" t="s">
        <v>990</v>
      </c>
      <c r="F31" s="48" t="s">
        <v>226</v>
      </c>
      <c r="G31" s="45" t="s">
        <v>280</v>
      </c>
      <c r="H31" s="88">
        <v>10</v>
      </c>
      <c r="I31" s="49">
        <v>10</v>
      </c>
      <c r="J31" s="49" t="s">
        <v>36</v>
      </c>
      <c r="K31" s="49">
        <v>8</v>
      </c>
      <c r="L31" s="54"/>
      <c r="M31" s="54"/>
      <c r="N31" s="54"/>
      <c r="O31" s="54"/>
      <c r="P31" s="86">
        <v>8</v>
      </c>
      <c r="Q31" s="51">
        <f t="shared" si="0"/>
        <v>8.4</v>
      </c>
      <c r="R31" s="52" t="str">
        <f t="shared" si="3"/>
        <v>B+</v>
      </c>
      <c r="S31" s="53" t="str">
        <f t="shared" si="1"/>
        <v>Khá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.75" customHeight="1">
      <c r="B32" s="44">
        <v>24</v>
      </c>
      <c r="C32" s="45" t="s">
        <v>991</v>
      </c>
      <c r="D32" s="46" t="s">
        <v>396</v>
      </c>
      <c r="E32" s="47" t="s">
        <v>683</v>
      </c>
      <c r="F32" s="48" t="s">
        <v>284</v>
      </c>
      <c r="G32" s="45" t="s">
        <v>90</v>
      </c>
      <c r="H32" s="88">
        <v>10</v>
      </c>
      <c r="I32" s="49">
        <v>8</v>
      </c>
      <c r="J32" s="49" t="s">
        <v>36</v>
      </c>
      <c r="K32" s="49">
        <v>8.5</v>
      </c>
      <c r="L32" s="54"/>
      <c r="M32" s="54"/>
      <c r="N32" s="54"/>
      <c r="O32" s="54"/>
      <c r="P32" s="86">
        <v>7</v>
      </c>
      <c r="Q32" s="51">
        <f t="shared" si="0"/>
        <v>7.7</v>
      </c>
      <c r="R32" s="52" t="str">
        <f t="shared" si="3"/>
        <v>B</v>
      </c>
      <c r="S32" s="53" t="str">
        <f t="shared" si="1"/>
        <v>Khá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.75" customHeight="1">
      <c r="B33" s="44">
        <v>25</v>
      </c>
      <c r="C33" s="45" t="s">
        <v>992</v>
      </c>
      <c r="D33" s="46" t="s">
        <v>298</v>
      </c>
      <c r="E33" s="47" t="s">
        <v>186</v>
      </c>
      <c r="F33" s="48" t="s">
        <v>202</v>
      </c>
      <c r="G33" s="45" t="s">
        <v>174</v>
      </c>
      <c r="H33" s="88">
        <v>8</v>
      </c>
      <c r="I33" s="49">
        <v>8</v>
      </c>
      <c r="J33" s="49" t="s">
        <v>36</v>
      </c>
      <c r="K33" s="49">
        <v>8</v>
      </c>
      <c r="L33" s="54"/>
      <c r="M33" s="54"/>
      <c r="N33" s="54"/>
      <c r="O33" s="54"/>
      <c r="P33" s="86">
        <v>5</v>
      </c>
      <c r="Q33" s="51">
        <f t="shared" si="0"/>
        <v>6.2</v>
      </c>
      <c r="R33" s="52" t="str">
        <f t="shared" si="3"/>
        <v>C</v>
      </c>
      <c r="S33" s="53" t="str">
        <f t="shared" si="1"/>
        <v>Trung bình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.75" customHeight="1">
      <c r="B34" s="44">
        <v>26</v>
      </c>
      <c r="C34" s="45" t="s">
        <v>993</v>
      </c>
      <c r="D34" s="46" t="s">
        <v>163</v>
      </c>
      <c r="E34" s="47" t="s">
        <v>186</v>
      </c>
      <c r="F34" s="48" t="s">
        <v>994</v>
      </c>
      <c r="G34" s="45" t="s">
        <v>81</v>
      </c>
      <c r="H34" s="88">
        <v>8</v>
      </c>
      <c r="I34" s="49">
        <v>8</v>
      </c>
      <c r="J34" s="49" t="s">
        <v>36</v>
      </c>
      <c r="K34" s="49">
        <v>8.5</v>
      </c>
      <c r="L34" s="54"/>
      <c r="M34" s="54"/>
      <c r="N34" s="54"/>
      <c r="O34" s="54"/>
      <c r="P34" s="86">
        <v>7</v>
      </c>
      <c r="Q34" s="51">
        <f t="shared" si="0"/>
        <v>7.5</v>
      </c>
      <c r="R34" s="52" t="str">
        <f t="shared" si="3"/>
        <v>B</v>
      </c>
      <c r="S34" s="53" t="str">
        <f t="shared" si="1"/>
        <v>Khá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.75" customHeight="1">
      <c r="B35" s="44">
        <v>27</v>
      </c>
      <c r="C35" s="45" t="s">
        <v>995</v>
      </c>
      <c r="D35" s="46" t="s">
        <v>264</v>
      </c>
      <c r="E35" s="47" t="s">
        <v>190</v>
      </c>
      <c r="F35" s="48" t="s">
        <v>237</v>
      </c>
      <c r="G35" s="45" t="s">
        <v>174</v>
      </c>
      <c r="H35" s="88">
        <v>10</v>
      </c>
      <c r="I35" s="49">
        <v>8</v>
      </c>
      <c r="J35" s="49" t="s">
        <v>36</v>
      </c>
      <c r="K35" s="49">
        <v>8</v>
      </c>
      <c r="L35" s="54"/>
      <c r="M35" s="54"/>
      <c r="N35" s="54"/>
      <c r="O35" s="54"/>
      <c r="P35" s="86">
        <v>7.5</v>
      </c>
      <c r="Q35" s="51">
        <f t="shared" si="0"/>
        <v>7.9</v>
      </c>
      <c r="R35" s="52" t="str">
        <f t="shared" si="3"/>
        <v>B</v>
      </c>
      <c r="S35" s="53" t="str">
        <f t="shared" si="1"/>
        <v>Khá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.75" customHeight="1">
      <c r="B36" s="44">
        <v>28</v>
      </c>
      <c r="C36" s="45" t="s">
        <v>996</v>
      </c>
      <c r="D36" s="46" t="s">
        <v>376</v>
      </c>
      <c r="E36" s="47" t="s">
        <v>190</v>
      </c>
      <c r="F36" s="48" t="s">
        <v>681</v>
      </c>
      <c r="G36" s="45" t="s">
        <v>311</v>
      </c>
      <c r="H36" s="88">
        <v>8</v>
      </c>
      <c r="I36" s="49">
        <v>8</v>
      </c>
      <c r="J36" s="49" t="s">
        <v>36</v>
      </c>
      <c r="K36" s="49">
        <v>8.5</v>
      </c>
      <c r="L36" s="54"/>
      <c r="M36" s="54"/>
      <c r="N36" s="54"/>
      <c r="O36" s="54"/>
      <c r="P36" s="86">
        <v>7.5</v>
      </c>
      <c r="Q36" s="51">
        <f t="shared" si="0"/>
        <v>7.8</v>
      </c>
      <c r="R36" s="52" t="str">
        <f t="shared" si="3"/>
        <v>B</v>
      </c>
      <c r="S36" s="53" t="str">
        <f t="shared" si="1"/>
        <v>Khá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.75" customHeight="1">
      <c r="B37" s="44">
        <v>29</v>
      </c>
      <c r="C37" s="45" t="s">
        <v>997</v>
      </c>
      <c r="D37" s="46" t="s">
        <v>998</v>
      </c>
      <c r="E37" s="47" t="s">
        <v>999</v>
      </c>
      <c r="F37" s="48" t="s">
        <v>198</v>
      </c>
      <c r="G37" s="45" t="s">
        <v>280</v>
      </c>
      <c r="H37" s="88">
        <v>10</v>
      </c>
      <c r="I37" s="49">
        <v>10</v>
      </c>
      <c r="J37" s="49" t="s">
        <v>36</v>
      </c>
      <c r="K37" s="49">
        <v>8</v>
      </c>
      <c r="L37" s="54"/>
      <c r="M37" s="54"/>
      <c r="N37" s="54"/>
      <c r="O37" s="54"/>
      <c r="P37" s="86">
        <v>7</v>
      </c>
      <c r="Q37" s="51">
        <f t="shared" si="0"/>
        <v>7.8</v>
      </c>
      <c r="R37" s="52" t="str">
        <f t="shared" si="3"/>
        <v>B</v>
      </c>
      <c r="S37" s="53" t="str">
        <f t="shared" si="1"/>
        <v>Khá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.75" customHeight="1">
      <c r="B38" s="44">
        <v>30</v>
      </c>
      <c r="C38" s="45" t="s">
        <v>1000</v>
      </c>
      <c r="D38" s="46" t="s">
        <v>376</v>
      </c>
      <c r="E38" s="47" t="s">
        <v>1001</v>
      </c>
      <c r="F38" s="48" t="s">
        <v>756</v>
      </c>
      <c r="G38" s="45" t="s">
        <v>148</v>
      </c>
      <c r="H38" s="88">
        <v>10</v>
      </c>
      <c r="I38" s="49">
        <v>8</v>
      </c>
      <c r="J38" s="49" t="s">
        <v>36</v>
      </c>
      <c r="K38" s="49">
        <v>7.5</v>
      </c>
      <c r="L38" s="54"/>
      <c r="M38" s="54"/>
      <c r="N38" s="54"/>
      <c r="O38" s="54"/>
      <c r="P38" s="86">
        <v>8</v>
      </c>
      <c r="Q38" s="51">
        <f t="shared" si="0"/>
        <v>8.1</v>
      </c>
      <c r="R38" s="52" t="str">
        <f t="shared" si="3"/>
        <v>B+</v>
      </c>
      <c r="S38" s="53" t="str">
        <f t="shared" si="1"/>
        <v>Khá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.75" customHeight="1">
      <c r="B39" s="44">
        <v>31</v>
      </c>
      <c r="C39" s="45" t="s">
        <v>1002</v>
      </c>
      <c r="D39" s="46" t="s">
        <v>110</v>
      </c>
      <c r="E39" s="47" t="s">
        <v>493</v>
      </c>
      <c r="F39" s="48" t="s">
        <v>1003</v>
      </c>
      <c r="G39" s="45" t="s">
        <v>311</v>
      </c>
      <c r="H39" s="88">
        <v>10</v>
      </c>
      <c r="I39" s="49">
        <v>8</v>
      </c>
      <c r="J39" s="49" t="s">
        <v>36</v>
      </c>
      <c r="K39" s="49">
        <v>9</v>
      </c>
      <c r="L39" s="54"/>
      <c r="M39" s="54"/>
      <c r="N39" s="54"/>
      <c r="O39" s="54"/>
      <c r="P39" s="86">
        <v>6</v>
      </c>
      <c r="Q39" s="51">
        <f t="shared" si="0"/>
        <v>7.2</v>
      </c>
      <c r="R39" s="52" t="str">
        <f t="shared" si="3"/>
        <v>B</v>
      </c>
      <c r="S39" s="53" t="str">
        <f t="shared" si="1"/>
        <v>Khá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.75" customHeight="1">
      <c r="B40" s="44">
        <v>32</v>
      </c>
      <c r="C40" s="45" t="s">
        <v>1004</v>
      </c>
      <c r="D40" s="46" t="s">
        <v>1005</v>
      </c>
      <c r="E40" s="47" t="s">
        <v>201</v>
      </c>
      <c r="F40" s="48" t="s">
        <v>1006</v>
      </c>
      <c r="G40" s="45" t="s">
        <v>165</v>
      </c>
      <c r="H40" s="88">
        <v>8</v>
      </c>
      <c r="I40" s="49">
        <v>8</v>
      </c>
      <c r="J40" s="49" t="s">
        <v>36</v>
      </c>
      <c r="K40" s="49">
        <v>8</v>
      </c>
      <c r="L40" s="54"/>
      <c r="M40" s="54"/>
      <c r="N40" s="54"/>
      <c r="O40" s="54"/>
      <c r="P40" s="86">
        <v>8</v>
      </c>
      <c r="Q40" s="51">
        <f t="shared" si="0"/>
        <v>8</v>
      </c>
      <c r="R40" s="52" t="str">
        <f t="shared" si="3"/>
        <v>B+</v>
      </c>
      <c r="S40" s="53" t="str">
        <f t="shared" si="1"/>
        <v>Khá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.75" customHeight="1">
      <c r="B41" s="44">
        <v>33</v>
      </c>
      <c r="C41" s="45" t="s">
        <v>1007</v>
      </c>
      <c r="D41" s="46" t="s">
        <v>110</v>
      </c>
      <c r="E41" s="47" t="s">
        <v>201</v>
      </c>
      <c r="F41" s="48" t="s">
        <v>1008</v>
      </c>
      <c r="G41" s="45" t="s">
        <v>174</v>
      </c>
      <c r="H41" s="88">
        <v>8</v>
      </c>
      <c r="I41" s="49">
        <v>8</v>
      </c>
      <c r="J41" s="49" t="s">
        <v>36</v>
      </c>
      <c r="K41" s="49">
        <v>8</v>
      </c>
      <c r="L41" s="54"/>
      <c r="M41" s="54"/>
      <c r="N41" s="54"/>
      <c r="O41" s="54"/>
      <c r="P41" s="86">
        <v>7</v>
      </c>
      <c r="Q41" s="51">
        <f t="shared" si="0"/>
        <v>7.4</v>
      </c>
      <c r="R41" s="52" t="str">
        <f t="shared" si="3"/>
        <v>B</v>
      </c>
      <c r="S41" s="53" t="str">
        <f t="shared" si="1"/>
        <v>Khá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.75" customHeight="1">
      <c r="B42" s="44">
        <v>34</v>
      </c>
      <c r="C42" s="45" t="s">
        <v>1009</v>
      </c>
      <c r="D42" s="46" t="s">
        <v>801</v>
      </c>
      <c r="E42" s="47" t="s">
        <v>201</v>
      </c>
      <c r="F42" s="48" t="s">
        <v>803</v>
      </c>
      <c r="G42" s="45" t="s">
        <v>174</v>
      </c>
      <c r="H42" s="88">
        <v>8</v>
      </c>
      <c r="I42" s="49">
        <v>8</v>
      </c>
      <c r="J42" s="49" t="s">
        <v>36</v>
      </c>
      <c r="K42" s="49">
        <v>8.5</v>
      </c>
      <c r="L42" s="54"/>
      <c r="M42" s="54"/>
      <c r="N42" s="54"/>
      <c r="O42" s="54"/>
      <c r="P42" s="86">
        <v>8</v>
      </c>
      <c r="Q42" s="51">
        <f t="shared" si="0"/>
        <v>8.1</v>
      </c>
      <c r="R42" s="52" t="str">
        <f t="shared" si="3"/>
        <v>B+</v>
      </c>
      <c r="S42" s="53" t="str">
        <f t="shared" si="1"/>
        <v>Khá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.75" customHeight="1">
      <c r="B43" s="44">
        <v>35</v>
      </c>
      <c r="C43" s="45" t="s">
        <v>1010</v>
      </c>
      <c r="D43" s="46" t="s">
        <v>567</v>
      </c>
      <c r="E43" s="47" t="s">
        <v>201</v>
      </c>
      <c r="F43" s="48" t="s">
        <v>244</v>
      </c>
      <c r="G43" s="45" t="s">
        <v>332</v>
      </c>
      <c r="H43" s="88">
        <v>10</v>
      </c>
      <c r="I43" s="49">
        <v>8</v>
      </c>
      <c r="J43" s="49" t="s">
        <v>36</v>
      </c>
      <c r="K43" s="49">
        <v>8.5</v>
      </c>
      <c r="L43" s="54"/>
      <c r="M43" s="54"/>
      <c r="N43" s="54"/>
      <c r="O43" s="54"/>
      <c r="P43" s="86">
        <v>9.5</v>
      </c>
      <c r="Q43" s="51">
        <f t="shared" si="0"/>
        <v>9.1999999999999993</v>
      </c>
      <c r="R43" s="52" t="str">
        <f t="shared" si="3"/>
        <v>A+</v>
      </c>
      <c r="S43" s="53" t="str">
        <f t="shared" si="1"/>
        <v>Giỏi</v>
      </c>
      <c r="T43" s="41" t="str">
        <f t="shared" si="4"/>
        <v/>
      </c>
      <c r="U43" s="41"/>
      <c r="V43" s="71"/>
      <c r="W43" s="4"/>
      <c r="X43" s="43" t="str">
        <f t="shared" si="2"/>
        <v>Đạt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.75" customHeight="1">
      <c r="B44" s="44">
        <v>36</v>
      </c>
      <c r="C44" s="45" t="s">
        <v>1011</v>
      </c>
      <c r="D44" s="46" t="s">
        <v>1012</v>
      </c>
      <c r="E44" s="47" t="s">
        <v>201</v>
      </c>
      <c r="F44" s="48" t="s">
        <v>1013</v>
      </c>
      <c r="G44" s="45" t="s">
        <v>174</v>
      </c>
      <c r="H44" s="88">
        <v>10</v>
      </c>
      <c r="I44" s="49">
        <v>10</v>
      </c>
      <c r="J44" s="49" t="s">
        <v>36</v>
      </c>
      <c r="K44" s="49">
        <v>8</v>
      </c>
      <c r="L44" s="54"/>
      <c r="M44" s="54"/>
      <c r="N44" s="54"/>
      <c r="O44" s="54"/>
      <c r="P44" s="86">
        <v>7.5</v>
      </c>
      <c r="Q44" s="51">
        <f t="shared" si="0"/>
        <v>8.1</v>
      </c>
      <c r="R44" s="52" t="str">
        <f t="shared" si="3"/>
        <v>B+</v>
      </c>
      <c r="S44" s="53" t="str">
        <f t="shared" si="1"/>
        <v>Khá</v>
      </c>
      <c r="T44" s="41" t="str">
        <f t="shared" si="4"/>
        <v/>
      </c>
      <c r="U44" s="41"/>
      <c r="V44" s="71"/>
      <c r="W44" s="4"/>
      <c r="X44" s="43" t="str">
        <f t="shared" si="2"/>
        <v>Đạt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.75" customHeight="1">
      <c r="B45" s="44">
        <v>37</v>
      </c>
      <c r="C45" s="45" t="s">
        <v>1014</v>
      </c>
      <c r="D45" s="46" t="s">
        <v>1015</v>
      </c>
      <c r="E45" s="47" t="s">
        <v>201</v>
      </c>
      <c r="F45" s="48" t="s">
        <v>255</v>
      </c>
      <c r="G45" s="45" t="s">
        <v>81</v>
      </c>
      <c r="H45" s="88">
        <v>10</v>
      </c>
      <c r="I45" s="49">
        <v>8</v>
      </c>
      <c r="J45" s="49" t="s">
        <v>36</v>
      </c>
      <c r="K45" s="49">
        <v>9</v>
      </c>
      <c r="L45" s="54"/>
      <c r="M45" s="54"/>
      <c r="N45" s="54"/>
      <c r="O45" s="54"/>
      <c r="P45" s="86">
        <v>9</v>
      </c>
      <c r="Q45" s="51">
        <f t="shared" si="0"/>
        <v>9</v>
      </c>
      <c r="R45" s="52" t="str">
        <f t="shared" si="3"/>
        <v>A+</v>
      </c>
      <c r="S45" s="53" t="str">
        <f t="shared" si="1"/>
        <v>Giỏi</v>
      </c>
      <c r="T45" s="41" t="str">
        <f t="shared" si="4"/>
        <v/>
      </c>
      <c r="U45" s="41"/>
      <c r="V45" s="71"/>
      <c r="W45" s="4"/>
      <c r="X45" s="43" t="str">
        <f t="shared" si="2"/>
        <v>Đạt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.75" customHeight="1">
      <c r="B46" s="44">
        <v>38</v>
      </c>
      <c r="C46" s="45" t="s">
        <v>1016</v>
      </c>
      <c r="D46" s="46" t="s">
        <v>492</v>
      </c>
      <c r="E46" s="47" t="s">
        <v>386</v>
      </c>
      <c r="F46" s="48" t="s">
        <v>684</v>
      </c>
      <c r="G46" s="45" t="s">
        <v>77</v>
      </c>
      <c r="H46" s="88">
        <v>10</v>
      </c>
      <c r="I46" s="49">
        <v>8</v>
      </c>
      <c r="J46" s="49" t="s">
        <v>36</v>
      </c>
      <c r="K46" s="49">
        <v>9</v>
      </c>
      <c r="L46" s="54"/>
      <c r="M46" s="54"/>
      <c r="N46" s="54"/>
      <c r="O46" s="54"/>
      <c r="P46" s="86">
        <v>8</v>
      </c>
      <c r="Q46" s="51">
        <f t="shared" si="0"/>
        <v>8.4</v>
      </c>
      <c r="R46" s="52" t="str">
        <f t="shared" si="3"/>
        <v>B+</v>
      </c>
      <c r="S46" s="53" t="str">
        <f t="shared" si="1"/>
        <v>Khá</v>
      </c>
      <c r="T46" s="41" t="str">
        <f t="shared" si="4"/>
        <v/>
      </c>
      <c r="U46" s="41"/>
      <c r="V46" s="71"/>
      <c r="W46" s="4"/>
      <c r="X46" s="43" t="str">
        <f t="shared" si="2"/>
        <v>Đạt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.75" customHeight="1">
      <c r="B47" s="44">
        <v>39</v>
      </c>
      <c r="C47" s="45" t="s">
        <v>1017</v>
      </c>
      <c r="D47" s="46" t="s">
        <v>652</v>
      </c>
      <c r="E47" s="47" t="s">
        <v>870</v>
      </c>
      <c r="F47" s="48" t="s">
        <v>653</v>
      </c>
      <c r="G47" s="45" t="s">
        <v>153</v>
      </c>
      <c r="H47" s="88">
        <v>8</v>
      </c>
      <c r="I47" s="49">
        <v>8</v>
      </c>
      <c r="J47" s="49" t="s">
        <v>36</v>
      </c>
      <c r="K47" s="49">
        <v>8</v>
      </c>
      <c r="L47" s="54"/>
      <c r="M47" s="54"/>
      <c r="N47" s="54"/>
      <c r="O47" s="54"/>
      <c r="P47" s="86">
        <v>5</v>
      </c>
      <c r="Q47" s="51">
        <f t="shared" si="0"/>
        <v>6.2</v>
      </c>
      <c r="R47" s="52" t="str">
        <f t="shared" si="3"/>
        <v>C</v>
      </c>
      <c r="S47" s="53" t="str">
        <f t="shared" si="1"/>
        <v>Trung bình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.75" customHeight="1">
      <c r="B48" s="44">
        <v>40</v>
      </c>
      <c r="C48" s="45" t="s">
        <v>1018</v>
      </c>
      <c r="D48" s="46" t="s">
        <v>1019</v>
      </c>
      <c r="E48" s="47" t="s">
        <v>390</v>
      </c>
      <c r="F48" s="48" t="s">
        <v>1020</v>
      </c>
      <c r="G48" s="45" t="s">
        <v>174</v>
      </c>
      <c r="H48" s="88">
        <v>10</v>
      </c>
      <c r="I48" s="49">
        <v>10</v>
      </c>
      <c r="J48" s="49" t="s">
        <v>36</v>
      </c>
      <c r="K48" s="49">
        <v>8</v>
      </c>
      <c r="L48" s="54"/>
      <c r="M48" s="54"/>
      <c r="N48" s="54"/>
      <c r="O48" s="54"/>
      <c r="P48" s="86">
        <v>9</v>
      </c>
      <c r="Q48" s="51">
        <f t="shared" si="0"/>
        <v>9</v>
      </c>
      <c r="R48" s="52" t="str">
        <f t="shared" si="3"/>
        <v>A+</v>
      </c>
      <c r="S48" s="53" t="str">
        <f t="shared" si="1"/>
        <v>Giỏi</v>
      </c>
      <c r="T48" s="41" t="str">
        <f t="shared" si="4"/>
        <v/>
      </c>
      <c r="U48" s="41"/>
      <c r="V48" s="71"/>
      <c r="W48" s="4"/>
      <c r="X48" s="43" t="str">
        <f t="shared" si="2"/>
        <v>Đạt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2:40" ht="18.75" customHeight="1">
      <c r="B49" s="44">
        <v>41</v>
      </c>
      <c r="C49" s="45" t="s">
        <v>1021</v>
      </c>
      <c r="D49" s="46" t="s">
        <v>1022</v>
      </c>
      <c r="E49" s="47" t="s">
        <v>520</v>
      </c>
      <c r="F49" s="48" t="s">
        <v>381</v>
      </c>
      <c r="G49" s="45" t="s">
        <v>81</v>
      </c>
      <c r="H49" s="88">
        <v>10</v>
      </c>
      <c r="I49" s="49">
        <v>8</v>
      </c>
      <c r="J49" s="49" t="s">
        <v>36</v>
      </c>
      <c r="K49" s="49">
        <v>7.5</v>
      </c>
      <c r="L49" s="54"/>
      <c r="M49" s="54"/>
      <c r="N49" s="54"/>
      <c r="O49" s="54"/>
      <c r="P49" s="86">
        <v>8</v>
      </c>
      <c r="Q49" s="51">
        <f t="shared" si="0"/>
        <v>8.1</v>
      </c>
      <c r="R49" s="52" t="str">
        <f t="shared" si="3"/>
        <v>B+</v>
      </c>
      <c r="S49" s="53" t="str">
        <f t="shared" si="1"/>
        <v>Khá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2:40" ht="18.75" customHeight="1">
      <c r="B50" s="44">
        <v>42</v>
      </c>
      <c r="C50" s="45" t="s">
        <v>1023</v>
      </c>
      <c r="D50" s="46" t="s">
        <v>1024</v>
      </c>
      <c r="E50" s="47" t="s">
        <v>520</v>
      </c>
      <c r="F50" s="48" t="s">
        <v>1025</v>
      </c>
      <c r="G50" s="45" t="s">
        <v>113</v>
      </c>
      <c r="H50" s="88">
        <v>10</v>
      </c>
      <c r="I50" s="49">
        <v>8</v>
      </c>
      <c r="J50" s="49" t="s">
        <v>36</v>
      </c>
      <c r="K50" s="49">
        <v>9</v>
      </c>
      <c r="L50" s="54"/>
      <c r="M50" s="54"/>
      <c r="N50" s="54"/>
      <c r="O50" s="54"/>
      <c r="P50" s="86">
        <v>8</v>
      </c>
      <c r="Q50" s="51">
        <f t="shared" si="0"/>
        <v>8.4</v>
      </c>
      <c r="R50" s="52" t="str">
        <f t="shared" si="3"/>
        <v>B+</v>
      </c>
      <c r="S50" s="53" t="str">
        <f t="shared" si="1"/>
        <v>Khá</v>
      </c>
      <c r="T50" s="41" t="str">
        <f t="shared" si="4"/>
        <v/>
      </c>
      <c r="U50" s="41"/>
      <c r="V50" s="71"/>
      <c r="W50" s="4"/>
      <c r="X50" s="43" t="str">
        <f t="shared" si="2"/>
        <v>Đạt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2:40" ht="18.75" customHeight="1">
      <c r="B51" s="44">
        <v>43</v>
      </c>
      <c r="C51" s="45" t="s">
        <v>1026</v>
      </c>
      <c r="D51" s="46" t="s">
        <v>1027</v>
      </c>
      <c r="E51" s="47" t="s">
        <v>1028</v>
      </c>
      <c r="F51" s="48" t="s">
        <v>1029</v>
      </c>
      <c r="G51" s="45" t="s">
        <v>1030</v>
      </c>
      <c r="H51" s="88">
        <v>8</v>
      </c>
      <c r="I51" s="49">
        <v>8</v>
      </c>
      <c r="J51" s="49" t="s">
        <v>36</v>
      </c>
      <c r="K51" s="49">
        <v>8.5</v>
      </c>
      <c r="L51" s="54"/>
      <c r="M51" s="54"/>
      <c r="N51" s="54"/>
      <c r="O51" s="54"/>
      <c r="P51" s="86">
        <v>8</v>
      </c>
      <c r="Q51" s="51">
        <f t="shared" si="0"/>
        <v>8.1</v>
      </c>
      <c r="R51" s="52" t="str">
        <f t="shared" si="3"/>
        <v>B+</v>
      </c>
      <c r="S51" s="53" t="str">
        <f t="shared" si="1"/>
        <v>Khá</v>
      </c>
      <c r="T51" s="41" t="str">
        <f t="shared" si="4"/>
        <v/>
      </c>
      <c r="U51" s="41"/>
      <c r="V51" s="71"/>
      <c r="W51" s="4"/>
      <c r="X51" s="43" t="str">
        <f t="shared" si="2"/>
        <v>Đạt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2:40" ht="18.75" customHeight="1">
      <c r="B52" s="44">
        <v>44</v>
      </c>
      <c r="C52" s="45" t="s">
        <v>1031</v>
      </c>
      <c r="D52" s="46" t="s">
        <v>1032</v>
      </c>
      <c r="E52" s="47" t="s">
        <v>240</v>
      </c>
      <c r="F52" s="48" t="s">
        <v>920</v>
      </c>
      <c r="G52" s="45" t="s">
        <v>174</v>
      </c>
      <c r="H52" s="88">
        <v>10</v>
      </c>
      <c r="I52" s="49">
        <v>10</v>
      </c>
      <c r="J52" s="49" t="s">
        <v>36</v>
      </c>
      <c r="K52" s="49">
        <v>8</v>
      </c>
      <c r="L52" s="54"/>
      <c r="M52" s="54"/>
      <c r="N52" s="54"/>
      <c r="O52" s="54"/>
      <c r="P52" s="86">
        <v>8</v>
      </c>
      <c r="Q52" s="51">
        <f t="shared" si="0"/>
        <v>8.4</v>
      </c>
      <c r="R52" s="52" t="str">
        <f t="shared" si="3"/>
        <v>B+</v>
      </c>
      <c r="S52" s="53" t="str">
        <f t="shared" si="1"/>
        <v>Khá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2:40" ht="18.75" customHeight="1">
      <c r="B53" s="44">
        <v>45</v>
      </c>
      <c r="C53" s="45" t="s">
        <v>1033</v>
      </c>
      <c r="D53" s="46" t="s">
        <v>1034</v>
      </c>
      <c r="E53" s="47" t="s">
        <v>1035</v>
      </c>
      <c r="F53" s="48" t="s">
        <v>1036</v>
      </c>
      <c r="G53" s="45" t="s">
        <v>1037</v>
      </c>
      <c r="H53" s="88">
        <v>6</v>
      </c>
      <c r="I53" s="49">
        <v>8</v>
      </c>
      <c r="J53" s="49" t="s">
        <v>36</v>
      </c>
      <c r="K53" s="49">
        <v>8</v>
      </c>
      <c r="L53" s="54"/>
      <c r="M53" s="54"/>
      <c r="N53" s="54"/>
      <c r="O53" s="54"/>
      <c r="P53" s="86">
        <v>7.5</v>
      </c>
      <c r="Q53" s="51">
        <f t="shared" si="0"/>
        <v>7.5</v>
      </c>
      <c r="R53" s="52" t="str">
        <f t="shared" si="3"/>
        <v>B</v>
      </c>
      <c r="S53" s="53" t="str">
        <f t="shared" si="1"/>
        <v>Khá</v>
      </c>
      <c r="T53" s="41" t="str">
        <f t="shared" si="4"/>
        <v/>
      </c>
      <c r="U53" s="41"/>
      <c r="V53" s="71"/>
      <c r="W53" s="4"/>
      <c r="X53" s="43" t="str">
        <f t="shared" si="2"/>
        <v>Đạt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2:40" ht="18.75" customHeight="1">
      <c r="B54" s="44">
        <v>46</v>
      </c>
      <c r="C54" s="45" t="s">
        <v>1038</v>
      </c>
      <c r="D54" s="46" t="s">
        <v>110</v>
      </c>
      <c r="E54" s="47" t="s">
        <v>1039</v>
      </c>
      <c r="F54" s="48" t="s">
        <v>1040</v>
      </c>
      <c r="G54" s="45" t="s">
        <v>174</v>
      </c>
      <c r="H54" s="88">
        <v>10</v>
      </c>
      <c r="I54" s="49">
        <v>8</v>
      </c>
      <c r="J54" s="49" t="s">
        <v>36</v>
      </c>
      <c r="K54" s="49">
        <v>8</v>
      </c>
      <c r="L54" s="54"/>
      <c r="M54" s="54"/>
      <c r="N54" s="54"/>
      <c r="O54" s="54"/>
      <c r="P54" s="86">
        <v>6</v>
      </c>
      <c r="Q54" s="51">
        <f t="shared" si="0"/>
        <v>7</v>
      </c>
      <c r="R54" s="52" t="str">
        <f t="shared" si="3"/>
        <v>B</v>
      </c>
      <c r="S54" s="53" t="str">
        <f t="shared" si="1"/>
        <v>Khá</v>
      </c>
      <c r="T54" s="41" t="str">
        <f t="shared" si="4"/>
        <v/>
      </c>
      <c r="U54" s="41"/>
      <c r="V54" s="71"/>
      <c r="W54" s="4"/>
      <c r="X54" s="43" t="str">
        <f t="shared" si="2"/>
        <v>Đạt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2:40" ht="18.75" customHeight="1">
      <c r="B55" s="44">
        <v>47</v>
      </c>
      <c r="C55" s="45" t="s">
        <v>1041</v>
      </c>
      <c r="D55" s="46" t="s">
        <v>1042</v>
      </c>
      <c r="E55" s="47" t="s">
        <v>246</v>
      </c>
      <c r="F55" s="48" t="s">
        <v>177</v>
      </c>
      <c r="G55" s="45" t="s">
        <v>165</v>
      </c>
      <c r="H55" s="88">
        <v>8</v>
      </c>
      <c r="I55" s="49">
        <v>10</v>
      </c>
      <c r="J55" s="49" t="s">
        <v>36</v>
      </c>
      <c r="K55" s="49">
        <v>8</v>
      </c>
      <c r="L55" s="54"/>
      <c r="M55" s="54"/>
      <c r="N55" s="54"/>
      <c r="O55" s="54"/>
      <c r="P55" s="86">
        <v>8</v>
      </c>
      <c r="Q55" s="51">
        <f t="shared" si="0"/>
        <v>8.1999999999999993</v>
      </c>
      <c r="R55" s="52" t="str">
        <f t="shared" si="3"/>
        <v>B+</v>
      </c>
      <c r="S55" s="53" t="str">
        <f t="shared" si="1"/>
        <v>Khá</v>
      </c>
      <c r="T55" s="41" t="str">
        <f t="shared" si="4"/>
        <v/>
      </c>
      <c r="U55" s="41"/>
      <c r="V55" s="71"/>
      <c r="W55" s="4"/>
      <c r="X55" s="43" t="str">
        <f t="shared" si="2"/>
        <v>Đạt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2:40" ht="18.75" customHeight="1">
      <c r="B56" s="44">
        <v>48</v>
      </c>
      <c r="C56" s="45" t="s">
        <v>1043</v>
      </c>
      <c r="D56" s="46" t="s">
        <v>1044</v>
      </c>
      <c r="E56" s="47" t="s">
        <v>881</v>
      </c>
      <c r="F56" s="48" t="s">
        <v>456</v>
      </c>
      <c r="G56" s="45" t="s">
        <v>69</v>
      </c>
      <c r="H56" s="88">
        <v>6</v>
      </c>
      <c r="I56" s="49">
        <v>8</v>
      </c>
      <c r="J56" s="49" t="s">
        <v>36</v>
      </c>
      <c r="K56" s="49">
        <v>8.5</v>
      </c>
      <c r="L56" s="54"/>
      <c r="M56" s="54"/>
      <c r="N56" s="54"/>
      <c r="O56" s="54"/>
      <c r="P56" s="86">
        <v>6.5</v>
      </c>
      <c r="Q56" s="51">
        <f t="shared" si="0"/>
        <v>7</v>
      </c>
      <c r="R56" s="52" t="str">
        <f t="shared" si="3"/>
        <v>B</v>
      </c>
      <c r="S56" s="53" t="str">
        <f t="shared" si="1"/>
        <v>Khá</v>
      </c>
      <c r="T56" s="41" t="str">
        <f t="shared" si="4"/>
        <v/>
      </c>
      <c r="U56" s="41"/>
      <c r="V56" s="71"/>
      <c r="W56" s="4"/>
      <c r="X56" s="43" t="str">
        <f t="shared" si="2"/>
        <v>Đạt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2:40" ht="18.75" customHeight="1">
      <c r="B57" s="44">
        <v>49</v>
      </c>
      <c r="C57" s="45" t="s">
        <v>1045</v>
      </c>
      <c r="D57" s="46" t="s">
        <v>484</v>
      </c>
      <c r="E57" s="47" t="s">
        <v>254</v>
      </c>
      <c r="F57" s="48" t="s">
        <v>147</v>
      </c>
      <c r="G57" s="45" t="s">
        <v>77</v>
      </c>
      <c r="H57" s="88">
        <v>8</v>
      </c>
      <c r="I57" s="49">
        <v>8</v>
      </c>
      <c r="J57" s="49" t="s">
        <v>36</v>
      </c>
      <c r="K57" s="49">
        <v>8</v>
      </c>
      <c r="L57" s="54"/>
      <c r="M57" s="54"/>
      <c r="N57" s="54"/>
      <c r="O57" s="54"/>
      <c r="P57" s="86">
        <v>8</v>
      </c>
      <c r="Q57" s="51">
        <f t="shared" si="0"/>
        <v>8</v>
      </c>
      <c r="R57" s="52" t="str">
        <f t="shared" si="3"/>
        <v>B+</v>
      </c>
      <c r="S57" s="53" t="str">
        <f t="shared" si="1"/>
        <v>Khá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2:40" ht="18.75" customHeight="1">
      <c r="B58" s="44">
        <v>50</v>
      </c>
      <c r="C58" s="45" t="s">
        <v>1046</v>
      </c>
      <c r="D58" s="46" t="s">
        <v>1047</v>
      </c>
      <c r="E58" s="47" t="s">
        <v>1048</v>
      </c>
      <c r="F58" s="48" t="s">
        <v>1049</v>
      </c>
      <c r="G58" s="45" t="s">
        <v>157</v>
      </c>
      <c r="H58" s="88">
        <v>6</v>
      </c>
      <c r="I58" s="49">
        <v>8</v>
      </c>
      <c r="J58" s="49" t="s">
        <v>36</v>
      </c>
      <c r="K58" s="49">
        <v>8.5</v>
      </c>
      <c r="L58" s="54"/>
      <c r="M58" s="54"/>
      <c r="N58" s="54"/>
      <c r="O58" s="54"/>
      <c r="P58" s="86">
        <v>8</v>
      </c>
      <c r="Q58" s="51">
        <f t="shared" si="0"/>
        <v>7.9</v>
      </c>
      <c r="R58" s="52" t="str">
        <f t="shared" si="3"/>
        <v>B</v>
      </c>
      <c r="S58" s="53" t="str">
        <f t="shared" si="1"/>
        <v>Khá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2:40" ht="18.75" customHeight="1">
      <c r="B59" s="44">
        <v>51</v>
      </c>
      <c r="C59" s="45" t="s">
        <v>1050</v>
      </c>
      <c r="D59" s="46" t="s">
        <v>896</v>
      </c>
      <c r="E59" s="47" t="s">
        <v>903</v>
      </c>
      <c r="F59" s="48" t="s">
        <v>1051</v>
      </c>
      <c r="G59" s="45" t="s">
        <v>1052</v>
      </c>
      <c r="H59" s="88">
        <v>10</v>
      </c>
      <c r="I59" s="49">
        <v>8</v>
      </c>
      <c r="J59" s="49" t="s">
        <v>36</v>
      </c>
      <c r="K59" s="49">
        <v>8.5</v>
      </c>
      <c r="L59" s="54"/>
      <c r="M59" s="54"/>
      <c r="N59" s="54"/>
      <c r="O59" s="54"/>
      <c r="P59" s="86">
        <v>8</v>
      </c>
      <c r="Q59" s="51">
        <f t="shared" si="0"/>
        <v>8.3000000000000007</v>
      </c>
      <c r="R59" s="52" t="str">
        <f t="shared" si="3"/>
        <v>B+</v>
      </c>
      <c r="S59" s="53" t="str">
        <f t="shared" si="1"/>
        <v>Khá</v>
      </c>
      <c r="T59" s="41" t="str">
        <f t="shared" si="4"/>
        <v/>
      </c>
      <c r="U59" s="41"/>
      <c r="V59" s="71"/>
      <c r="W59" s="4"/>
      <c r="X59" s="43" t="str">
        <f t="shared" si="2"/>
        <v>Đạt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2:40" ht="18.75" customHeight="1">
      <c r="B60" s="44">
        <v>52</v>
      </c>
      <c r="C60" s="45" t="s">
        <v>1053</v>
      </c>
      <c r="D60" s="46" t="s">
        <v>1054</v>
      </c>
      <c r="E60" s="47" t="s">
        <v>261</v>
      </c>
      <c r="F60" s="48" t="s">
        <v>179</v>
      </c>
      <c r="G60" s="45" t="s">
        <v>174</v>
      </c>
      <c r="H60" s="88">
        <v>10</v>
      </c>
      <c r="I60" s="49">
        <v>10</v>
      </c>
      <c r="J60" s="49" t="s">
        <v>36</v>
      </c>
      <c r="K60" s="49">
        <v>8</v>
      </c>
      <c r="L60" s="54"/>
      <c r="M60" s="54"/>
      <c r="N60" s="54"/>
      <c r="O60" s="54"/>
      <c r="P60" s="86">
        <v>7</v>
      </c>
      <c r="Q60" s="51">
        <f t="shared" si="0"/>
        <v>7.8</v>
      </c>
      <c r="R60" s="52" t="str">
        <f t="shared" si="3"/>
        <v>B</v>
      </c>
      <c r="S60" s="53" t="str">
        <f t="shared" si="1"/>
        <v>Khá</v>
      </c>
      <c r="T60" s="41" t="str">
        <f t="shared" si="4"/>
        <v/>
      </c>
      <c r="U60" s="41"/>
      <c r="V60" s="71"/>
      <c r="W60" s="4"/>
      <c r="X60" s="43" t="str">
        <f t="shared" si="2"/>
        <v>Đạt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2:40" ht="18.75" customHeight="1">
      <c r="B61" s="44">
        <v>53</v>
      </c>
      <c r="C61" s="45" t="s">
        <v>1055</v>
      </c>
      <c r="D61" s="46" t="s">
        <v>1056</v>
      </c>
      <c r="E61" s="47" t="s">
        <v>425</v>
      </c>
      <c r="F61" s="48" t="s">
        <v>761</v>
      </c>
      <c r="G61" s="45" t="s">
        <v>73</v>
      </c>
      <c r="H61" s="88">
        <v>10</v>
      </c>
      <c r="I61" s="49">
        <v>10</v>
      </c>
      <c r="J61" s="49" t="s">
        <v>36</v>
      </c>
      <c r="K61" s="49">
        <v>8</v>
      </c>
      <c r="L61" s="54"/>
      <c r="M61" s="54"/>
      <c r="N61" s="54"/>
      <c r="O61" s="54"/>
      <c r="P61" s="86">
        <v>7.5</v>
      </c>
      <c r="Q61" s="51">
        <f t="shared" si="0"/>
        <v>8.1</v>
      </c>
      <c r="R61" s="52" t="str">
        <f t="shared" si="3"/>
        <v>B+</v>
      </c>
      <c r="S61" s="53" t="str">
        <f t="shared" si="1"/>
        <v>Khá</v>
      </c>
      <c r="T61" s="41" t="str">
        <f t="shared" si="4"/>
        <v/>
      </c>
      <c r="U61" s="41"/>
      <c r="V61" s="71"/>
      <c r="W61" s="4"/>
      <c r="X61" s="43" t="str">
        <f t="shared" si="2"/>
        <v>Đạt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2:40" ht="18.75" customHeight="1">
      <c r="B62" s="44">
        <v>54</v>
      </c>
      <c r="C62" s="45" t="s">
        <v>1057</v>
      </c>
      <c r="D62" s="46" t="s">
        <v>110</v>
      </c>
      <c r="E62" s="47" t="s">
        <v>1058</v>
      </c>
      <c r="F62" s="48" t="s">
        <v>1059</v>
      </c>
      <c r="G62" s="45" t="s">
        <v>81</v>
      </c>
      <c r="H62" s="88">
        <v>10</v>
      </c>
      <c r="I62" s="49">
        <v>8</v>
      </c>
      <c r="J62" s="49" t="s">
        <v>36</v>
      </c>
      <c r="K62" s="49">
        <v>9</v>
      </c>
      <c r="L62" s="54"/>
      <c r="M62" s="54"/>
      <c r="N62" s="54"/>
      <c r="O62" s="54"/>
      <c r="P62" s="86">
        <v>7.5</v>
      </c>
      <c r="Q62" s="51">
        <f t="shared" si="0"/>
        <v>8.1</v>
      </c>
      <c r="R62" s="52" t="str">
        <f t="shared" si="3"/>
        <v>B+</v>
      </c>
      <c r="S62" s="53" t="str">
        <f t="shared" si="1"/>
        <v>Khá</v>
      </c>
      <c r="T62" s="41" t="str">
        <f t="shared" si="4"/>
        <v/>
      </c>
      <c r="U62" s="41"/>
      <c r="V62" s="71"/>
      <c r="W62" s="4"/>
      <c r="X62" s="43" t="str">
        <f t="shared" si="2"/>
        <v>Đạt</v>
      </c>
      <c r="Y62" s="4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61"/>
    </row>
    <row r="63" spans="2:40" ht="18.75" customHeight="1">
      <c r="B63" s="44">
        <v>55</v>
      </c>
      <c r="C63" s="45" t="s">
        <v>1060</v>
      </c>
      <c r="D63" s="46" t="s">
        <v>1061</v>
      </c>
      <c r="E63" s="47" t="s">
        <v>745</v>
      </c>
      <c r="F63" s="48" t="s">
        <v>1062</v>
      </c>
      <c r="G63" s="45" t="s">
        <v>328</v>
      </c>
      <c r="H63" s="88">
        <v>10</v>
      </c>
      <c r="I63" s="49">
        <v>10</v>
      </c>
      <c r="J63" s="49" t="s">
        <v>36</v>
      </c>
      <c r="K63" s="49">
        <v>8</v>
      </c>
      <c r="L63" s="54"/>
      <c r="M63" s="54"/>
      <c r="N63" s="54"/>
      <c r="O63" s="54"/>
      <c r="P63" s="86">
        <v>8</v>
      </c>
      <c r="Q63" s="51">
        <f t="shared" si="0"/>
        <v>8.4</v>
      </c>
      <c r="R63" s="52" t="str">
        <f t="shared" si="3"/>
        <v>B+</v>
      </c>
      <c r="S63" s="53" t="str">
        <f t="shared" si="1"/>
        <v>Khá</v>
      </c>
      <c r="T63" s="41" t="str">
        <f t="shared" si="4"/>
        <v/>
      </c>
      <c r="U63" s="41"/>
      <c r="V63" s="71"/>
      <c r="W63" s="4"/>
      <c r="X63" s="43" t="str">
        <f t="shared" si="2"/>
        <v>Đạt</v>
      </c>
      <c r="Y63" s="4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61"/>
    </row>
    <row r="64" spans="2:40" ht="18.75" customHeight="1">
      <c r="B64" s="44">
        <v>56</v>
      </c>
      <c r="C64" s="45" t="s">
        <v>1063</v>
      </c>
      <c r="D64" s="46" t="s">
        <v>1064</v>
      </c>
      <c r="E64" s="47" t="s">
        <v>283</v>
      </c>
      <c r="F64" s="48" t="s">
        <v>72</v>
      </c>
      <c r="G64" s="45" t="s">
        <v>174</v>
      </c>
      <c r="H64" s="88">
        <v>10</v>
      </c>
      <c r="I64" s="49">
        <v>10</v>
      </c>
      <c r="J64" s="49" t="s">
        <v>36</v>
      </c>
      <c r="K64" s="49">
        <v>8</v>
      </c>
      <c r="L64" s="54"/>
      <c r="M64" s="54"/>
      <c r="N64" s="54"/>
      <c r="O64" s="54"/>
      <c r="P64" s="86">
        <v>8</v>
      </c>
      <c r="Q64" s="51">
        <f t="shared" si="0"/>
        <v>8.4</v>
      </c>
      <c r="R64" s="52" t="str">
        <f t="shared" si="3"/>
        <v>B+</v>
      </c>
      <c r="S64" s="53" t="str">
        <f t="shared" si="1"/>
        <v>Khá</v>
      </c>
      <c r="T64" s="41" t="str">
        <f t="shared" si="4"/>
        <v/>
      </c>
      <c r="U64" s="41"/>
      <c r="V64" s="71"/>
      <c r="W64" s="4"/>
      <c r="X64" s="43" t="str">
        <f t="shared" si="2"/>
        <v>Đạt</v>
      </c>
      <c r="Y64" s="4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61"/>
    </row>
    <row r="65" spans="1:40" ht="18.75" customHeight="1">
      <c r="B65" s="44">
        <v>57</v>
      </c>
      <c r="C65" s="45" t="s">
        <v>1065</v>
      </c>
      <c r="D65" s="46" t="s">
        <v>264</v>
      </c>
      <c r="E65" s="47" t="s">
        <v>283</v>
      </c>
      <c r="F65" s="48" t="s">
        <v>758</v>
      </c>
      <c r="G65" s="45" t="s">
        <v>153</v>
      </c>
      <c r="H65" s="88">
        <v>10</v>
      </c>
      <c r="I65" s="49">
        <v>8</v>
      </c>
      <c r="J65" s="49" t="s">
        <v>36</v>
      </c>
      <c r="K65" s="49">
        <v>7.5</v>
      </c>
      <c r="L65" s="54"/>
      <c r="M65" s="54"/>
      <c r="N65" s="54"/>
      <c r="O65" s="54"/>
      <c r="P65" s="86">
        <v>7.5</v>
      </c>
      <c r="Q65" s="51">
        <f t="shared" si="0"/>
        <v>7.8</v>
      </c>
      <c r="R65" s="52" t="str">
        <f t="shared" si="3"/>
        <v>B</v>
      </c>
      <c r="S65" s="53" t="str">
        <f t="shared" si="1"/>
        <v>Khá</v>
      </c>
      <c r="T65" s="41" t="str">
        <f t="shared" si="4"/>
        <v/>
      </c>
      <c r="U65" s="41"/>
      <c r="V65" s="71"/>
      <c r="W65" s="4"/>
      <c r="X65" s="43" t="str">
        <f t="shared" si="2"/>
        <v>Đạt</v>
      </c>
      <c r="Y65" s="4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61"/>
    </row>
    <row r="66" spans="1:40" ht="18.75" customHeight="1">
      <c r="B66" s="44">
        <v>58</v>
      </c>
      <c r="C66" s="45" t="s">
        <v>1066</v>
      </c>
      <c r="D66" s="46" t="s">
        <v>1067</v>
      </c>
      <c r="E66" s="47" t="s">
        <v>919</v>
      </c>
      <c r="F66" s="48" t="s">
        <v>1068</v>
      </c>
      <c r="G66" s="45" t="s">
        <v>77</v>
      </c>
      <c r="H66" s="88">
        <v>10</v>
      </c>
      <c r="I66" s="49">
        <v>8</v>
      </c>
      <c r="J66" s="49" t="s">
        <v>36</v>
      </c>
      <c r="K66" s="49">
        <v>9</v>
      </c>
      <c r="L66" s="54"/>
      <c r="M66" s="54"/>
      <c r="N66" s="54"/>
      <c r="O66" s="54"/>
      <c r="P66" s="86">
        <v>9.5</v>
      </c>
      <c r="Q66" s="51">
        <f t="shared" si="0"/>
        <v>9.3000000000000007</v>
      </c>
      <c r="R66" s="52" t="str">
        <f t="shared" si="3"/>
        <v>A+</v>
      </c>
      <c r="S66" s="53" t="str">
        <f t="shared" si="1"/>
        <v>Giỏi</v>
      </c>
      <c r="T66" s="41" t="str">
        <f t="shared" si="4"/>
        <v/>
      </c>
      <c r="U66" s="41"/>
      <c r="V66" s="71"/>
      <c r="W66" s="4"/>
      <c r="X66" s="43" t="str">
        <f t="shared" si="2"/>
        <v>Đạt</v>
      </c>
      <c r="Y66" s="4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61"/>
    </row>
    <row r="67" spans="1:40" ht="18.75" customHeight="1">
      <c r="B67" s="44">
        <v>59</v>
      </c>
      <c r="C67" s="45" t="s">
        <v>1069</v>
      </c>
      <c r="D67" s="46" t="s">
        <v>1070</v>
      </c>
      <c r="E67" s="47" t="s">
        <v>287</v>
      </c>
      <c r="F67" s="48" t="s">
        <v>1071</v>
      </c>
      <c r="G67" s="45" t="s">
        <v>1072</v>
      </c>
      <c r="H67" s="88">
        <v>0</v>
      </c>
      <c r="I67" s="49">
        <v>0</v>
      </c>
      <c r="J67" s="49" t="s">
        <v>36</v>
      </c>
      <c r="K67" s="49">
        <v>0</v>
      </c>
      <c r="L67" s="54"/>
      <c r="M67" s="54"/>
      <c r="N67" s="54"/>
      <c r="O67" s="54"/>
      <c r="P67" s="121" t="s">
        <v>437</v>
      </c>
      <c r="Q67" s="51">
        <f t="shared" si="0"/>
        <v>0</v>
      </c>
      <c r="R67" s="52" t="str">
        <f t="shared" si="3"/>
        <v>F</v>
      </c>
      <c r="S67" s="53" t="str">
        <f t="shared" si="1"/>
        <v>Kém</v>
      </c>
      <c r="T67" s="41" t="str">
        <f t="shared" si="4"/>
        <v>Không đủ ĐKDT</v>
      </c>
      <c r="U67" s="41"/>
      <c r="V67" s="71"/>
      <c r="W67" s="4"/>
      <c r="X67" s="43" t="str">
        <f t="shared" si="2"/>
        <v>Học lại</v>
      </c>
      <c r="Y67" s="4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61"/>
    </row>
    <row r="68" spans="1:40" ht="18.75" customHeight="1">
      <c r="B68" s="44">
        <v>60</v>
      </c>
      <c r="C68" s="45" t="s">
        <v>1073</v>
      </c>
      <c r="D68" s="46" t="s">
        <v>136</v>
      </c>
      <c r="E68" s="47" t="s">
        <v>295</v>
      </c>
      <c r="F68" s="48" t="s">
        <v>687</v>
      </c>
      <c r="G68" s="45" t="s">
        <v>174</v>
      </c>
      <c r="H68" s="88">
        <v>10</v>
      </c>
      <c r="I68" s="49">
        <v>10</v>
      </c>
      <c r="J68" s="49" t="s">
        <v>36</v>
      </c>
      <c r="K68" s="49">
        <v>8</v>
      </c>
      <c r="L68" s="54"/>
      <c r="M68" s="54"/>
      <c r="N68" s="54"/>
      <c r="O68" s="54"/>
      <c r="P68" s="86">
        <v>7.5</v>
      </c>
      <c r="Q68" s="51">
        <f t="shared" si="0"/>
        <v>8.1</v>
      </c>
      <c r="R68" s="52" t="str">
        <f t="shared" si="3"/>
        <v>B+</v>
      </c>
      <c r="S68" s="53" t="str">
        <f t="shared" si="1"/>
        <v>Khá</v>
      </c>
      <c r="T68" s="41" t="str">
        <f t="shared" si="4"/>
        <v/>
      </c>
      <c r="U68" s="41"/>
      <c r="V68" s="71"/>
      <c r="W68" s="4"/>
      <c r="X68" s="43" t="str">
        <f t="shared" si="2"/>
        <v>Đạt</v>
      </c>
      <c r="Y68" s="4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61"/>
    </row>
    <row r="69" spans="1:40" ht="18.75" customHeight="1">
      <c r="B69" s="44">
        <v>61</v>
      </c>
      <c r="C69" s="45" t="s">
        <v>1074</v>
      </c>
      <c r="D69" s="46" t="s">
        <v>1075</v>
      </c>
      <c r="E69" s="47" t="s">
        <v>299</v>
      </c>
      <c r="F69" s="48" t="s">
        <v>1076</v>
      </c>
      <c r="G69" s="45" t="s">
        <v>81</v>
      </c>
      <c r="H69" s="88">
        <v>8</v>
      </c>
      <c r="I69" s="49">
        <v>8</v>
      </c>
      <c r="J69" s="49" t="s">
        <v>36</v>
      </c>
      <c r="K69" s="49">
        <v>8.5</v>
      </c>
      <c r="L69" s="54"/>
      <c r="M69" s="54"/>
      <c r="N69" s="54"/>
      <c r="O69" s="54"/>
      <c r="P69" s="86">
        <v>9</v>
      </c>
      <c r="Q69" s="51">
        <f t="shared" si="0"/>
        <v>8.6999999999999993</v>
      </c>
      <c r="R69" s="52" t="str">
        <f t="shared" si="3"/>
        <v>A</v>
      </c>
      <c r="S69" s="53" t="str">
        <f t="shared" si="1"/>
        <v>Giỏi</v>
      </c>
      <c r="T69" s="41" t="str">
        <f t="shared" si="4"/>
        <v/>
      </c>
      <c r="U69" s="41"/>
      <c r="V69" s="71"/>
      <c r="W69" s="4"/>
      <c r="X69" s="43" t="str">
        <f t="shared" si="2"/>
        <v>Đạt</v>
      </c>
      <c r="Y69" s="4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61"/>
    </row>
    <row r="70" spans="1:40" ht="18.75" customHeight="1">
      <c r="B70" s="44">
        <v>62</v>
      </c>
      <c r="C70" s="45" t="s">
        <v>1077</v>
      </c>
      <c r="D70" s="46" t="s">
        <v>658</v>
      </c>
      <c r="E70" s="47" t="s">
        <v>1078</v>
      </c>
      <c r="F70" s="48" t="s">
        <v>1079</v>
      </c>
      <c r="G70" s="45" t="s">
        <v>85</v>
      </c>
      <c r="H70" s="88">
        <v>6</v>
      </c>
      <c r="I70" s="49">
        <v>8</v>
      </c>
      <c r="J70" s="49" t="s">
        <v>36</v>
      </c>
      <c r="K70" s="49">
        <v>8.5</v>
      </c>
      <c r="L70" s="54"/>
      <c r="M70" s="54"/>
      <c r="N70" s="54"/>
      <c r="O70" s="54"/>
      <c r="P70" s="86">
        <v>5</v>
      </c>
      <c r="Q70" s="51">
        <f t="shared" si="0"/>
        <v>6.1</v>
      </c>
      <c r="R70" s="52" t="str">
        <f t="shared" si="3"/>
        <v>C</v>
      </c>
      <c r="S70" s="53" t="str">
        <f t="shared" si="1"/>
        <v>Trung bình</v>
      </c>
      <c r="T70" s="41" t="str">
        <f t="shared" si="4"/>
        <v/>
      </c>
      <c r="U70" s="41"/>
      <c r="V70" s="71"/>
      <c r="W70" s="4"/>
      <c r="X70" s="43" t="str">
        <f t="shared" si="2"/>
        <v>Đạt</v>
      </c>
      <c r="Y70" s="43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61"/>
    </row>
    <row r="71" spans="1:40" ht="7.5" hidden="1" customHeight="1">
      <c r="A71" s="61"/>
      <c r="B71" s="62"/>
      <c r="C71" s="63"/>
      <c r="D71" s="63"/>
      <c r="E71" s="64"/>
      <c r="F71" s="64"/>
      <c r="G71" s="64"/>
      <c r="H71" s="65"/>
      <c r="I71" s="66"/>
      <c r="J71" s="66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4"/>
    </row>
    <row r="72" spans="1:40" ht="16.8">
      <c r="A72" s="61"/>
      <c r="B72" s="140" t="s">
        <v>37</v>
      </c>
      <c r="C72" s="140"/>
      <c r="D72" s="63"/>
      <c r="E72" s="64"/>
      <c r="F72" s="64"/>
      <c r="G72" s="64"/>
      <c r="H72" s="65"/>
      <c r="I72" s="66"/>
      <c r="J72" s="66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4"/>
    </row>
    <row r="73" spans="1:40" ht="16.5" customHeight="1">
      <c r="A73" s="61"/>
      <c r="B73" s="68" t="s">
        <v>38</v>
      </c>
      <c r="C73" s="68"/>
      <c r="D73" s="69">
        <f>+$AA$7</f>
        <v>62</v>
      </c>
      <c r="E73" s="70" t="s">
        <v>39</v>
      </c>
      <c r="F73" s="70"/>
      <c r="G73" s="130" t="s">
        <v>40</v>
      </c>
      <c r="H73" s="130"/>
      <c r="I73" s="130"/>
      <c r="J73" s="130"/>
      <c r="K73" s="130"/>
      <c r="L73" s="130"/>
      <c r="M73" s="130"/>
      <c r="N73" s="130"/>
      <c r="O73" s="130"/>
      <c r="P73" s="71">
        <f>$AA$7 -COUNTIF($T$8:$T$249,"Vắng") -COUNTIF($T$8:$T$249,"Vắng có phép") - COUNTIF($T$8:$T$249,"Đình chỉ thi") - COUNTIF($T$8:$T$249,"Không đủ ĐKDT")</f>
        <v>60</v>
      </c>
      <c r="Q73" s="71"/>
      <c r="R73" s="72"/>
      <c r="S73" s="73"/>
      <c r="T73" s="73" t="s">
        <v>39</v>
      </c>
      <c r="U73" s="73"/>
      <c r="V73" s="73"/>
      <c r="W73" s="4"/>
    </row>
    <row r="74" spans="1:40" ht="16.5" customHeight="1">
      <c r="A74" s="61"/>
      <c r="B74" s="68" t="s">
        <v>41</v>
      </c>
      <c r="C74" s="68"/>
      <c r="D74" s="69">
        <f>+$AL$7</f>
        <v>60</v>
      </c>
      <c r="E74" s="70" t="s">
        <v>39</v>
      </c>
      <c r="F74" s="70"/>
      <c r="G74" s="130" t="s">
        <v>42</v>
      </c>
      <c r="H74" s="130"/>
      <c r="I74" s="130"/>
      <c r="J74" s="130"/>
      <c r="K74" s="130"/>
      <c r="L74" s="130"/>
      <c r="M74" s="130"/>
      <c r="N74" s="130"/>
      <c r="O74" s="130"/>
      <c r="P74" s="74">
        <f>COUNTIF($T$8:$T$125,"Vắng")</f>
        <v>0</v>
      </c>
      <c r="Q74" s="74"/>
      <c r="R74" s="75"/>
      <c r="S74" s="73"/>
      <c r="T74" s="73" t="s">
        <v>39</v>
      </c>
      <c r="U74" s="73"/>
      <c r="V74" s="73"/>
      <c r="W74" s="4"/>
    </row>
    <row r="75" spans="1:40" ht="16.5" customHeight="1">
      <c r="A75" s="61"/>
      <c r="B75" s="68" t="s">
        <v>43</v>
      </c>
      <c r="C75" s="68"/>
      <c r="D75" s="76">
        <f>COUNTIF(X9:X70,"Học lại")</f>
        <v>2</v>
      </c>
      <c r="E75" s="70" t="s">
        <v>39</v>
      </c>
      <c r="F75" s="70"/>
      <c r="G75" s="130" t="s">
        <v>44</v>
      </c>
      <c r="H75" s="130"/>
      <c r="I75" s="130"/>
      <c r="J75" s="130"/>
      <c r="K75" s="130"/>
      <c r="L75" s="130"/>
      <c r="M75" s="130"/>
      <c r="N75" s="130"/>
      <c r="O75" s="130"/>
      <c r="P75" s="71">
        <f>COUNTIF($T$8:$T$125,"Vắng có phép")</f>
        <v>0</v>
      </c>
      <c r="Q75" s="71"/>
      <c r="R75" s="72"/>
      <c r="S75" s="73"/>
      <c r="T75" s="73" t="s">
        <v>39</v>
      </c>
      <c r="U75" s="73"/>
      <c r="V75" s="73"/>
      <c r="W75" s="4"/>
    </row>
    <row r="76" spans="1:40" ht="3" customHeight="1">
      <c r="A76" s="61"/>
      <c r="B76" s="62"/>
      <c r="C76" s="63"/>
      <c r="D76" s="63"/>
      <c r="E76" s="64"/>
      <c r="F76" s="64"/>
      <c r="G76" s="64"/>
      <c r="H76" s="65"/>
      <c r="I76" s="66"/>
      <c r="J76" s="66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4"/>
    </row>
    <row r="77" spans="1:40">
      <c r="B77" s="77" t="s">
        <v>45</v>
      </c>
      <c r="C77" s="77"/>
      <c r="D77" s="78">
        <f>COUNTIF(X9:X70,"Thi lại")</f>
        <v>0</v>
      </c>
      <c r="E77" s="79" t="s">
        <v>39</v>
      </c>
      <c r="F77" s="4"/>
      <c r="G77" s="4"/>
      <c r="H77" s="4"/>
      <c r="I77" s="4"/>
      <c r="J77" s="150"/>
      <c r="K77" s="150"/>
      <c r="L77" s="150"/>
      <c r="M77" s="150"/>
      <c r="N77" s="150"/>
      <c r="O77" s="150"/>
      <c r="P77" s="150"/>
      <c r="Q77" s="150"/>
      <c r="R77" s="150"/>
      <c r="S77" s="150"/>
      <c r="T77" s="150"/>
      <c r="U77" s="114"/>
      <c r="V77" s="114"/>
      <c r="W77" s="4"/>
    </row>
    <row r="78" spans="1:40">
      <c r="B78" s="77"/>
      <c r="C78" s="77"/>
      <c r="D78" s="78"/>
      <c r="E78" s="79"/>
      <c r="F78" s="4"/>
      <c r="G78" s="4"/>
      <c r="H78" s="4"/>
      <c r="I78" s="4"/>
      <c r="J78" s="150" t="s">
        <v>58</v>
      </c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50"/>
      <c r="V78" s="114"/>
      <c r="W78" s="4"/>
    </row>
    <row r="79" spans="1:40" ht="31.95" customHeight="1">
      <c r="A79" s="80"/>
      <c r="B79" s="151" t="s">
        <v>46</v>
      </c>
      <c r="C79" s="151"/>
      <c r="D79" s="151"/>
      <c r="E79" s="151"/>
      <c r="F79" s="151"/>
      <c r="G79" s="151"/>
      <c r="H79" s="151"/>
      <c r="I79" s="81"/>
      <c r="J79" s="152" t="s">
        <v>59</v>
      </c>
      <c r="K79" s="153"/>
      <c r="L79" s="153"/>
      <c r="M79" s="153"/>
      <c r="N79" s="153"/>
      <c r="O79" s="153"/>
      <c r="P79" s="153"/>
      <c r="Q79" s="153"/>
      <c r="R79" s="153"/>
      <c r="S79" s="153"/>
      <c r="T79" s="153"/>
      <c r="U79" s="153"/>
      <c r="V79" s="115"/>
      <c r="W79" s="4"/>
    </row>
    <row r="80" spans="1:40" ht="4.5" customHeight="1">
      <c r="A80" s="61"/>
      <c r="B80" s="62"/>
      <c r="C80" s="82"/>
      <c r="D80" s="82"/>
      <c r="E80" s="83"/>
      <c r="F80" s="83"/>
      <c r="G80" s="83"/>
      <c r="H80" s="84"/>
      <c r="I80" s="85"/>
      <c r="J80" s="85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40" s="61" customFormat="1">
      <c r="B81" s="151" t="s">
        <v>47</v>
      </c>
      <c r="C81" s="151"/>
      <c r="D81" s="154" t="s">
        <v>48</v>
      </c>
      <c r="E81" s="154"/>
      <c r="F81" s="154"/>
      <c r="G81" s="154"/>
      <c r="H81" s="154"/>
      <c r="I81" s="85"/>
      <c r="J81" s="85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4"/>
      <c r="X81" s="2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</row>
    <row r="82" spans="1:40" s="61" customFormat="1" ht="7.8" customHeight="1">
      <c r="A82" s="1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2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</row>
    <row r="83" spans="1:40" s="61" customFormat="1" ht="9.6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2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s="61" customFormat="1" ht="12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2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s="61" customFormat="1" ht="9.75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2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s="61" customFormat="1" ht="3.75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2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s="61" customFormat="1" ht="18" customHeight="1">
      <c r="A87" s="1"/>
      <c r="B87" s="148" t="s">
        <v>60</v>
      </c>
      <c r="C87" s="148"/>
      <c r="D87" s="148" t="s">
        <v>61</v>
      </c>
      <c r="E87" s="148"/>
      <c r="F87" s="148"/>
      <c r="G87" s="148"/>
      <c r="H87" s="148"/>
      <c r="I87" s="148"/>
      <c r="J87" s="148" t="s">
        <v>62</v>
      </c>
      <c r="K87" s="148"/>
      <c r="L87" s="148"/>
      <c r="M87" s="148"/>
      <c r="N87" s="148"/>
      <c r="O87" s="148"/>
      <c r="P87" s="148"/>
      <c r="Q87" s="148"/>
      <c r="R87" s="148"/>
      <c r="S87" s="148"/>
      <c r="T87" s="148"/>
      <c r="U87" s="148"/>
      <c r="V87" s="113"/>
      <c r="W87" s="4"/>
      <c r="X87" s="2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s="61" customFormat="1" ht="4.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2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s="61" customFormat="1" ht="36.7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2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0" ht="38.25" customHeight="1">
      <c r="B90" s="155"/>
      <c r="C90" s="151"/>
      <c r="D90" s="151"/>
      <c r="E90" s="151"/>
      <c r="F90" s="151"/>
      <c r="G90" s="151"/>
      <c r="H90" s="155"/>
      <c r="I90" s="155"/>
      <c r="J90" s="155"/>
      <c r="K90" s="155"/>
      <c r="L90" s="155"/>
      <c r="M90" s="155"/>
      <c r="N90" s="156"/>
      <c r="O90" s="156"/>
      <c r="P90" s="156"/>
      <c r="Q90" s="156"/>
      <c r="R90" s="156"/>
      <c r="S90" s="156"/>
      <c r="T90" s="156"/>
      <c r="U90" s="156"/>
      <c r="V90" s="112"/>
    </row>
    <row r="91" spans="1:40">
      <c r="B91" s="62"/>
      <c r="C91" s="82"/>
      <c r="D91" s="82"/>
      <c r="E91" s="83"/>
      <c r="F91" s="83"/>
      <c r="G91" s="83"/>
      <c r="H91" s="84"/>
      <c r="I91" s="85"/>
      <c r="J91" s="85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spans="1:40">
      <c r="B92" s="151"/>
      <c r="C92" s="151"/>
      <c r="D92" s="154"/>
      <c r="E92" s="154"/>
      <c r="F92" s="154"/>
      <c r="G92" s="154"/>
      <c r="H92" s="154"/>
      <c r="I92" s="85"/>
      <c r="J92" s="85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</row>
    <row r="93" spans="1:40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8" spans="2:22">
      <c r="B98" s="157"/>
      <c r="C98" s="157"/>
      <c r="D98" s="157"/>
      <c r="E98" s="157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11"/>
    </row>
    <row r="101" spans="2:22" ht="39" customHeight="1">
      <c r="B101" s="155" t="s">
        <v>49</v>
      </c>
      <c r="C101" s="151"/>
      <c r="D101" s="151"/>
      <c r="E101" s="151"/>
      <c r="F101" s="151"/>
      <c r="G101" s="151"/>
      <c r="H101" s="155" t="s">
        <v>50</v>
      </c>
      <c r="I101" s="155"/>
      <c r="J101" s="155"/>
      <c r="K101" s="155"/>
      <c r="L101" s="155"/>
      <c r="M101" s="155"/>
      <c r="N101" s="156" t="s">
        <v>51</v>
      </c>
      <c r="O101" s="156"/>
      <c r="P101" s="156"/>
      <c r="Q101" s="156"/>
      <c r="R101" s="156"/>
      <c r="S101" s="156"/>
      <c r="T101" s="156"/>
      <c r="U101" s="156"/>
      <c r="V101" s="112"/>
    </row>
    <row r="102" spans="2:22">
      <c r="B102" s="62"/>
      <c r="C102" s="82"/>
      <c r="D102" s="82"/>
      <c r="E102" s="83"/>
      <c r="F102" s="83"/>
      <c r="G102" s="83"/>
      <c r="H102" s="84"/>
      <c r="I102" s="85"/>
      <c r="J102" s="85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spans="2:22">
      <c r="B103" s="151" t="s">
        <v>47</v>
      </c>
      <c r="C103" s="151"/>
      <c r="D103" s="154" t="s">
        <v>48</v>
      </c>
      <c r="E103" s="154"/>
      <c r="F103" s="154"/>
      <c r="G103" s="154"/>
      <c r="H103" s="154"/>
      <c r="I103" s="85"/>
      <c r="J103" s="85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</row>
    <row r="104" spans="2:22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9" spans="2:22">
      <c r="B109" s="157"/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157" t="s">
        <v>52</v>
      </c>
      <c r="O109" s="157"/>
      <c r="P109" s="157"/>
      <c r="Q109" s="157"/>
      <c r="R109" s="157"/>
      <c r="S109" s="157"/>
      <c r="T109" s="157"/>
      <c r="U109" s="157"/>
      <c r="V109" s="111"/>
    </row>
  </sheetData>
  <sheetProtection formatCells="0" formatColumns="0" formatRows="0" insertColumns="0" insertRows="0" insertHyperlinks="0" deleteColumns="0" deleteRows="0" sort="0" autoFilter="0" pivotTables="0"/>
  <autoFilter ref="A7:AN70">
    <filterColumn colId="3" showButton="0"/>
  </autoFilter>
  <mergeCells count="68">
    <mergeCell ref="N90:U90"/>
    <mergeCell ref="B109:D109"/>
    <mergeCell ref="E109:G109"/>
    <mergeCell ref="H109:M109"/>
    <mergeCell ref="N109:U109"/>
    <mergeCell ref="B92:C92"/>
    <mergeCell ref="D92:H92"/>
    <mergeCell ref="B98:D98"/>
    <mergeCell ref="E98:G98"/>
    <mergeCell ref="H98:M98"/>
    <mergeCell ref="N98:U98"/>
    <mergeCell ref="B101:G101"/>
    <mergeCell ref="H101:M101"/>
    <mergeCell ref="N101:U101"/>
    <mergeCell ref="B103:C103"/>
    <mergeCell ref="D103:H103"/>
    <mergeCell ref="B81:C81"/>
    <mergeCell ref="D81:H81"/>
    <mergeCell ref="B87:C87"/>
    <mergeCell ref="D87:I87"/>
    <mergeCell ref="B90:G90"/>
    <mergeCell ref="H90:M90"/>
    <mergeCell ref="J87:U87"/>
    <mergeCell ref="P6:P7"/>
    <mergeCell ref="Q6:Q8"/>
    <mergeCell ref="R6:R7"/>
    <mergeCell ref="H6:H7"/>
    <mergeCell ref="I6:I7"/>
    <mergeCell ref="J6:J7"/>
    <mergeCell ref="K6:K7"/>
    <mergeCell ref="L6:L7"/>
    <mergeCell ref="J77:T77"/>
    <mergeCell ref="J78:U78"/>
    <mergeCell ref="B79:H79"/>
    <mergeCell ref="J79:U79"/>
    <mergeCell ref="G75:O75"/>
    <mergeCell ref="M6:N6"/>
    <mergeCell ref="G6:G7"/>
    <mergeCell ref="B8:G8"/>
    <mergeCell ref="B72:C72"/>
    <mergeCell ref="G73:O73"/>
    <mergeCell ref="C6:C7"/>
    <mergeCell ref="D6:E7"/>
    <mergeCell ref="F6:F7"/>
    <mergeCell ref="O6:O7"/>
    <mergeCell ref="G74:O74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U6:U8"/>
    <mergeCell ref="S6:S7"/>
    <mergeCell ref="T6:T8"/>
    <mergeCell ref="B6:B7"/>
    <mergeCell ref="B1:G1"/>
    <mergeCell ref="H1:U1"/>
    <mergeCell ref="B2:G2"/>
    <mergeCell ref="H2:U2"/>
    <mergeCell ref="B3:C3"/>
    <mergeCell ref="D3:O3"/>
    <mergeCell ref="P3:U3"/>
  </mergeCells>
  <conditionalFormatting sqref="H9:P70">
    <cfRule type="cellIs" dxfId="44" priority="9" operator="greaterThan">
      <formula>10</formula>
    </cfRule>
  </conditionalFormatting>
  <conditionalFormatting sqref="C1:C1048576">
    <cfRule type="duplicateValues" dxfId="43" priority="8"/>
  </conditionalFormatting>
  <conditionalFormatting sqref="P9:P70">
    <cfRule type="cellIs" dxfId="42" priority="5" operator="greaterThan">
      <formula>10</formula>
    </cfRule>
    <cfRule type="cellIs" dxfId="41" priority="6" operator="greaterThan">
      <formula>10</formula>
    </cfRule>
    <cfRule type="cellIs" dxfId="40" priority="7" operator="greaterThan">
      <formula>10</formula>
    </cfRule>
  </conditionalFormatting>
  <conditionalFormatting sqref="H9:K70">
    <cfRule type="cellIs" dxfId="39" priority="4" operator="greaterThan">
      <formula>10</formula>
    </cfRule>
  </conditionalFormatting>
  <conditionalFormatting sqref="C78:C87">
    <cfRule type="duplicateValues" dxfId="38" priority="3"/>
  </conditionalFormatting>
  <conditionalFormatting sqref="O78:O87">
    <cfRule type="duplicateValues" dxfId="37" priority="2"/>
  </conditionalFormatting>
  <conditionalFormatting sqref="C78:C87">
    <cfRule type="duplicateValues" dxfId="36" priority="1"/>
  </conditionalFormatting>
  <dataValidations count="1">
    <dataValidation allowBlank="1" showInputMessage="1" showErrorMessage="1" errorTitle="Không xóa dữ liệu" error="Không xóa dữ liệu" prompt="Không xóa dữ liệu" sqref="D75 AN2:AN7 X9:Y70 Z9 Z2:AM2 Y3:AM7"/>
  </dataValidations>
  <pageMargins left="0.55118110236220474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AN108"/>
  <sheetViews>
    <sheetView topLeftCell="B1" workbookViewId="0">
      <pane ySplit="2" topLeftCell="A3" activePane="bottomLeft" state="frozen"/>
      <selection activeCell="G1" sqref="G1:G1048576"/>
      <selection pane="bottomLeft" activeCell="X80" sqref="X80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1.3984375" style="1" customWidth="1"/>
    <col min="4" max="4" width="14.59765625" style="1" customWidth="1"/>
    <col min="5" max="5" width="8.69921875" style="1" customWidth="1"/>
    <col min="6" max="6" width="9.3984375" style="1" hidden="1" customWidth="1"/>
    <col min="7" max="7" width="12.0976562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5.8984375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23" t="s">
        <v>0</v>
      </c>
      <c r="C1" s="123"/>
      <c r="D1" s="123"/>
      <c r="E1" s="123"/>
      <c r="F1" s="123"/>
      <c r="G1" s="123"/>
      <c r="H1" s="124" t="s">
        <v>55</v>
      </c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90"/>
      <c r="W1" s="4"/>
    </row>
    <row r="2" spans="2:40" ht="25.5" customHeight="1">
      <c r="B2" s="125" t="s">
        <v>1</v>
      </c>
      <c r="C2" s="125"/>
      <c r="D2" s="125"/>
      <c r="E2" s="125"/>
      <c r="F2" s="125"/>
      <c r="G2" s="125"/>
      <c r="H2" s="126" t="s">
        <v>54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02"/>
      <c r="W2" s="5"/>
      <c r="X2" s="6"/>
      <c r="AF2" s="2"/>
      <c r="AG2" s="7"/>
      <c r="AH2" s="2"/>
      <c r="AI2" s="2"/>
      <c r="AJ2" s="2"/>
      <c r="AK2" s="7"/>
      <c r="AL2" s="2"/>
    </row>
    <row r="3" spans="2:40" ht="24" customHeight="1">
      <c r="B3" s="127" t="s">
        <v>2</v>
      </c>
      <c r="C3" s="127"/>
      <c r="D3" s="128" t="s">
        <v>63</v>
      </c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9" t="s">
        <v>620</v>
      </c>
      <c r="Q3" s="129"/>
      <c r="R3" s="129"/>
      <c r="S3" s="129"/>
      <c r="T3" s="129"/>
      <c r="U3" s="129"/>
      <c r="V3" s="105"/>
      <c r="Y3" s="131" t="s">
        <v>3</v>
      </c>
      <c r="Z3" s="131" t="s">
        <v>4</v>
      </c>
      <c r="AA3" s="131" t="s">
        <v>5</v>
      </c>
      <c r="AB3" s="131" t="s">
        <v>6</v>
      </c>
      <c r="AC3" s="131"/>
      <c r="AD3" s="131"/>
      <c r="AE3" s="131"/>
      <c r="AF3" s="131" t="s">
        <v>7</v>
      </c>
      <c r="AG3" s="131"/>
      <c r="AH3" s="131" t="s">
        <v>8</v>
      </c>
      <c r="AI3" s="131"/>
      <c r="AJ3" s="131" t="s">
        <v>9</v>
      </c>
      <c r="AK3" s="131"/>
      <c r="AL3" s="131" t="s">
        <v>10</v>
      </c>
      <c r="AM3" s="131"/>
      <c r="AN3" s="9"/>
    </row>
    <row r="4" spans="2:40" ht="17.25" customHeight="1">
      <c r="B4" s="132" t="s">
        <v>11</v>
      </c>
      <c r="C4" s="132"/>
      <c r="D4" s="10">
        <v>1</v>
      </c>
      <c r="G4" s="133" t="s">
        <v>56</v>
      </c>
      <c r="H4" s="133"/>
      <c r="I4" s="133"/>
      <c r="J4" s="133"/>
      <c r="K4" s="133"/>
      <c r="L4" s="133"/>
      <c r="M4" s="133"/>
      <c r="N4" s="133"/>
      <c r="O4" s="133"/>
      <c r="P4" s="133" t="s">
        <v>57</v>
      </c>
      <c r="Q4" s="133"/>
      <c r="R4" s="133"/>
      <c r="S4" s="133"/>
      <c r="T4" s="133"/>
      <c r="U4" s="133"/>
      <c r="V4" s="10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9"/>
    </row>
    <row r="6" spans="2:40" ht="27" customHeight="1">
      <c r="B6" s="134" t="s">
        <v>12</v>
      </c>
      <c r="C6" s="141" t="s">
        <v>13</v>
      </c>
      <c r="D6" s="143" t="s">
        <v>14</v>
      </c>
      <c r="E6" s="144"/>
      <c r="F6" s="134" t="s">
        <v>15</v>
      </c>
      <c r="G6" s="134" t="s">
        <v>4</v>
      </c>
      <c r="H6" s="149" t="s">
        <v>16</v>
      </c>
      <c r="I6" s="149" t="s">
        <v>17</v>
      </c>
      <c r="J6" s="149" t="s">
        <v>18</v>
      </c>
      <c r="K6" s="149" t="s">
        <v>19</v>
      </c>
      <c r="L6" s="147" t="s">
        <v>20</v>
      </c>
      <c r="M6" s="137" t="s">
        <v>21</v>
      </c>
      <c r="N6" s="139"/>
      <c r="O6" s="147" t="s">
        <v>22</v>
      </c>
      <c r="P6" s="147" t="s">
        <v>23</v>
      </c>
      <c r="Q6" s="134" t="s">
        <v>24</v>
      </c>
      <c r="R6" s="147" t="s">
        <v>25</v>
      </c>
      <c r="S6" s="134" t="s">
        <v>26</v>
      </c>
      <c r="T6" s="134" t="s">
        <v>27</v>
      </c>
      <c r="U6" s="134" t="s">
        <v>53</v>
      </c>
      <c r="V6" s="94"/>
      <c r="Y6" s="131"/>
      <c r="Z6" s="131"/>
      <c r="AA6" s="131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36"/>
      <c r="C7" s="142"/>
      <c r="D7" s="145"/>
      <c r="E7" s="146"/>
      <c r="F7" s="136"/>
      <c r="G7" s="136"/>
      <c r="H7" s="149"/>
      <c r="I7" s="149"/>
      <c r="J7" s="149"/>
      <c r="K7" s="149"/>
      <c r="L7" s="147"/>
      <c r="M7" s="104" t="s">
        <v>33</v>
      </c>
      <c r="N7" s="104" t="s">
        <v>34</v>
      </c>
      <c r="O7" s="147"/>
      <c r="P7" s="147"/>
      <c r="Q7" s="135"/>
      <c r="R7" s="147"/>
      <c r="S7" s="136"/>
      <c r="T7" s="135"/>
      <c r="U7" s="135"/>
      <c r="V7" s="94"/>
      <c r="X7" s="17"/>
      <c r="Y7" s="18" t="str">
        <f>+D3</f>
        <v xml:space="preserve">Kỹ năng làm việc nhóm  </v>
      </c>
      <c r="Z7" s="19" t="str">
        <f>+P3</f>
        <v>Nhóm: SKD1102 -3</v>
      </c>
      <c r="AA7" s="20">
        <f>+$AJ$7+$AL$7+$AH$7</f>
        <v>61</v>
      </c>
      <c r="AB7" s="7">
        <f>COUNTIF($S$8:$S$118,"Khiển trách")</f>
        <v>0</v>
      </c>
      <c r="AC7" s="7">
        <f>COUNTIF($S$8:$S$118,"Cảnh cáo")</f>
        <v>0</v>
      </c>
      <c r="AD7" s="7">
        <f>COUNTIF($S$8:$S$118,"Đình chỉ thi")</f>
        <v>0</v>
      </c>
      <c r="AE7" s="21">
        <f>+($AB$7+$AC$7+$AD$7)/$AA$7*100%</f>
        <v>0</v>
      </c>
      <c r="AF7" s="7">
        <f>SUM(COUNTIF($S$8:$S$116,"Vắng"),COUNTIF($S$8:$S$116,"Vắng có phép"))</f>
        <v>0</v>
      </c>
      <c r="AG7" s="22">
        <f>+$AF$7/$AA$7</f>
        <v>0</v>
      </c>
      <c r="AH7" s="23">
        <f>COUNTIF($X$8:$X$116,"Thi lại")</f>
        <v>0</v>
      </c>
      <c r="AI7" s="22">
        <f>+$AH$7/$AA$7</f>
        <v>0</v>
      </c>
      <c r="AJ7" s="23">
        <f>COUNTIF($X$8:$X$117,"Học lại")</f>
        <v>4</v>
      </c>
      <c r="AK7" s="22">
        <f>+$AJ$7/$AA$7</f>
        <v>6.5573770491803282E-2</v>
      </c>
      <c r="AL7" s="7">
        <f>COUNTIF($X$9:$X$117,"Đạt")</f>
        <v>57</v>
      </c>
      <c r="AM7" s="21">
        <f>+$AL$7/$AA$7</f>
        <v>0.93442622950819676</v>
      </c>
      <c r="AN7" s="24"/>
    </row>
    <row r="8" spans="2:40" ht="14.25" customHeight="1">
      <c r="B8" s="137" t="s">
        <v>35</v>
      </c>
      <c r="C8" s="138"/>
      <c r="D8" s="138"/>
      <c r="E8" s="138"/>
      <c r="F8" s="138"/>
      <c r="G8" s="139"/>
      <c r="H8" s="25">
        <v>10</v>
      </c>
      <c r="I8" s="25">
        <v>10</v>
      </c>
      <c r="J8" s="89"/>
      <c r="K8" s="25">
        <v>20</v>
      </c>
      <c r="L8" s="26"/>
      <c r="M8" s="27"/>
      <c r="N8" s="27"/>
      <c r="O8" s="27"/>
      <c r="P8" s="28">
        <f>100-(H8+I8+J8+K8)</f>
        <v>60</v>
      </c>
      <c r="Q8" s="136"/>
      <c r="R8" s="29"/>
      <c r="S8" s="29"/>
      <c r="T8" s="136"/>
      <c r="U8" s="136"/>
      <c r="V8" s="94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.75" customHeight="1">
      <c r="B9" s="31">
        <v>1</v>
      </c>
      <c r="C9" s="32" t="s">
        <v>621</v>
      </c>
      <c r="D9" s="33" t="s">
        <v>622</v>
      </c>
      <c r="E9" s="34" t="s">
        <v>67</v>
      </c>
      <c r="F9" s="35" t="s">
        <v>255</v>
      </c>
      <c r="G9" s="32" t="s">
        <v>148</v>
      </c>
      <c r="H9" s="87">
        <v>10</v>
      </c>
      <c r="I9" s="36">
        <v>10</v>
      </c>
      <c r="J9" s="36" t="s">
        <v>36</v>
      </c>
      <c r="K9" s="36">
        <v>10</v>
      </c>
      <c r="L9" s="37"/>
      <c r="M9" s="37"/>
      <c r="N9" s="37"/>
      <c r="O9" s="37"/>
      <c r="P9" s="38">
        <v>7</v>
      </c>
      <c r="Q9" s="39">
        <f t="shared" ref="Q9:Q69" si="0">ROUND(SUMPRODUCT(H9:P9,$H$8:$P$8)/100,1)</f>
        <v>8.1999999999999993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B+</v>
      </c>
      <c r="S9" s="40" t="str">
        <f t="shared" ref="S9:S69" si="1">IF($Q9&lt;4,"Kém",IF(AND($Q9&gt;=4,$Q9&lt;=5.4),"Trung bình yếu",IF(AND($Q9&gt;=5.5,$Q9&lt;=6.9),"Trung bình",IF(AND($Q9&gt;=7,$Q9&lt;=8.4),"Khá",IF(AND($Q9&gt;=8.5,$Q9&lt;=10),"Giỏi","")))))</f>
        <v>Khá</v>
      </c>
      <c r="T9" s="41" t="str">
        <f>+IF(OR($H9=0,$I9=0,$J9=0,$K9=0),"Không đủ ĐKDT",IF(AND(P9=0,Q9&gt;=4),"Không đạt",""))</f>
        <v/>
      </c>
      <c r="U9" s="100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.75" customHeight="1">
      <c r="B10" s="44">
        <v>2</v>
      </c>
      <c r="C10" s="45" t="s">
        <v>623</v>
      </c>
      <c r="D10" s="46" t="s">
        <v>624</v>
      </c>
      <c r="E10" s="47" t="s">
        <v>67</v>
      </c>
      <c r="F10" s="48" t="s">
        <v>625</v>
      </c>
      <c r="G10" s="45" t="s">
        <v>280</v>
      </c>
      <c r="H10" s="88">
        <v>8</v>
      </c>
      <c r="I10" s="49">
        <v>9</v>
      </c>
      <c r="J10" s="49" t="s">
        <v>36</v>
      </c>
      <c r="K10" s="49">
        <v>9</v>
      </c>
      <c r="L10" s="50"/>
      <c r="M10" s="50"/>
      <c r="N10" s="50"/>
      <c r="O10" s="50"/>
      <c r="P10" s="86">
        <v>7</v>
      </c>
      <c r="Q10" s="51">
        <f t="shared" si="0"/>
        <v>7.7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53" t="str">
        <f t="shared" si="1"/>
        <v>Khá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69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.75" customHeight="1">
      <c r="B11" s="44">
        <v>3</v>
      </c>
      <c r="C11" s="45" t="s">
        <v>626</v>
      </c>
      <c r="D11" s="46" t="s">
        <v>627</v>
      </c>
      <c r="E11" s="47" t="s">
        <v>67</v>
      </c>
      <c r="F11" s="48" t="s">
        <v>628</v>
      </c>
      <c r="G11" s="45" t="s">
        <v>311</v>
      </c>
      <c r="H11" s="88">
        <v>10</v>
      </c>
      <c r="I11" s="49">
        <v>8</v>
      </c>
      <c r="J11" s="49" t="s">
        <v>36</v>
      </c>
      <c r="K11" s="49">
        <v>5</v>
      </c>
      <c r="L11" s="54"/>
      <c r="M11" s="54"/>
      <c r="N11" s="54"/>
      <c r="O11" s="54"/>
      <c r="P11" s="86">
        <v>7</v>
      </c>
      <c r="Q11" s="51">
        <f t="shared" si="0"/>
        <v>7</v>
      </c>
      <c r="R11" s="52" t="str">
        <f t="shared" ref="R11:R69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53" t="str">
        <f t="shared" si="1"/>
        <v>Khá</v>
      </c>
      <c r="T11" s="41" t="str">
        <f t="shared" ref="T11:T69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103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.75" customHeight="1">
      <c r="B12" s="44">
        <v>4</v>
      </c>
      <c r="C12" s="45" t="s">
        <v>629</v>
      </c>
      <c r="D12" s="46" t="s">
        <v>630</v>
      </c>
      <c r="E12" s="47" t="s">
        <v>67</v>
      </c>
      <c r="F12" s="48" t="s">
        <v>631</v>
      </c>
      <c r="G12" s="45" t="s">
        <v>77</v>
      </c>
      <c r="H12" s="88">
        <v>10</v>
      </c>
      <c r="I12" s="49">
        <v>10</v>
      </c>
      <c r="J12" s="49" t="s">
        <v>36</v>
      </c>
      <c r="K12" s="49">
        <v>10</v>
      </c>
      <c r="L12" s="54"/>
      <c r="M12" s="54"/>
      <c r="N12" s="54"/>
      <c r="O12" s="54"/>
      <c r="P12" s="86">
        <v>8</v>
      </c>
      <c r="Q12" s="51">
        <f t="shared" si="0"/>
        <v>8.8000000000000007</v>
      </c>
      <c r="R12" s="52" t="str">
        <f t="shared" si="3"/>
        <v>A</v>
      </c>
      <c r="S12" s="53" t="str">
        <f t="shared" si="1"/>
        <v>Giỏi</v>
      </c>
      <c r="T12" s="41" t="str">
        <f t="shared" si="4"/>
        <v/>
      </c>
      <c r="U12" s="41"/>
      <c r="V12" s="71"/>
      <c r="W12" s="4"/>
      <c r="X12" s="43" t="str">
        <f t="shared" si="2"/>
        <v>Đạt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.75" customHeight="1">
      <c r="B13" s="44">
        <v>5</v>
      </c>
      <c r="C13" s="45" t="s">
        <v>632</v>
      </c>
      <c r="D13" s="46" t="s">
        <v>633</v>
      </c>
      <c r="E13" s="47" t="s">
        <v>67</v>
      </c>
      <c r="F13" s="48" t="s">
        <v>634</v>
      </c>
      <c r="G13" s="45" t="s">
        <v>69</v>
      </c>
      <c r="H13" s="88">
        <v>8</v>
      </c>
      <c r="I13" s="49">
        <v>9</v>
      </c>
      <c r="J13" s="49" t="s">
        <v>36</v>
      </c>
      <c r="K13" s="49">
        <v>9.5</v>
      </c>
      <c r="L13" s="54"/>
      <c r="M13" s="54"/>
      <c r="N13" s="54"/>
      <c r="O13" s="54"/>
      <c r="P13" s="86">
        <v>8</v>
      </c>
      <c r="Q13" s="51">
        <f t="shared" si="0"/>
        <v>8.4</v>
      </c>
      <c r="R13" s="52" t="str">
        <f t="shared" si="3"/>
        <v>B+</v>
      </c>
      <c r="S13" s="53" t="str">
        <f t="shared" si="1"/>
        <v>Khá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.75" customHeight="1">
      <c r="B14" s="44">
        <v>6</v>
      </c>
      <c r="C14" s="45" t="s">
        <v>635</v>
      </c>
      <c r="D14" s="46" t="s">
        <v>636</v>
      </c>
      <c r="E14" s="47" t="s">
        <v>98</v>
      </c>
      <c r="F14" s="48" t="s">
        <v>471</v>
      </c>
      <c r="G14" s="45" t="s">
        <v>174</v>
      </c>
      <c r="H14" s="88">
        <v>10</v>
      </c>
      <c r="I14" s="49">
        <v>10</v>
      </c>
      <c r="J14" s="49" t="s">
        <v>36</v>
      </c>
      <c r="K14" s="49">
        <v>7.5</v>
      </c>
      <c r="L14" s="54"/>
      <c r="M14" s="54"/>
      <c r="N14" s="54"/>
      <c r="O14" s="54"/>
      <c r="P14" s="86">
        <v>7</v>
      </c>
      <c r="Q14" s="51">
        <f t="shared" si="0"/>
        <v>7.7</v>
      </c>
      <c r="R14" s="52" t="str">
        <f t="shared" si="3"/>
        <v>B</v>
      </c>
      <c r="S14" s="53" t="str">
        <f t="shared" si="1"/>
        <v>Khá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.75" customHeight="1">
      <c r="B15" s="44">
        <v>7</v>
      </c>
      <c r="C15" s="45" t="s">
        <v>637</v>
      </c>
      <c r="D15" s="46" t="s">
        <v>424</v>
      </c>
      <c r="E15" s="47" t="s">
        <v>322</v>
      </c>
      <c r="F15" s="48" t="s">
        <v>638</v>
      </c>
      <c r="G15" s="45" t="s">
        <v>280</v>
      </c>
      <c r="H15" s="88">
        <v>6</v>
      </c>
      <c r="I15" s="49">
        <v>9</v>
      </c>
      <c r="J15" s="49" t="s">
        <v>36</v>
      </c>
      <c r="K15" s="49">
        <v>9.5</v>
      </c>
      <c r="L15" s="54"/>
      <c r="M15" s="54"/>
      <c r="N15" s="54"/>
      <c r="O15" s="54"/>
      <c r="P15" s="86">
        <v>5</v>
      </c>
      <c r="Q15" s="51">
        <f t="shared" si="0"/>
        <v>6.4</v>
      </c>
      <c r="R15" s="52" t="str">
        <f t="shared" si="3"/>
        <v>C</v>
      </c>
      <c r="S15" s="53" t="str">
        <f t="shared" si="1"/>
        <v>Trung bình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.75" customHeight="1">
      <c r="B16" s="44">
        <v>8</v>
      </c>
      <c r="C16" s="45" t="s">
        <v>639</v>
      </c>
      <c r="D16" s="46" t="s">
        <v>640</v>
      </c>
      <c r="E16" s="47" t="s">
        <v>641</v>
      </c>
      <c r="F16" s="48" t="s">
        <v>422</v>
      </c>
      <c r="G16" s="45" t="s">
        <v>73</v>
      </c>
      <c r="H16" s="88">
        <v>8</v>
      </c>
      <c r="I16" s="49">
        <v>9</v>
      </c>
      <c r="J16" s="49" t="s">
        <v>36</v>
      </c>
      <c r="K16" s="49">
        <v>9</v>
      </c>
      <c r="L16" s="54"/>
      <c r="M16" s="54"/>
      <c r="N16" s="54"/>
      <c r="O16" s="54"/>
      <c r="P16" s="86">
        <v>8.5</v>
      </c>
      <c r="Q16" s="51">
        <f t="shared" si="0"/>
        <v>8.6</v>
      </c>
      <c r="R16" s="52" t="str">
        <f t="shared" si="3"/>
        <v>A</v>
      </c>
      <c r="S16" s="53" t="str">
        <f t="shared" si="1"/>
        <v>Giỏi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.75" customHeight="1">
      <c r="B17" s="44">
        <v>9</v>
      </c>
      <c r="C17" s="45" t="s">
        <v>642</v>
      </c>
      <c r="D17" s="46" t="s">
        <v>643</v>
      </c>
      <c r="E17" s="47" t="s">
        <v>644</v>
      </c>
      <c r="F17" s="48" t="s">
        <v>645</v>
      </c>
      <c r="G17" s="45" t="s">
        <v>113</v>
      </c>
      <c r="H17" s="88">
        <v>8</v>
      </c>
      <c r="I17" s="49">
        <v>9</v>
      </c>
      <c r="J17" s="49" t="s">
        <v>36</v>
      </c>
      <c r="K17" s="49">
        <v>7.5</v>
      </c>
      <c r="L17" s="54"/>
      <c r="M17" s="54"/>
      <c r="N17" s="54"/>
      <c r="O17" s="54"/>
      <c r="P17" s="86">
        <v>6.5</v>
      </c>
      <c r="Q17" s="51">
        <f t="shared" si="0"/>
        <v>7.1</v>
      </c>
      <c r="R17" s="52" t="str">
        <f t="shared" si="3"/>
        <v>B</v>
      </c>
      <c r="S17" s="53" t="str">
        <f t="shared" si="1"/>
        <v>Khá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.75" customHeight="1">
      <c r="B18" s="44">
        <v>10</v>
      </c>
      <c r="C18" s="45" t="s">
        <v>646</v>
      </c>
      <c r="D18" s="46" t="s">
        <v>163</v>
      </c>
      <c r="E18" s="47" t="s">
        <v>647</v>
      </c>
      <c r="F18" s="48" t="s">
        <v>648</v>
      </c>
      <c r="G18" s="45" t="s">
        <v>332</v>
      </c>
      <c r="H18" s="88">
        <v>10</v>
      </c>
      <c r="I18" s="49">
        <v>10</v>
      </c>
      <c r="J18" s="49" t="s">
        <v>36</v>
      </c>
      <c r="K18" s="49">
        <v>10</v>
      </c>
      <c r="L18" s="54"/>
      <c r="M18" s="54"/>
      <c r="N18" s="54"/>
      <c r="O18" s="54"/>
      <c r="P18" s="86">
        <v>7</v>
      </c>
      <c r="Q18" s="51">
        <f t="shared" si="0"/>
        <v>8.1999999999999993</v>
      </c>
      <c r="R18" s="52" t="str">
        <f t="shared" si="3"/>
        <v>B+</v>
      </c>
      <c r="S18" s="53" t="str">
        <f t="shared" si="1"/>
        <v>Khá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.75" customHeight="1">
      <c r="B19" s="44">
        <v>11</v>
      </c>
      <c r="C19" s="45" t="s">
        <v>649</v>
      </c>
      <c r="D19" s="46" t="s">
        <v>650</v>
      </c>
      <c r="E19" s="47" t="s">
        <v>107</v>
      </c>
      <c r="F19" s="48" t="s">
        <v>177</v>
      </c>
      <c r="G19" s="45" t="s">
        <v>280</v>
      </c>
      <c r="H19" s="88">
        <v>6</v>
      </c>
      <c r="I19" s="49">
        <v>9</v>
      </c>
      <c r="J19" s="49" t="s">
        <v>36</v>
      </c>
      <c r="K19" s="49">
        <v>9.5</v>
      </c>
      <c r="L19" s="54"/>
      <c r="M19" s="54"/>
      <c r="N19" s="54"/>
      <c r="O19" s="54"/>
      <c r="P19" s="86">
        <v>7</v>
      </c>
      <c r="Q19" s="51">
        <f t="shared" si="0"/>
        <v>7.6</v>
      </c>
      <c r="R19" s="52" t="str">
        <f t="shared" si="3"/>
        <v>B</v>
      </c>
      <c r="S19" s="53" t="str">
        <f t="shared" si="1"/>
        <v>Khá</v>
      </c>
      <c r="T19" s="41" t="str">
        <f t="shared" si="4"/>
        <v/>
      </c>
      <c r="U19" s="41"/>
      <c r="V19" s="71"/>
      <c r="W19" s="4"/>
      <c r="X19" s="43" t="str">
        <f t="shared" si="2"/>
        <v>Đạt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.75" customHeight="1">
      <c r="B20" s="44">
        <v>12</v>
      </c>
      <c r="C20" s="45" t="s">
        <v>651</v>
      </c>
      <c r="D20" s="46" t="s">
        <v>652</v>
      </c>
      <c r="E20" s="47" t="s">
        <v>107</v>
      </c>
      <c r="F20" s="48" t="s">
        <v>653</v>
      </c>
      <c r="G20" s="45" t="s">
        <v>81</v>
      </c>
      <c r="H20" s="88">
        <v>6</v>
      </c>
      <c r="I20" s="49">
        <v>9</v>
      </c>
      <c r="J20" s="49" t="s">
        <v>36</v>
      </c>
      <c r="K20" s="49">
        <v>7.5</v>
      </c>
      <c r="L20" s="54"/>
      <c r="M20" s="54"/>
      <c r="N20" s="54"/>
      <c r="O20" s="54"/>
      <c r="P20" s="86">
        <v>7.5</v>
      </c>
      <c r="Q20" s="51">
        <f t="shared" si="0"/>
        <v>7.5</v>
      </c>
      <c r="R20" s="52" t="str">
        <f t="shared" si="3"/>
        <v>B</v>
      </c>
      <c r="S20" s="53" t="str">
        <f t="shared" si="1"/>
        <v>Khá</v>
      </c>
      <c r="T20" s="41" t="str">
        <f t="shared" si="4"/>
        <v/>
      </c>
      <c r="U20" s="41"/>
      <c r="V20" s="71"/>
      <c r="W20" s="4"/>
      <c r="X20" s="43" t="str">
        <f t="shared" si="2"/>
        <v>Đạt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.75" customHeight="1">
      <c r="B21" s="44">
        <v>13</v>
      </c>
      <c r="C21" s="45" t="s">
        <v>654</v>
      </c>
      <c r="D21" s="46" t="s">
        <v>220</v>
      </c>
      <c r="E21" s="47" t="s">
        <v>655</v>
      </c>
      <c r="F21" s="48" t="s">
        <v>656</v>
      </c>
      <c r="G21" s="45" t="s">
        <v>95</v>
      </c>
      <c r="H21" s="88">
        <v>6</v>
      </c>
      <c r="I21" s="49">
        <v>8</v>
      </c>
      <c r="J21" s="49" t="s">
        <v>36</v>
      </c>
      <c r="K21" s="49">
        <v>6</v>
      </c>
      <c r="L21" s="54"/>
      <c r="M21" s="54"/>
      <c r="N21" s="54"/>
      <c r="O21" s="54"/>
      <c r="P21" s="86">
        <v>0</v>
      </c>
      <c r="Q21" s="51">
        <f t="shared" si="0"/>
        <v>2.6</v>
      </c>
      <c r="R21" s="52" t="str">
        <f t="shared" si="3"/>
        <v>F</v>
      </c>
      <c r="S21" s="53" t="str">
        <f t="shared" si="1"/>
        <v>Kém</v>
      </c>
      <c r="T21" s="41" t="str">
        <f t="shared" si="4"/>
        <v/>
      </c>
      <c r="U21" s="41"/>
      <c r="V21" s="71"/>
      <c r="W21" s="4"/>
      <c r="X21" s="43" t="str">
        <f t="shared" si="2"/>
        <v>Học lại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.75" customHeight="1">
      <c r="B22" s="44">
        <v>14</v>
      </c>
      <c r="C22" s="45" t="s">
        <v>657</v>
      </c>
      <c r="D22" s="46" t="s">
        <v>658</v>
      </c>
      <c r="E22" s="47" t="s">
        <v>655</v>
      </c>
      <c r="F22" s="48" t="s">
        <v>659</v>
      </c>
      <c r="G22" s="45" t="s">
        <v>113</v>
      </c>
      <c r="H22" s="88">
        <v>0</v>
      </c>
      <c r="I22" s="49">
        <v>0</v>
      </c>
      <c r="J22" s="49" t="s">
        <v>36</v>
      </c>
      <c r="K22" s="49">
        <v>0</v>
      </c>
      <c r="L22" s="54"/>
      <c r="M22" s="54"/>
      <c r="N22" s="54"/>
      <c r="O22" s="54"/>
      <c r="P22" s="86">
        <v>0</v>
      </c>
      <c r="Q22" s="51">
        <f t="shared" si="0"/>
        <v>0</v>
      </c>
      <c r="R22" s="52" t="str">
        <f t="shared" si="3"/>
        <v>F</v>
      </c>
      <c r="S22" s="53" t="str">
        <f t="shared" si="1"/>
        <v>Kém</v>
      </c>
      <c r="T22" s="41" t="str">
        <f t="shared" si="4"/>
        <v>Không đủ ĐKDT</v>
      </c>
      <c r="U22" s="41"/>
      <c r="V22" s="71"/>
      <c r="W22" s="4"/>
      <c r="X22" s="43" t="str">
        <f t="shared" si="2"/>
        <v>Học lại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.75" customHeight="1">
      <c r="B23" s="44">
        <v>15</v>
      </c>
      <c r="C23" s="45" t="s">
        <v>660</v>
      </c>
      <c r="D23" s="46" t="s">
        <v>661</v>
      </c>
      <c r="E23" s="47" t="s">
        <v>111</v>
      </c>
      <c r="F23" s="48" t="s">
        <v>662</v>
      </c>
      <c r="G23" s="45" t="s">
        <v>311</v>
      </c>
      <c r="H23" s="88">
        <v>10</v>
      </c>
      <c r="I23" s="49">
        <v>8</v>
      </c>
      <c r="J23" s="49" t="s">
        <v>36</v>
      </c>
      <c r="K23" s="49">
        <v>5</v>
      </c>
      <c r="L23" s="54"/>
      <c r="M23" s="54"/>
      <c r="N23" s="54"/>
      <c r="O23" s="54"/>
      <c r="P23" s="86">
        <v>8</v>
      </c>
      <c r="Q23" s="51">
        <f t="shared" si="0"/>
        <v>7.6</v>
      </c>
      <c r="R23" s="52" t="str">
        <f t="shared" si="3"/>
        <v>B</v>
      </c>
      <c r="S23" s="53" t="str">
        <f t="shared" si="1"/>
        <v>Khá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.75" customHeight="1">
      <c r="B24" s="44">
        <v>16</v>
      </c>
      <c r="C24" s="45" t="s">
        <v>663</v>
      </c>
      <c r="D24" s="46" t="s">
        <v>664</v>
      </c>
      <c r="E24" s="47" t="s">
        <v>665</v>
      </c>
      <c r="F24" s="48" t="s">
        <v>514</v>
      </c>
      <c r="G24" s="45" t="s">
        <v>113</v>
      </c>
      <c r="H24" s="88">
        <v>8</v>
      </c>
      <c r="I24" s="49">
        <v>9</v>
      </c>
      <c r="J24" s="49" t="s">
        <v>36</v>
      </c>
      <c r="K24" s="49">
        <v>7.5</v>
      </c>
      <c r="L24" s="54"/>
      <c r="M24" s="54"/>
      <c r="N24" s="54"/>
      <c r="O24" s="54"/>
      <c r="P24" s="86">
        <v>7.5</v>
      </c>
      <c r="Q24" s="51">
        <f t="shared" si="0"/>
        <v>7.7</v>
      </c>
      <c r="R24" s="52" t="str">
        <f t="shared" si="3"/>
        <v>B</v>
      </c>
      <c r="S24" s="53" t="str">
        <f t="shared" si="1"/>
        <v>Khá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.75" customHeight="1">
      <c r="B25" s="44">
        <v>17</v>
      </c>
      <c r="C25" s="45" t="s">
        <v>666</v>
      </c>
      <c r="D25" s="46" t="s">
        <v>446</v>
      </c>
      <c r="E25" s="47" t="s">
        <v>667</v>
      </c>
      <c r="F25" s="48" t="s">
        <v>668</v>
      </c>
      <c r="G25" s="45" t="s">
        <v>95</v>
      </c>
      <c r="H25" s="88">
        <v>10</v>
      </c>
      <c r="I25" s="49">
        <v>9.5</v>
      </c>
      <c r="J25" s="49" t="s">
        <v>36</v>
      </c>
      <c r="K25" s="49">
        <v>8</v>
      </c>
      <c r="L25" s="54"/>
      <c r="M25" s="54"/>
      <c r="N25" s="54"/>
      <c r="O25" s="54"/>
      <c r="P25" s="86">
        <v>7</v>
      </c>
      <c r="Q25" s="51">
        <f t="shared" si="0"/>
        <v>7.8</v>
      </c>
      <c r="R25" s="52" t="str">
        <f t="shared" si="3"/>
        <v>B</v>
      </c>
      <c r="S25" s="53" t="str">
        <f t="shared" si="1"/>
        <v>Khá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.75" customHeight="1">
      <c r="B26" s="44">
        <v>18</v>
      </c>
      <c r="C26" s="45" t="s">
        <v>669</v>
      </c>
      <c r="D26" s="46" t="s">
        <v>129</v>
      </c>
      <c r="E26" s="47" t="s">
        <v>130</v>
      </c>
      <c r="F26" s="48" t="s">
        <v>670</v>
      </c>
      <c r="G26" s="45" t="s">
        <v>148</v>
      </c>
      <c r="H26" s="88">
        <v>8</v>
      </c>
      <c r="I26" s="49">
        <v>10</v>
      </c>
      <c r="J26" s="49" t="s">
        <v>36</v>
      </c>
      <c r="K26" s="49">
        <v>10</v>
      </c>
      <c r="L26" s="54"/>
      <c r="M26" s="54"/>
      <c r="N26" s="54"/>
      <c r="O26" s="54"/>
      <c r="P26" s="86">
        <v>8</v>
      </c>
      <c r="Q26" s="51">
        <f t="shared" si="0"/>
        <v>8.6</v>
      </c>
      <c r="R26" s="52" t="str">
        <f t="shared" si="3"/>
        <v>A</v>
      </c>
      <c r="S26" s="53" t="str">
        <f t="shared" si="1"/>
        <v>Giỏi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.75" customHeight="1">
      <c r="B27" s="44">
        <v>19</v>
      </c>
      <c r="C27" s="45" t="s">
        <v>671</v>
      </c>
      <c r="D27" s="46" t="s">
        <v>672</v>
      </c>
      <c r="E27" s="47" t="s">
        <v>151</v>
      </c>
      <c r="F27" s="48" t="s">
        <v>673</v>
      </c>
      <c r="G27" s="45" t="s">
        <v>69</v>
      </c>
      <c r="H27" s="88">
        <v>8</v>
      </c>
      <c r="I27" s="49">
        <v>9</v>
      </c>
      <c r="J27" s="49" t="s">
        <v>36</v>
      </c>
      <c r="K27" s="49">
        <v>9.5</v>
      </c>
      <c r="L27" s="54"/>
      <c r="M27" s="54"/>
      <c r="N27" s="54"/>
      <c r="O27" s="54"/>
      <c r="P27" s="86">
        <v>8</v>
      </c>
      <c r="Q27" s="51">
        <f t="shared" si="0"/>
        <v>8.4</v>
      </c>
      <c r="R27" s="52" t="str">
        <f t="shared" si="3"/>
        <v>B+</v>
      </c>
      <c r="S27" s="53" t="str">
        <f t="shared" si="1"/>
        <v>Khá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.75" customHeight="1">
      <c r="B28" s="44">
        <v>20</v>
      </c>
      <c r="C28" s="45" t="s">
        <v>674</v>
      </c>
      <c r="D28" s="46" t="s">
        <v>675</v>
      </c>
      <c r="E28" s="47" t="s">
        <v>176</v>
      </c>
      <c r="F28" s="48" t="s">
        <v>571</v>
      </c>
      <c r="G28" s="45" t="s">
        <v>113</v>
      </c>
      <c r="H28" s="88">
        <v>8</v>
      </c>
      <c r="I28" s="49">
        <v>8</v>
      </c>
      <c r="J28" s="49" t="s">
        <v>36</v>
      </c>
      <c r="K28" s="49">
        <v>6</v>
      </c>
      <c r="L28" s="54"/>
      <c r="M28" s="54"/>
      <c r="N28" s="54"/>
      <c r="O28" s="54"/>
      <c r="P28" s="86">
        <v>7</v>
      </c>
      <c r="Q28" s="51">
        <f t="shared" si="0"/>
        <v>7</v>
      </c>
      <c r="R28" s="52" t="str">
        <f t="shared" si="3"/>
        <v>B</v>
      </c>
      <c r="S28" s="53" t="str">
        <f t="shared" si="1"/>
        <v>Khá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.75" customHeight="1">
      <c r="B29" s="44">
        <v>21</v>
      </c>
      <c r="C29" s="45" t="s">
        <v>676</v>
      </c>
      <c r="D29" s="46" t="s">
        <v>677</v>
      </c>
      <c r="E29" s="47" t="s">
        <v>351</v>
      </c>
      <c r="F29" s="48" t="s">
        <v>653</v>
      </c>
      <c r="G29" s="45" t="s">
        <v>104</v>
      </c>
      <c r="H29" s="88">
        <v>6</v>
      </c>
      <c r="I29" s="49">
        <v>8</v>
      </c>
      <c r="J29" s="49" t="s">
        <v>36</v>
      </c>
      <c r="K29" s="49">
        <v>6</v>
      </c>
      <c r="L29" s="54"/>
      <c r="M29" s="54"/>
      <c r="N29" s="54"/>
      <c r="O29" s="54"/>
      <c r="P29" s="86">
        <v>7</v>
      </c>
      <c r="Q29" s="51">
        <f t="shared" si="0"/>
        <v>6.8</v>
      </c>
      <c r="R29" s="52" t="str">
        <f t="shared" si="3"/>
        <v>C+</v>
      </c>
      <c r="S29" s="53" t="str">
        <f t="shared" si="1"/>
        <v>Trung bình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.75" customHeight="1">
      <c r="B30" s="44">
        <v>22</v>
      </c>
      <c r="C30" s="45" t="s">
        <v>678</v>
      </c>
      <c r="D30" s="46" t="s">
        <v>679</v>
      </c>
      <c r="E30" s="47" t="s">
        <v>351</v>
      </c>
      <c r="F30" s="48" t="s">
        <v>659</v>
      </c>
      <c r="G30" s="45" t="s">
        <v>332</v>
      </c>
      <c r="H30" s="88">
        <v>8</v>
      </c>
      <c r="I30" s="49">
        <v>9</v>
      </c>
      <c r="J30" s="49" t="s">
        <v>36</v>
      </c>
      <c r="K30" s="49">
        <v>9</v>
      </c>
      <c r="L30" s="54"/>
      <c r="M30" s="54"/>
      <c r="N30" s="54"/>
      <c r="O30" s="54"/>
      <c r="P30" s="86">
        <v>7</v>
      </c>
      <c r="Q30" s="51">
        <f t="shared" si="0"/>
        <v>7.7</v>
      </c>
      <c r="R30" s="52" t="str">
        <f t="shared" si="3"/>
        <v>B</v>
      </c>
      <c r="S30" s="53" t="str">
        <f t="shared" si="1"/>
        <v>Khá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.75" customHeight="1">
      <c r="B31" s="44">
        <v>23</v>
      </c>
      <c r="C31" s="45" t="s">
        <v>680</v>
      </c>
      <c r="D31" s="46" t="s">
        <v>640</v>
      </c>
      <c r="E31" s="47" t="s">
        <v>360</v>
      </c>
      <c r="F31" s="48" t="s">
        <v>681</v>
      </c>
      <c r="G31" s="45" t="s">
        <v>280</v>
      </c>
      <c r="H31" s="88">
        <v>10</v>
      </c>
      <c r="I31" s="49">
        <v>9</v>
      </c>
      <c r="J31" s="49" t="s">
        <v>36</v>
      </c>
      <c r="K31" s="49">
        <v>7.5</v>
      </c>
      <c r="L31" s="54"/>
      <c r="M31" s="54"/>
      <c r="N31" s="54"/>
      <c r="O31" s="54"/>
      <c r="P31" s="86">
        <v>7</v>
      </c>
      <c r="Q31" s="51">
        <f t="shared" si="0"/>
        <v>7.6</v>
      </c>
      <c r="R31" s="52" t="str">
        <f t="shared" si="3"/>
        <v>B</v>
      </c>
      <c r="S31" s="53" t="str">
        <f t="shared" si="1"/>
        <v>Khá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.75" customHeight="1">
      <c r="B32" s="44">
        <v>24</v>
      </c>
      <c r="C32" s="45" t="s">
        <v>682</v>
      </c>
      <c r="D32" s="46" t="s">
        <v>110</v>
      </c>
      <c r="E32" s="47" t="s">
        <v>683</v>
      </c>
      <c r="F32" s="48" t="s">
        <v>684</v>
      </c>
      <c r="G32" s="45" t="s">
        <v>328</v>
      </c>
      <c r="H32" s="88">
        <v>10</v>
      </c>
      <c r="I32" s="49">
        <v>9</v>
      </c>
      <c r="J32" s="49" t="s">
        <v>36</v>
      </c>
      <c r="K32" s="49">
        <v>9</v>
      </c>
      <c r="L32" s="54"/>
      <c r="M32" s="54"/>
      <c r="N32" s="54"/>
      <c r="O32" s="54"/>
      <c r="P32" s="86">
        <v>8</v>
      </c>
      <c r="Q32" s="51">
        <f t="shared" si="0"/>
        <v>8.5</v>
      </c>
      <c r="R32" s="52" t="str">
        <f t="shared" si="3"/>
        <v>A</v>
      </c>
      <c r="S32" s="53" t="str">
        <f t="shared" si="1"/>
        <v>Giỏi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.75" customHeight="1">
      <c r="B33" s="44">
        <v>25</v>
      </c>
      <c r="C33" s="45" t="s">
        <v>685</v>
      </c>
      <c r="D33" s="46" t="s">
        <v>686</v>
      </c>
      <c r="E33" s="47" t="s">
        <v>182</v>
      </c>
      <c r="F33" s="48" t="s">
        <v>687</v>
      </c>
      <c r="G33" s="45" t="s">
        <v>311</v>
      </c>
      <c r="H33" s="88">
        <v>10</v>
      </c>
      <c r="I33" s="49">
        <v>8</v>
      </c>
      <c r="J33" s="49" t="s">
        <v>36</v>
      </c>
      <c r="K33" s="49">
        <v>5</v>
      </c>
      <c r="L33" s="54"/>
      <c r="M33" s="54"/>
      <c r="N33" s="54"/>
      <c r="O33" s="54"/>
      <c r="P33" s="86">
        <v>8</v>
      </c>
      <c r="Q33" s="51">
        <f t="shared" si="0"/>
        <v>7.6</v>
      </c>
      <c r="R33" s="52" t="str">
        <f t="shared" si="3"/>
        <v>B</v>
      </c>
      <c r="S33" s="53" t="str">
        <f t="shared" si="1"/>
        <v>Khá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.75" customHeight="1">
      <c r="B34" s="44">
        <v>26</v>
      </c>
      <c r="C34" s="45" t="s">
        <v>688</v>
      </c>
      <c r="D34" s="46" t="s">
        <v>150</v>
      </c>
      <c r="E34" s="47" t="s">
        <v>182</v>
      </c>
      <c r="F34" s="48" t="s">
        <v>689</v>
      </c>
      <c r="G34" s="45" t="s">
        <v>85</v>
      </c>
      <c r="H34" s="88">
        <v>10</v>
      </c>
      <c r="I34" s="49">
        <v>9.5</v>
      </c>
      <c r="J34" s="49" t="s">
        <v>36</v>
      </c>
      <c r="K34" s="49">
        <v>8</v>
      </c>
      <c r="L34" s="54"/>
      <c r="M34" s="54"/>
      <c r="N34" s="54"/>
      <c r="O34" s="54"/>
      <c r="P34" s="86">
        <v>7</v>
      </c>
      <c r="Q34" s="51">
        <f t="shared" si="0"/>
        <v>7.8</v>
      </c>
      <c r="R34" s="52" t="str">
        <f t="shared" si="3"/>
        <v>B</v>
      </c>
      <c r="S34" s="53" t="str">
        <f t="shared" si="1"/>
        <v>Khá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.75" customHeight="1">
      <c r="B35" s="44">
        <v>27</v>
      </c>
      <c r="C35" s="45" t="s">
        <v>690</v>
      </c>
      <c r="D35" s="46" t="s">
        <v>691</v>
      </c>
      <c r="E35" s="47" t="s">
        <v>182</v>
      </c>
      <c r="F35" s="48" t="s">
        <v>406</v>
      </c>
      <c r="G35" s="45" t="s">
        <v>332</v>
      </c>
      <c r="H35" s="88">
        <v>8</v>
      </c>
      <c r="I35" s="49">
        <v>9</v>
      </c>
      <c r="J35" s="49" t="s">
        <v>36</v>
      </c>
      <c r="K35" s="49">
        <v>9</v>
      </c>
      <c r="L35" s="54"/>
      <c r="M35" s="54"/>
      <c r="N35" s="54"/>
      <c r="O35" s="54"/>
      <c r="P35" s="86">
        <v>7</v>
      </c>
      <c r="Q35" s="51">
        <f t="shared" si="0"/>
        <v>7.7</v>
      </c>
      <c r="R35" s="52" t="str">
        <f t="shared" si="3"/>
        <v>B</v>
      </c>
      <c r="S35" s="53" t="str">
        <f t="shared" si="1"/>
        <v>Khá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.75" customHeight="1">
      <c r="B36" s="44">
        <v>28</v>
      </c>
      <c r="C36" s="45" t="s">
        <v>692</v>
      </c>
      <c r="D36" s="46" t="s">
        <v>693</v>
      </c>
      <c r="E36" s="47" t="s">
        <v>190</v>
      </c>
      <c r="F36" s="48" t="s">
        <v>226</v>
      </c>
      <c r="G36" s="45" t="s">
        <v>77</v>
      </c>
      <c r="H36" s="88">
        <v>10</v>
      </c>
      <c r="I36" s="49">
        <v>9</v>
      </c>
      <c r="J36" s="49" t="s">
        <v>36</v>
      </c>
      <c r="K36" s="49">
        <v>9.5</v>
      </c>
      <c r="L36" s="54"/>
      <c r="M36" s="54"/>
      <c r="N36" s="54"/>
      <c r="O36" s="54"/>
      <c r="P36" s="86">
        <v>7</v>
      </c>
      <c r="Q36" s="51">
        <f t="shared" si="0"/>
        <v>8</v>
      </c>
      <c r="R36" s="52" t="str">
        <f t="shared" si="3"/>
        <v>B+</v>
      </c>
      <c r="S36" s="53" t="str">
        <f t="shared" si="1"/>
        <v>Khá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.75" customHeight="1">
      <c r="B37" s="44">
        <v>29</v>
      </c>
      <c r="C37" s="45" t="s">
        <v>694</v>
      </c>
      <c r="D37" s="46" t="s">
        <v>695</v>
      </c>
      <c r="E37" s="47" t="s">
        <v>201</v>
      </c>
      <c r="F37" s="48" t="s">
        <v>696</v>
      </c>
      <c r="G37" s="45" t="s">
        <v>95</v>
      </c>
      <c r="H37" s="88">
        <v>10</v>
      </c>
      <c r="I37" s="49">
        <v>9.5</v>
      </c>
      <c r="J37" s="49" t="s">
        <v>36</v>
      </c>
      <c r="K37" s="49">
        <v>8</v>
      </c>
      <c r="L37" s="54"/>
      <c r="M37" s="54"/>
      <c r="N37" s="54"/>
      <c r="O37" s="54"/>
      <c r="P37" s="86">
        <v>7.5</v>
      </c>
      <c r="Q37" s="51">
        <f t="shared" si="0"/>
        <v>8.1</v>
      </c>
      <c r="R37" s="52" t="str">
        <f t="shared" si="3"/>
        <v>B+</v>
      </c>
      <c r="S37" s="53" t="str">
        <f t="shared" si="1"/>
        <v>Khá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.75" customHeight="1">
      <c r="B38" s="44">
        <v>30</v>
      </c>
      <c r="C38" s="45" t="s">
        <v>697</v>
      </c>
      <c r="D38" s="46" t="s">
        <v>698</v>
      </c>
      <c r="E38" s="47" t="s">
        <v>201</v>
      </c>
      <c r="F38" s="48" t="s">
        <v>595</v>
      </c>
      <c r="G38" s="45" t="s">
        <v>85</v>
      </c>
      <c r="H38" s="88">
        <v>10</v>
      </c>
      <c r="I38" s="49">
        <v>10</v>
      </c>
      <c r="J38" s="49" t="s">
        <v>36</v>
      </c>
      <c r="K38" s="49">
        <v>10</v>
      </c>
      <c r="L38" s="54"/>
      <c r="M38" s="54"/>
      <c r="N38" s="54"/>
      <c r="O38" s="54"/>
      <c r="P38" s="86">
        <v>8</v>
      </c>
      <c r="Q38" s="51">
        <f t="shared" si="0"/>
        <v>8.8000000000000007</v>
      </c>
      <c r="R38" s="52" t="str">
        <f t="shared" si="3"/>
        <v>A</v>
      </c>
      <c r="S38" s="53" t="str">
        <f t="shared" si="1"/>
        <v>Giỏi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.75" customHeight="1">
      <c r="B39" s="44">
        <v>31</v>
      </c>
      <c r="C39" s="45" t="s">
        <v>699</v>
      </c>
      <c r="D39" s="46" t="s">
        <v>700</v>
      </c>
      <c r="E39" s="47" t="s">
        <v>201</v>
      </c>
      <c r="F39" s="48" t="s">
        <v>701</v>
      </c>
      <c r="G39" s="45" t="s">
        <v>113</v>
      </c>
      <c r="H39" s="88">
        <v>10</v>
      </c>
      <c r="I39" s="49">
        <v>8</v>
      </c>
      <c r="J39" s="49" t="s">
        <v>36</v>
      </c>
      <c r="K39" s="49">
        <v>6</v>
      </c>
      <c r="L39" s="54"/>
      <c r="M39" s="54"/>
      <c r="N39" s="54"/>
      <c r="O39" s="54"/>
      <c r="P39" s="86">
        <v>8</v>
      </c>
      <c r="Q39" s="51">
        <f t="shared" si="0"/>
        <v>7.8</v>
      </c>
      <c r="R39" s="52" t="str">
        <f t="shared" si="3"/>
        <v>B</v>
      </c>
      <c r="S39" s="53" t="str">
        <f t="shared" si="1"/>
        <v>Khá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.75" customHeight="1">
      <c r="B40" s="44">
        <v>32</v>
      </c>
      <c r="C40" s="45" t="s">
        <v>702</v>
      </c>
      <c r="D40" s="46" t="s">
        <v>703</v>
      </c>
      <c r="E40" s="47" t="s">
        <v>201</v>
      </c>
      <c r="F40" s="48" t="s">
        <v>550</v>
      </c>
      <c r="G40" s="45" t="s">
        <v>113</v>
      </c>
      <c r="H40" s="88">
        <v>10</v>
      </c>
      <c r="I40" s="49">
        <v>8</v>
      </c>
      <c r="J40" s="49" t="s">
        <v>36</v>
      </c>
      <c r="K40" s="49">
        <v>6</v>
      </c>
      <c r="L40" s="54"/>
      <c r="M40" s="54"/>
      <c r="N40" s="54"/>
      <c r="O40" s="54"/>
      <c r="P40" s="86">
        <v>7</v>
      </c>
      <c r="Q40" s="51">
        <f t="shared" si="0"/>
        <v>7.2</v>
      </c>
      <c r="R40" s="52" t="str">
        <f t="shared" si="3"/>
        <v>B</v>
      </c>
      <c r="S40" s="53" t="str">
        <f t="shared" si="1"/>
        <v>Khá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.75" customHeight="1">
      <c r="B41" s="44">
        <v>33</v>
      </c>
      <c r="C41" s="45" t="s">
        <v>704</v>
      </c>
      <c r="D41" s="46" t="s">
        <v>640</v>
      </c>
      <c r="E41" s="47" t="s">
        <v>214</v>
      </c>
      <c r="F41" s="48" t="s">
        <v>705</v>
      </c>
      <c r="G41" s="45" t="s">
        <v>95</v>
      </c>
      <c r="H41" s="88">
        <v>10</v>
      </c>
      <c r="I41" s="49">
        <v>9.5</v>
      </c>
      <c r="J41" s="49" t="s">
        <v>36</v>
      </c>
      <c r="K41" s="49">
        <v>8</v>
      </c>
      <c r="L41" s="54"/>
      <c r="M41" s="54"/>
      <c r="N41" s="54"/>
      <c r="O41" s="54"/>
      <c r="P41" s="86">
        <v>8</v>
      </c>
      <c r="Q41" s="51">
        <f t="shared" si="0"/>
        <v>8.4</v>
      </c>
      <c r="R41" s="52" t="str">
        <f t="shared" si="3"/>
        <v>B+</v>
      </c>
      <c r="S41" s="53" t="str">
        <f t="shared" si="1"/>
        <v>Khá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.75" customHeight="1">
      <c r="B42" s="44">
        <v>34</v>
      </c>
      <c r="C42" s="45" t="s">
        <v>706</v>
      </c>
      <c r="D42" s="46" t="s">
        <v>207</v>
      </c>
      <c r="E42" s="47" t="s">
        <v>498</v>
      </c>
      <c r="F42" s="48" t="s">
        <v>707</v>
      </c>
      <c r="G42" s="45" t="s">
        <v>69</v>
      </c>
      <c r="H42" s="88">
        <v>8</v>
      </c>
      <c r="I42" s="49">
        <v>9</v>
      </c>
      <c r="J42" s="49" t="s">
        <v>36</v>
      </c>
      <c r="K42" s="49">
        <v>9.5</v>
      </c>
      <c r="L42" s="54"/>
      <c r="M42" s="54"/>
      <c r="N42" s="54"/>
      <c r="O42" s="54"/>
      <c r="P42" s="86">
        <v>8</v>
      </c>
      <c r="Q42" s="51">
        <f t="shared" si="0"/>
        <v>8.4</v>
      </c>
      <c r="R42" s="52" t="str">
        <f t="shared" si="3"/>
        <v>B+</v>
      </c>
      <c r="S42" s="53" t="str">
        <f t="shared" si="1"/>
        <v>Khá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.75" customHeight="1">
      <c r="B43" s="44">
        <v>35</v>
      </c>
      <c r="C43" s="45" t="s">
        <v>708</v>
      </c>
      <c r="D43" s="46" t="s">
        <v>709</v>
      </c>
      <c r="E43" s="47" t="s">
        <v>710</v>
      </c>
      <c r="F43" s="48" t="s">
        <v>711</v>
      </c>
      <c r="G43" s="45" t="s">
        <v>69</v>
      </c>
      <c r="H43" s="88">
        <v>8</v>
      </c>
      <c r="I43" s="49">
        <v>9</v>
      </c>
      <c r="J43" s="49" t="s">
        <v>36</v>
      </c>
      <c r="K43" s="49">
        <v>9.5</v>
      </c>
      <c r="L43" s="54"/>
      <c r="M43" s="54"/>
      <c r="N43" s="54"/>
      <c r="O43" s="54"/>
      <c r="P43" s="86">
        <v>7</v>
      </c>
      <c r="Q43" s="51">
        <f t="shared" si="0"/>
        <v>7.8</v>
      </c>
      <c r="R43" s="52" t="str">
        <f t="shared" si="3"/>
        <v>B</v>
      </c>
      <c r="S43" s="53" t="str">
        <f t="shared" si="1"/>
        <v>Khá</v>
      </c>
      <c r="T43" s="41" t="str">
        <f t="shared" si="4"/>
        <v/>
      </c>
      <c r="U43" s="41"/>
      <c r="V43" s="71"/>
      <c r="W43" s="4"/>
      <c r="X43" s="43" t="str">
        <f t="shared" si="2"/>
        <v>Đạt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.75" customHeight="1">
      <c r="B44" s="44">
        <v>36</v>
      </c>
      <c r="C44" s="45" t="s">
        <v>712</v>
      </c>
      <c r="D44" s="46" t="s">
        <v>713</v>
      </c>
      <c r="E44" s="47" t="s">
        <v>221</v>
      </c>
      <c r="F44" s="48" t="s">
        <v>714</v>
      </c>
      <c r="G44" s="45" t="s">
        <v>280</v>
      </c>
      <c r="H44" s="88">
        <v>8</v>
      </c>
      <c r="I44" s="49">
        <v>9</v>
      </c>
      <c r="J44" s="49" t="s">
        <v>36</v>
      </c>
      <c r="K44" s="49">
        <v>7.5</v>
      </c>
      <c r="L44" s="54"/>
      <c r="M44" s="54"/>
      <c r="N44" s="54"/>
      <c r="O44" s="54"/>
      <c r="P44" s="86">
        <v>8</v>
      </c>
      <c r="Q44" s="51">
        <f t="shared" si="0"/>
        <v>8</v>
      </c>
      <c r="R44" s="52" t="str">
        <f t="shared" si="3"/>
        <v>B+</v>
      </c>
      <c r="S44" s="53" t="str">
        <f t="shared" si="1"/>
        <v>Khá</v>
      </c>
      <c r="T44" s="41" t="str">
        <f t="shared" si="4"/>
        <v/>
      </c>
      <c r="U44" s="41"/>
      <c r="V44" s="71"/>
      <c r="W44" s="4"/>
      <c r="X44" s="43" t="str">
        <f t="shared" si="2"/>
        <v>Đạt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.75" customHeight="1">
      <c r="B45" s="44">
        <v>37</v>
      </c>
      <c r="C45" s="45" t="s">
        <v>715</v>
      </c>
      <c r="D45" s="46" t="s">
        <v>716</v>
      </c>
      <c r="E45" s="47" t="s">
        <v>221</v>
      </c>
      <c r="F45" s="48" t="s">
        <v>717</v>
      </c>
      <c r="G45" s="45" t="s">
        <v>280</v>
      </c>
      <c r="H45" s="88">
        <v>10</v>
      </c>
      <c r="I45" s="49">
        <v>9</v>
      </c>
      <c r="J45" s="49" t="s">
        <v>36</v>
      </c>
      <c r="K45" s="49">
        <v>7.5</v>
      </c>
      <c r="L45" s="54"/>
      <c r="M45" s="54"/>
      <c r="N45" s="54"/>
      <c r="O45" s="54"/>
      <c r="P45" s="86">
        <v>7.5</v>
      </c>
      <c r="Q45" s="51">
        <f t="shared" si="0"/>
        <v>7.9</v>
      </c>
      <c r="R45" s="52" t="str">
        <f t="shared" si="3"/>
        <v>B</v>
      </c>
      <c r="S45" s="53" t="str">
        <f t="shared" si="1"/>
        <v>Khá</v>
      </c>
      <c r="T45" s="41" t="str">
        <f t="shared" si="4"/>
        <v/>
      </c>
      <c r="U45" s="41"/>
      <c r="V45" s="71"/>
      <c r="W45" s="4"/>
      <c r="X45" s="43" t="str">
        <f t="shared" si="2"/>
        <v>Đạt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.75" customHeight="1">
      <c r="B46" s="44">
        <v>38</v>
      </c>
      <c r="C46" s="45" t="s">
        <v>718</v>
      </c>
      <c r="D46" s="46" t="s">
        <v>385</v>
      </c>
      <c r="E46" s="47" t="s">
        <v>233</v>
      </c>
      <c r="F46" s="48" t="s">
        <v>719</v>
      </c>
      <c r="G46" s="45" t="s">
        <v>113</v>
      </c>
      <c r="H46" s="88">
        <v>10</v>
      </c>
      <c r="I46" s="49">
        <v>8</v>
      </c>
      <c r="J46" s="49" t="s">
        <v>36</v>
      </c>
      <c r="K46" s="49">
        <v>6</v>
      </c>
      <c r="L46" s="54"/>
      <c r="M46" s="54"/>
      <c r="N46" s="54"/>
      <c r="O46" s="54"/>
      <c r="P46" s="86">
        <v>7</v>
      </c>
      <c r="Q46" s="51">
        <f t="shared" si="0"/>
        <v>7.2</v>
      </c>
      <c r="R46" s="52" t="str">
        <f t="shared" si="3"/>
        <v>B</v>
      </c>
      <c r="S46" s="53" t="str">
        <f t="shared" si="1"/>
        <v>Khá</v>
      </c>
      <c r="T46" s="41" t="str">
        <f t="shared" si="4"/>
        <v/>
      </c>
      <c r="U46" s="41"/>
      <c r="V46" s="71"/>
      <c r="W46" s="4"/>
      <c r="X46" s="43" t="str">
        <f t="shared" si="2"/>
        <v>Đạt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.75" customHeight="1">
      <c r="B47" s="44">
        <v>39</v>
      </c>
      <c r="C47" s="45" t="s">
        <v>720</v>
      </c>
      <c r="D47" s="46" t="s">
        <v>721</v>
      </c>
      <c r="E47" s="47" t="s">
        <v>233</v>
      </c>
      <c r="F47" s="48" t="s">
        <v>684</v>
      </c>
      <c r="G47" s="45" t="s">
        <v>311</v>
      </c>
      <c r="H47" s="88">
        <v>10</v>
      </c>
      <c r="I47" s="49">
        <v>8</v>
      </c>
      <c r="J47" s="49" t="s">
        <v>36</v>
      </c>
      <c r="K47" s="49">
        <v>5</v>
      </c>
      <c r="L47" s="54"/>
      <c r="M47" s="54"/>
      <c r="N47" s="54"/>
      <c r="O47" s="54"/>
      <c r="P47" s="86">
        <v>7.5</v>
      </c>
      <c r="Q47" s="51">
        <f t="shared" si="0"/>
        <v>7.3</v>
      </c>
      <c r="R47" s="52" t="str">
        <f t="shared" si="3"/>
        <v>B</v>
      </c>
      <c r="S47" s="53" t="str">
        <f t="shared" si="1"/>
        <v>Khá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.75" customHeight="1">
      <c r="B48" s="44">
        <v>40</v>
      </c>
      <c r="C48" s="45" t="s">
        <v>722</v>
      </c>
      <c r="D48" s="46" t="s">
        <v>723</v>
      </c>
      <c r="E48" s="47" t="s">
        <v>240</v>
      </c>
      <c r="F48" s="48" t="s">
        <v>724</v>
      </c>
      <c r="G48" s="45" t="s">
        <v>332</v>
      </c>
      <c r="H48" s="88">
        <v>10</v>
      </c>
      <c r="I48" s="49">
        <v>10</v>
      </c>
      <c r="J48" s="49" t="s">
        <v>36</v>
      </c>
      <c r="K48" s="49">
        <v>10</v>
      </c>
      <c r="L48" s="54"/>
      <c r="M48" s="54"/>
      <c r="N48" s="54"/>
      <c r="O48" s="54"/>
      <c r="P48" s="86">
        <v>7.5</v>
      </c>
      <c r="Q48" s="51">
        <f t="shared" si="0"/>
        <v>8.5</v>
      </c>
      <c r="R48" s="52" t="str">
        <f t="shared" si="3"/>
        <v>A</v>
      </c>
      <c r="S48" s="53" t="str">
        <f t="shared" si="1"/>
        <v>Giỏi</v>
      </c>
      <c r="T48" s="41" t="str">
        <f t="shared" si="4"/>
        <v/>
      </c>
      <c r="U48" s="41"/>
      <c r="V48" s="71"/>
      <c r="W48" s="4"/>
      <c r="X48" s="43" t="str">
        <f t="shared" si="2"/>
        <v>Đạt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2:40" ht="18.75" customHeight="1">
      <c r="B49" s="44">
        <v>41</v>
      </c>
      <c r="C49" s="45" t="s">
        <v>725</v>
      </c>
      <c r="D49" s="46" t="s">
        <v>726</v>
      </c>
      <c r="E49" s="47" t="s">
        <v>525</v>
      </c>
      <c r="F49" s="48" t="s">
        <v>727</v>
      </c>
      <c r="G49" s="45" t="s">
        <v>311</v>
      </c>
      <c r="H49" s="88">
        <v>10</v>
      </c>
      <c r="I49" s="49">
        <v>8</v>
      </c>
      <c r="J49" s="49" t="s">
        <v>36</v>
      </c>
      <c r="K49" s="49">
        <v>5</v>
      </c>
      <c r="L49" s="54"/>
      <c r="M49" s="54"/>
      <c r="N49" s="54"/>
      <c r="O49" s="54"/>
      <c r="P49" s="86">
        <v>8</v>
      </c>
      <c r="Q49" s="51">
        <f t="shared" si="0"/>
        <v>7.6</v>
      </c>
      <c r="R49" s="52" t="str">
        <f t="shared" si="3"/>
        <v>B</v>
      </c>
      <c r="S49" s="53" t="str">
        <f t="shared" si="1"/>
        <v>Khá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2:40" ht="18.75" customHeight="1">
      <c r="B50" s="44">
        <v>42</v>
      </c>
      <c r="C50" s="45" t="s">
        <v>728</v>
      </c>
      <c r="D50" s="46" t="s">
        <v>729</v>
      </c>
      <c r="E50" s="47" t="s">
        <v>730</v>
      </c>
      <c r="F50" s="48" t="s">
        <v>731</v>
      </c>
      <c r="G50" s="45" t="s">
        <v>104</v>
      </c>
      <c r="H50" s="88">
        <v>8</v>
      </c>
      <c r="I50" s="49">
        <v>9</v>
      </c>
      <c r="J50" s="49" t="s">
        <v>36</v>
      </c>
      <c r="K50" s="49">
        <v>7.5</v>
      </c>
      <c r="L50" s="54"/>
      <c r="M50" s="54"/>
      <c r="N50" s="54"/>
      <c r="O50" s="54"/>
      <c r="P50" s="86">
        <v>6.5</v>
      </c>
      <c r="Q50" s="51">
        <f t="shared" si="0"/>
        <v>7.1</v>
      </c>
      <c r="R50" s="52" t="str">
        <f t="shared" si="3"/>
        <v>B</v>
      </c>
      <c r="S50" s="53" t="str">
        <f t="shared" si="1"/>
        <v>Khá</v>
      </c>
      <c r="T50" s="41" t="str">
        <f t="shared" si="4"/>
        <v/>
      </c>
      <c r="U50" s="41"/>
      <c r="V50" s="71"/>
      <c r="W50" s="4"/>
      <c r="X50" s="43" t="str">
        <f t="shared" si="2"/>
        <v>Đạt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2:40" ht="18.75" customHeight="1">
      <c r="B51" s="44">
        <v>43</v>
      </c>
      <c r="C51" s="45" t="s">
        <v>732</v>
      </c>
      <c r="D51" s="46" t="s">
        <v>286</v>
      </c>
      <c r="E51" s="47" t="s">
        <v>730</v>
      </c>
      <c r="F51" s="48" t="s">
        <v>337</v>
      </c>
      <c r="G51" s="45" t="s">
        <v>95</v>
      </c>
      <c r="H51" s="88">
        <v>10</v>
      </c>
      <c r="I51" s="49">
        <v>9.5</v>
      </c>
      <c r="J51" s="49" t="s">
        <v>36</v>
      </c>
      <c r="K51" s="49">
        <v>8</v>
      </c>
      <c r="L51" s="54"/>
      <c r="M51" s="54"/>
      <c r="N51" s="54"/>
      <c r="O51" s="54"/>
      <c r="P51" s="86">
        <v>8</v>
      </c>
      <c r="Q51" s="51">
        <f t="shared" si="0"/>
        <v>8.4</v>
      </c>
      <c r="R51" s="52" t="str">
        <f t="shared" si="3"/>
        <v>B+</v>
      </c>
      <c r="S51" s="53" t="str">
        <f t="shared" si="1"/>
        <v>Khá</v>
      </c>
      <c r="T51" s="41" t="str">
        <f t="shared" si="4"/>
        <v/>
      </c>
      <c r="U51" s="41"/>
      <c r="V51" s="71"/>
      <c r="W51" s="4"/>
      <c r="X51" s="43" t="str">
        <f t="shared" si="2"/>
        <v>Đạt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2:40" ht="18.75" customHeight="1">
      <c r="B52" s="44">
        <v>44</v>
      </c>
      <c r="C52" s="45" t="s">
        <v>733</v>
      </c>
      <c r="D52" s="46" t="s">
        <v>734</v>
      </c>
      <c r="E52" s="47" t="s">
        <v>735</v>
      </c>
      <c r="F52" s="48" t="s">
        <v>736</v>
      </c>
      <c r="G52" s="45" t="s">
        <v>104</v>
      </c>
      <c r="H52" s="88">
        <v>10</v>
      </c>
      <c r="I52" s="49">
        <v>10</v>
      </c>
      <c r="J52" s="49" t="s">
        <v>36</v>
      </c>
      <c r="K52" s="49">
        <v>7.5</v>
      </c>
      <c r="L52" s="54"/>
      <c r="M52" s="54"/>
      <c r="N52" s="54"/>
      <c r="O52" s="54"/>
      <c r="P52" s="86">
        <v>5</v>
      </c>
      <c r="Q52" s="51">
        <f t="shared" si="0"/>
        <v>6.5</v>
      </c>
      <c r="R52" s="52" t="str">
        <f t="shared" si="3"/>
        <v>C+</v>
      </c>
      <c r="S52" s="53" t="str">
        <f t="shared" si="1"/>
        <v>Trung bình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2:40" ht="18.75" customHeight="1">
      <c r="B53" s="44">
        <v>45</v>
      </c>
      <c r="C53" s="45" t="s">
        <v>737</v>
      </c>
      <c r="D53" s="46" t="s">
        <v>738</v>
      </c>
      <c r="E53" s="47" t="s">
        <v>250</v>
      </c>
      <c r="F53" s="48" t="s">
        <v>387</v>
      </c>
      <c r="G53" s="45" t="s">
        <v>95</v>
      </c>
      <c r="H53" s="88">
        <v>10</v>
      </c>
      <c r="I53" s="49">
        <v>9.5</v>
      </c>
      <c r="J53" s="49" t="s">
        <v>36</v>
      </c>
      <c r="K53" s="49">
        <v>8</v>
      </c>
      <c r="L53" s="54"/>
      <c r="M53" s="54"/>
      <c r="N53" s="54"/>
      <c r="O53" s="54"/>
      <c r="P53" s="86">
        <v>7</v>
      </c>
      <c r="Q53" s="51">
        <f t="shared" si="0"/>
        <v>7.8</v>
      </c>
      <c r="R53" s="52" t="str">
        <f t="shared" si="3"/>
        <v>B</v>
      </c>
      <c r="S53" s="53" t="str">
        <f t="shared" si="1"/>
        <v>Khá</v>
      </c>
      <c r="T53" s="41" t="str">
        <f t="shared" si="4"/>
        <v/>
      </c>
      <c r="U53" s="41"/>
      <c r="V53" s="71"/>
      <c r="W53" s="4"/>
      <c r="X53" s="43" t="str">
        <f t="shared" si="2"/>
        <v>Đạt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2:40" ht="18.75" customHeight="1">
      <c r="B54" s="44">
        <v>46</v>
      </c>
      <c r="C54" s="45" t="s">
        <v>739</v>
      </c>
      <c r="D54" s="46" t="s">
        <v>740</v>
      </c>
      <c r="E54" s="47" t="s">
        <v>261</v>
      </c>
      <c r="F54" s="48" t="s">
        <v>602</v>
      </c>
      <c r="G54" s="45" t="s">
        <v>174</v>
      </c>
      <c r="H54" s="88">
        <v>8</v>
      </c>
      <c r="I54" s="49">
        <v>10</v>
      </c>
      <c r="J54" s="49" t="s">
        <v>36</v>
      </c>
      <c r="K54" s="49">
        <v>7.5</v>
      </c>
      <c r="L54" s="54"/>
      <c r="M54" s="54"/>
      <c r="N54" s="54"/>
      <c r="O54" s="54"/>
      <c r="P54" s="86">
        <v>7.5</v>
      </c>
      <c r="Q54" s="51">
        <f t="shared" si="0"/>
        <v>7.8</v>
      </c>
      <c r="R54" s="52" t="str">
        <f t="shared" si="3"/>
        <v>B</v>
      </c>
      <c r="S54" s="53" t="str">
        <f t="shared" si="1"/>
        <v>Khá</v>
      </c>
      <c r="T54" s="41" t="str">
        <f t="shared" si="4"/>
        <v/>
      </c>
      <c r="U54" s="41"/>
      <c r="V54" s="71"/>
      <c r="W54" s="4"/>
      <c r="X54" s="43" t="str">
        <f t="shared" si="2"/>
        <v>Đạt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2:40" ht="18.75" customHeight="1">
      <c r="B55" s="44">
        <v>47</v>
      </c>
      <c r="C55" s="45" t="s">
        <v>741</v>
      </c>
      <c r="D55" s="46" t="s">
        <v>163</v>
      </c>
      <c r="E55" s="47" t="s">
        <v>742</v>
      </c>
      <c r="F55" s="48" t="s">
        <v>696</v>
      </c>
      <c r="G55" s="45" t="s">
        <v>174</v>
      </c>
      <c r="H55" s="88">
        <v>10</v>
      </c>
      <c r="I55" s="49">
        <v>10</v>
      </c>
      <c r="J55" s="49" t="s">
        <v>36</v>
      </c>
      <c r="K55" s="49">
        <v>7.5</v>
      </c>
      <c r="L55" s="54"/>
      <c r="M55" s="54"/>
      <c r="N55" s="54"/>
      <c r="O55" s="54"/>
      <c r="P55" s="86">
        <v>6.5</v>
      </c>
      <c r="Q55" s="51">
        <f t="shared" si="0"/>
        <v>7.4</v>
      </c>
      <c r="R55" s="52" t="str">
        <f t="shared" si="3"/>
        <v>B</v>
      </c>
      <c r="S55" s="53" t="str">
        <f t="shared" si="1"/>
        <v>Khá</v>
      </c>
      <c r="T55" s="41" t="str">
        <f t="shared" si="4"/>
        <v/>
      </c>
      <c r="U55" s="41"/>
      <c r="V55" s="71"/>
      <c r="W55" s="4"/>
      <c r="X55" s="43" t="str">
        <f t="shared" si="2"/>
        <v>Đạt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2:40" ht="18.75" customHeight="1">
      <c r="B56" s="44">
        <v>48</v>
      </c>
      <c r="C56" s="45" t="s">
        <v>743</v>
      </c>
      <c r="D56" s="46" t="s">
        <v>744</v>
      </c>
      <c r="E56" s="47" t="s">
        <v>745</v>
      </c>
      <c r="F56" s="48" t="s">
        <v>471</v>
      </c>
      <c r="G56" s="45" t="s">
        <v>77</v>
      </c>
      <c r="H56" s="88">
        <v>10</v>
      </c>
      <c r="I56" s="49">
        <v>10</v>
      </c>
      <c r="J56" s="49" t="s">
        <v>36</v>
      </c>
      <c r="K56" s="49">
        <v>10</v>
      </c>
      <c r="L56" s="54"/>
      <c r="M56" s="54"/>
      <c r="N56" s="54"/>
      <c r="O56" s="54"/>
      <c r="P56" s="86">
        <v>7</v>
      </c>
      <c r="Q56" s="51">
        <f t="shared" si="0"/>
        <v>8.1999999999999993</v>
      </c>
      <c r="R56" s="52" t="str">
        <f t="shared" si="3"/>
        <v>B+</v>
      </c>
      <c r="S56" s="53" t="str">
        <f t="shared" si="1"/>
        <v>Khá</v>
      </c>
      <c r="T56" s="41" t="str">
        <f t="shared" si="4"/>
        <v/>
      </c>
      <c r="U56" s="41"/>
      <c r="V56" s="71"/>
      <c r="W56" s="4"/>
      <c r="X56" s="43" t="str">
        <f t="shared" si="2"/>
        <v>Đạt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2:40" ht="18.75" customHeight="1">
      <c r="B57" s="44">
        <v>49</v>
      </c>
      <c r="C57" s="45" t="s">
        <v>746</v>
      </c>
      <c r="D57" s="46" t="s">
        <v>729</v>
      </c>
      <c r="E57" s="47" t="s">
        <v>283</v>
      </c>
      <c r="F57" s="48" t="s">
        <v>747</v>
      </c>
      <c r="G57" s="45" t="s">
        <v>311</v>
      </c>
      <c r="H57" s="88">
        <v>10</v>
      </c>
      <c r="I57" s="49">
        <v>8</v>
      </c>
      <c r="J57" s="49" t="s">
        <v>36</v>
      </c>
      <c r="K57" s="49">
        <v>5</v>
      </c>
      <c r="L57" s="54"/>
      <c r="M57" s="54"/>
      <c r="N57" s="54"/>
      <c r="O57" s="54"/>
      <c r="P57" s="86">
        <v>7.5</v>
      </c>
      <c r="Q57" s="51">
        <f t="shared" si="0"/>
        <v>7.3</v>
      </c>
      <c r="R57" s="52" t="str">
        <f t="shared" si="3"/>
        <v>B</v>
      </c>
      <c r="S57" s="53" t="str">
        <f t="shared" si="1"/>
        <v>Khá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2:40" ht="18.75" customHeight="1">
      <c r="B58" s="44">
        <v>50</v>
      </c>
      <c r="C58" s="45" t="s">
        <v>748</v>
      </c>
      <c r="D58" s="46" t="s">
        <v>749</v>
      </c>
      <c r="E58" s="47" t="s">
        <v>283</v>
      </c>
      <c r="F58" s="48" t="s">
        <v>750</v>
      </c>
      <c r="G58" s="45" t="s">
        <v>174</v>
      </c>
      <c r="H58" s="88">
        <v>10</v>
      </c>
      <c r="I58" s="49">
        <v>10</v>
      </c>
      <c r="J58" s="49" t="s">
        <v>36</v>
      </c>
      <c r="K58" s="49">
        <v>7.5</v>
      </c>
      <c r="L58" s="54"/>
      <c r="M58" s="54"/>
      <c r="N58" s="54"/>
      <c r="O58" s="54"/>
      <c r="P58" s="86">
        <v>8</v>
      </c>
      <c r="Q58" s="51">
        <f t="shared" si="0"/>
        <v>8.3000000000000007</v>
      </c>
      <c r="R58" s="52" t="str">
        <f t="shared" si="3"/>
        <v>B+</v>
      </c>
      <c r="S58" s="53" t="str">
        <f t="shared" si="1"/>
        <v>Khá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2:40" ht="18.75" customHeight="1">
      <c r="B59" s="44">
        <v>51</v>
      </c>
      <c r="C59" s="45" t="s">
        <v>751</v>
      </c>
      <c r="D59" s="46" t="s">
        <v>752</v>
      </c>
      <c r="E59" s="47" t="s">
        <v>753</v>
      </c>
      <c r="F59" s="48" t="s">
        <v>754</v>
      </c>
      <c r="G59" s="45" t="s">
        <v>165</v>
      </c>
      <c r="H59" s="88">
        <v>8</v>
      </c>
      <c r="I59" s="49">
        <v>9</v>
      </c>
      <c r="J59" s="49" t="s">
        <v>36</v>
      </c>
      <c r="K59" s="49">
        <v>0</v>
      </c>
      <c r="L59" s="54"/>
      <c r="M59" s="54"/>
      <c r="N59" s="54"/>
      <c r="O59" s="54"/>
      <c r="P59" s="86">
        <v>0</v>
      </c>
      <c r="Q59" s="51">
        <f t="shared" si="0"/>
        <v>1.7</v>
      </c>
      <c r="R59" s="52" t="str">
        <f t="shared" si="3"/>
        <v>F</v>
      </c>
      <c r="S59" s="53" t="str">
        <f t="shared" si="1"/>
        <v>Kém</v>
      </c>
      <c r="T59" s="41" t="str">
        <f t="shared" si="4"/>
        <v>Không đủ ĐKDT</v>
      </c>
      <c r="U59" s="41"/>
      <c r="V59" s="71"/>
      <c r="W59" s="4"/>
      <c r="X59" s="43" t="str">
        <f t="shared" si="2"/>
        <v>Học lại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2:40" ht="18.75" customHeight="1">
      <c r="B60" s="44">
        <v>52</v>
      </c>
      <c r="C60" s="45" t="s">
        <v>755</v>
      </c>
      <c r="D60" s="46" t="s">
        <v>220</v>
      </c>
      <c r="E60" s="47" t="s">
        <v>753</v>
      </c>
      <c r="F60" s="48" t="s">
        <v>756</v>
      </c>
      <c r="G60" s="45" t="s">
        <v>90</v>
      </c>
      <c r="H60" s="88">
        <v>0</v>
      </c>
      <c r="I60" s="49">
        <v>0</v>
      </c>
      <c r="J60" s="49" t="s">
        <v>36</v>
      </c>
      <c r="K60" s="49">
        <v>0</v>
      </c>
      <c r="L60" s="54"/>
      <c r="M60" s="54"/>
      <c r="N60" s="54"/>
      <c r="O60" s="54"/>
      <c r="P60" s="86">
        <v>0</v>
      </c>
      <c r="Q60" s="51">
        <f t="shared" si="0"/>
        <v>0</v>
      </c>
      <c r="R60" s="52" t="str">
        <f t="shared" si="3"/>
        <v>F</v>
      </c>
      <c r="S60" s="53" t="str">
        <f t="shared" si="1"/>
        <v>Kém</v>
      </c>
      <c r="T60" s="41" t="str">
        <f t="shared" si="4"/>
        <v>Không đủ ĐKDT</v>
      </c>
      <c r="U60" s="41"/>
      <c r="V60" s="71"/>
      <c r="W60" s="4"/>
      <c r="X60" s="43" t="str">
        <f t="shared" si="2"/>
        <v>Học lại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2:40" ht="18.75" customHeight="1">
      <c r="B61" s="44">
        <v>53</v>
      </c>
      <c r="C61" s="45" t="s">
        <v>757</v>
      </c>
      <c r="D61" s="46" t="s">
        <v>277</v>
      </c>
      <c r="E61" s="47" t="s">
        <v>582</v>
      </c>
      <c r="F61" s="48" t="s">
        <v>758</v>
      </c>
      <c r="G61" s="45" t="s">
        <v>90</v>
      </c>
      <c r="H61" s="88">
        <v>8</v>
      </c>
      <c r="I61" s="49">
        <v>10</v>
      </c>
      <c r="J61" s="49" t="s">
        <v>36</v>
      </c>
      <c r="K61" s="49">
        <v>7.5</v>
      </c>
      <c r="L61" s="54"/>
      <c r="M61" s="54"/>
      <c r="N61" s="54"/>
      <c r="O61" s="54"/>
      <c r="P61" s="86">
        <v>8</v>
      </c>
      <c r="Q61" s="51">
        <f t="shared" si="0"/>
        <v>8.1</v>
      </c>
      <c r="R61" s="52" t="str">
        <f t="shared" si="3"/>
        <v>B+</v>
      </c>
      <c r="S61" s="53" t="str">
        <f t="shared" si="1"/>
        <v>Khá</v>
      </c>
      <c r="T61" s="41" t="str">
        <f t="shared" si="4"/>
        <v/>
      </c>
      <c r="U61" s="41"/>
      <c r="V61" s="71"/>
      <c r="W61" s="4"/>
      <c r="X61" s="43" t="str">
        <f t="shared" si="2"/>
        <v>Đạt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2:40" ht="18.75" customHeight="1">
      <c r="B62" s="44">
        <v>54</v>
      </c>
      <c r="C62" s="45" t="s">
        <v>759</v>
      </c>
      <c r="D62" s="46" t="s">
        <v>760</v>
      </c>
      <c r="E62" s="47" t="s">
        <v>287</v>
      </c>
      <c r="F62" s="48" t="s">
        <v>761</v>
      </c>
      <c r="G62" s="45" t="s">
        <v>280</v>
      </c>
      <c r="H62" s="88">
        <v>8</v>
      </c>
      <c r="I62" s="49">
        <v>9</v>
      </c>
      <c r="J62" s="49" t="s">
        <v>36</v>
      </c>
      <c r="K62" s="49">
        <v>7.5</v>
      </c>
      <c r="L62" s="54"/>
      <c r="M62" s="54"/>
      <c r="N62" s="54"/>
      <c r="O62" s="54"/>
      <c r="P62" s="86">
        <v>8</v>
      </c>
      <c r="Q62" s="51">
        <f t="shared" si="0"/>
        <v>8</v>
      </c>
      <c r="R62" s="52" t="str">
        <f t="shared" si="3"/>
        <v>B+</v>
      </c>
      <c r="S62" s="53" t="str">
        <f t="shared" si="1"/>
        <v>Khá</v>
      </c>
      <c r="T62" s="41" t="str">
        <f t="shared" si="4"/>
        <v/>
      </c>
      <c r="U62" s="41"/>
      <c r="V62" s="71"/>
      <c r="W62" s="4"/>
      <c r="X62" s="43" t="str">
        <f t="shared" si="2"/>
        <v>Đạt</v>
      </c>
      <c r="Y62" s="4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61"/>
    </row>
    <row r="63" spans="2:40" ht="18.75" customHeight="1">
      <c r="B63" s="44">
        <v>55</v>
      </c>
      <c r="C63" s="45" t="s">
        <v>762</v>
      </c>
      <c r="D63" s="46" t="s">
        <v>763</v>
      </c>
      <c r="E63" s="47" t="s">
        <v>764</v>
      </c>
      <c r="F63" s="48" t="s">
        <v>765</v>
      </c>
      <c r="G63" s="45" t="s">
        <v>90</v>
      </c>
      <c r="H63" s="88">
        <v>8</v>
      </c>
      <c r="I63" s="49">
        <v>10</v>
      </c>
      <c r="J63" s="49" t="s">
        <v>36</v>
      </c>
      <c r="K63" s="49">
        <v>7.5</v>
      </c>
      <c r="L63" s="54"/>
      <c r="M63" s="54"/>
      <c r="N63" s="54"/>
      <c r="O63" s="54"/>
      <c r="P63" s="86">
        <v>6.5</v>
      </c>
      <c r="Q63" s="51">
        <f t="shared" si="0"/>
        <v>7.2</v>
      </c>
      <c r="R63" s="52" t="str">
        <f t="shared" si="3"/>
        <v>B</v>
      </c>
      <c r="S63" s="53" t="str">
        <f t="shared" si="1"/>
        <v>Khá</v>
      </c>
      <c r="T63" s="41" t="str">
        <f t="shared" si="4"/>
        <v/>
      </c>
      <c r="U63" s="41"/>
      <c r="V63" s="71"/>
      <c r="W63" s="4"/>
      <c r="X63" s="43" t="str">
        <f t="shared" si="2"/>
        <v>Đạt</v>
      </c>
      <c r="Y63" s="4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61"/>
    </row>
    <row r="64" spans="2:40" ht="18.75" customHeight="1">
      <c r="B64" s="44">
        <v>56</v>
      </c>
      <c r="C64" s="45" t="s">
        <v>766</v>
      </c>
      <c r="D64" s="46" t="s">
        <v>767</v>
      </c>
      <c r="E64" s="47" t="s">
        <v>295</v>
      </c>
      <c r="F64" s="48" t="s">
        <v>234</v>
      </c>
      <c r="G64" s="45" t="s">
        <v>174</v>
      </c>
      <c r="H64" s="88">
        <v>10</v>
      </c>
      <c r="I64" s="49">
        <v>9</v>
      </c>
      <c r="J64" s="49" t="s">
        <v>36</v>
      </c>
      <c r="K64" s="49">
        <v>9</v>
      </c>
      <c r="L64" s="54"/>
      <c r="M64" s="54"/>
      <c r="N64" s="54"/>
      <c r="O64" s="54"/>
      <c r="P64" s="86">
        <v>8</v>
      </c>
      <c r="Q64" s="51">
        <f t="shared" si="0"/>
        <v>8.5</v>
      </c>
      <c r="R64" s="52" t="str">
        <f t="shared" si="3"/>
        <v>A</v>
      </c>
      <c r="S64" s="53" t="str">
        <f t="shared" si="1"/>
        <v>Giỏi</v>
      </c>
      <c r="T64" s="41" t="str">
        <f t="shared" si="4"/>
        <v/>
      </c>
      <c r="U64" s="41"/>
      <c r="V64" s="71"/>
      <c r="W64" s="4"/>
      <c r="X64" s="43" t="str">
        <f t="shared" si="2"/>
        <v>Đạt</v>
      </c>
      <c r="Y64" s="4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61"/>
    </row>
    <row r="65" spans="1:40" ht="18.75" customHeight="1">
      <c r="B65" s="44">
        <v>57</v>
      </c>
      <c r="C65" s="45" t="s">
        <v>768</v>
      </c>
      <c r="D65" s="46" t="s">
        <v>150</v>
      </c>
      <c r="E65" s="47" t="s">
        <v>295</v>
      </c>
      <c r="F65" s="48" t="s">
        <v>769</v>
      </c>
      <c r="G65" s="45" t="s">
        <v>77</v>
      </c>
      <c r="H65" s="88">
        <v>10</v>
      </c>
      <c r="I65" s="49">
        <v>9.5</v>
      </c>
      <c r="J65" s="49" t="s">
        <v>36</v>
      </c>
      <c r="K65" s="49">
        <v>8</v>
      </c>
      <c r="L65" s="54"/>
      <c r="M65" s="54"/>
      <c r="N65" s="54"/>
      <c r="O65" s="54"/>
      <c r="P65" s="86">
        <v>8</v>
      </c>
      <c r="Q65" s="51">
        <f t="shared" si="0"/>
        <v>8.4</v>
      </c>
      <c r="R65" s="52" t="str">
        <f t="shared" si="3"/>
        <v>B+</v>
      </c>
      <c r="S65" s="53" t="str">
        <f t="shared" si="1"/>
        <v>Khá</v>
      </c>
      <c r="T65" s="41" t="str">
        <f t="shared" si="4"/>
        <v/>
      </c>
      <c r="U65" s="41"/>
      <c r="V65" s="71"/>
      <c r="W65" s="4"/>
      <c r="X65" s="43" t="str">
        <f t="shared" si="2"/>
        <v>Đạt</v>
      </c>
      <c r="Y65" s="4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61"/>
    </row>
    <row r="66" spans="1:40" ht="18.75" customHeight="1">
      <c r="B66" s="44">
        <v>58</v>
      </c>
      <c r="C66" s="45" t="s">
        <v>770</v>
      </c>
      <c r="D66" s="46" t="s">
        <v>446</v>
      </c>
      <c r="E66" s="47" t="s">
        <v>771</v>
      </c>
      <c r="F66" s="48" t="s">
        <v>772</v>
      </c>
      <c r="G66" s="45" t="s">
        <v>113</v>
      </c>
      <c r="H66" s="88">
        <v>10</v>
      </c>
      <c r="I66" s="49">
        <v>8</v>
      </c>
      <c r="J66" s="49" t="s">
        <v>36</v>
      </c>
      <c r="K66" s="49">
        <v>6</v>
      </c>
      <c r="L66" s="54"/>
      <c r="M66" s="54"/>
      <c r="N66" s="54"/>
      <c r="O66" s="54"/>
      <c r="P66" s="86">
        <v>8</v>
      </c>
      <c r="Q66" s="51">
        <f t="shared" si="0"/>
        <v>7.8</v>
      </c>
      <c r="R66" s="52" t="str">
        <f t="shared" si="3"/>
        <v>B</v>
      </c>
      <c r="S66" s="53" t="str">
        <f t="shared" si="1"/>
        <v>Khá</v>
      </c>
      <c r="T66" s="41" t="str">
        <f t="shared" si="4"/>
        <v/>
      </c>
      <c r="U66" s="41"/>
      <c r="V66" s="71"/>
      <c r="W66" s="4"/>
      <c r="X66" s="43" t="str">
        <f t="shared" si="2"/>
        <v>Đạt</v>
      </c>
      <c r="Y66" s="4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61"/>
    </row>
    <row r="67" spans="1:40" ht="18.75" customHeight="1">
      <c r="B67" s="44">
        <v>59</v>
      </c>
      <c r="C67" s="45" t="s">
        <v>773</v>
      </c>
      <c r="D67" s="46" t="s">
        <v>774</v>
      </c>
      <c r="E67" s="47" t="s">
        <v>775</v>
      </c>
      <c r="F67" s="48" t="s">
        <v>422</v>
      </c>
      <c r="G67" s="45" t="s">
        <v>104</v>
      </c>
      <c r="H67" s="88">
        <v>8</v>
      </c>
      <c r="I67" s="49">
        <v>9</v>
      </c>
      <c r="J67" s="49" t="s">
        <v>36</v>
      </c>
      <c r="K67" s="49">
        <v>9</v>
      </c>
      <c r="L67" s="54"/>
      <c r="M67" s="54"/>
      <c r="N67" s="54"/>
      <c r="O67" s="54"/>
      <c r="P67" s="86">
        <v>7.5</v>
      </c>
      <c r="Q67" s="51">
        <f t="shared" si="0"/>
        <v>8</v>
      </c>
      <c r="R67" s="52" t="str">
        <f t="shared" si="3"/>
        <v>B+</v>
      </c>
      <c r="S67" s="53" t="str">
        <f t="shared" si="1"/>
        <v>Khá</v>
      </c>
      <c r="T67" s="41" t="str">
        <f t="shared" si="4"/>
        <v/>
      </c>
      <c r="U67" s="41"/>
      <c r="V67" s="71"/>
      <c r="W67" s="4"/>
      <c r="X67" s="43" t="str">
        <f t="shared" si="2"/>
        <v>Đạt</v>
      </c>
      <c r="Y67" s="4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61"/>
    </row>
    <row r="68" spans="1:40" ht="18.75" customHeight="1">
      <c r="B68" s="44">
        <v>60</v>
      </c>
      <c r="C68" s="45" t="s">
        <v>776</v>
      </c>
      <c r="D68" s="46" t="s">
        <v>344</v>
      </c>
      <c r="E68" s="47" t="s">
        <v>618</v>
      </c>
      <c r="F68" s="48" t="s">
        <v>772</v>
      </c>
      <c r="G68" s="45" t="s">
        <v>69</v>
      </c>
      <c r="H68" s="88">
        <v>8</v>
      </c>
      <c r="I68" s="49">
        <v>9</v>
      </c>
      <c r="J68" s="49" t="s">
        <v>36</v>
      </c>
      <c r="K68" s="49">
        <v>9.5</v>
      </c>
      <c r="L68" s="54"/>
      <c r="M68" s="54"/>
      <c r="N68" s="54"/>
      <c r="O68" s="54"/>
      <c r="P68" s="86">
        <v>7</v>
      </c>
      <c r="Q68" s="51">
        <f t="shared" si="0"/>
        <v>7.8</v>
      </c>
      <c r="R68" s="52" t="str">
        <f t="shared" si="3"/>
        <v>B</v>
      </c>
      <c r="S68" s="53" t="str">
        <f t="shared" si="1"/>
        <v>Khá</v>
      </c>
      <c r="T68" s="41" t="str">
        <f t="shared" si="4"/>
        <v/>
      </c>
      <c r="U68" s="41"/>
      <c r="V68" s="71"/>
      <c r="W68" s="4"/>
      <c r="X68" s="43" t="str">
        <f t="shared" si="2"/>
        <v>Đạt</v>
      </c>
      <c r="Y68" s="4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61"/>
    </row>
    <row r="69" spans="1:40" ht="18.75" customHeight="1">
      <c r="B69" s="44">
        <v>61</v>
      </c>
      <c r="C69" s="45" t="s">
        <v>777</v>
      </c>
      <c r="D69" s="46" t="s">
        <v>210</v>
      </c>
      <c r="E69" s="47" t="s">
        <v>778</v>
      </c>
      <c r="F69" s="48" t="s">
        <v>701</v>
      </c>
      <c r="G69" s="45" t="s">
        <v>153</v>
      </c>
      <c r="H69" s="88">
        <v>10</v>
      </c>
      <c r="I69" s="49">
        <v>9.5</v>
      </c>
      <c r="J69" s="49" t="s">
        <v>36</v>
      </c>
      <c r="K69" s="49">
        <v>8</v>
      </c>
      <c r="L69" s="54"/>
      <c r="M69" s="54"/>
      <c r="N69" s="54"/>
      <c r="O69" s="54"/>
      <c r="P69" s="86">
        <v>8</v>
      </c>
      <c r="Q69" s="51">
        <f t="shared" si="0"/>
        <v>8.4</v>
      </c>
      <c r="R69" s="52" t="str">
        <f t="shared" si="3"/>
        <v>B+</v>
      </c>
      <c r="S69" s="53" t="str">
        <f t="shared" si="1"/>
        <v>Khá</v>
      </c>
      <c r="T69" s="41" t="str">
        <f t="shared" si="4"/>
        <v/>
      </c>
      <c r="U69" s="41"/>
      <c r="V69" s="71"/>
      <c r="W69" s="4"/>
      <c r="X69" s="43" t="str">
        <f t="shared" si="2"/>
        <v>Đạt</v>
      </c>
      <c r="Y69" s="4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61"/>
    </row>
    <row r="70" spans="1:40" ht="7.5" hidden="1" customHeight="1">
      <c r="A70" s="61"/>
      <c r="B70" s="62"/>
      <c r="C70" s="63"/>
      <c r="D70" s="63"/>
      <c r="E70" s="64"/>
      <c r="F70" s="64"/>
      <c r="G70" s="64"/>
      <c r="H70" s="65"/>
      <c r="I70" s="66"/>
      <c r="J70" s="66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4"/>
    </row>
    <row r="71" spans="1:40" ht="16.8">
      <c r="A71" s="61"/>
      <c r="B71" s="140" t="s">
        <v>37</v>
      </c>
      <c r="C71" s="140"/>
      <c r="D71" s="63"/>
      <c r="E71" s="64"/>
      <c r="F71" s="64"/>
      <c r="G71" s="64"/>
      <c r="H71" s="65"/>
      <c r="I71" s="66"/>
      <c r="J71" s="66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4"/>
    </row>
    <row r="72" spans="1:40" ht="16.5" customHeight="1">
      <c r="A72" s="61"/>
      <c r="B72" s="68" t="s">
        <v>38</v>
      </c>
      <c r="C72" s="68"/>
      <c r="D72" s="69">
        <f>+$AA$7</f>
        <v>61</v>
      </c>
      <c r="E72" s="70" t="s">
        <v>39</v>
      </c>
      <c r="F72" s="70"/>
      <c r="G72" s="130" t="s">
        <v>40</v>
      </c>
      <c r="H72" s="130"/>
      <c r="I72" s="130"/>
      <c r="J72" s="130"/>
      <c r="K72" s="130"/>
      <c r="L72" s="130"/>
      <c r="M72" s="130"/>
      <c r="N72" s="130"/>
      <c r="O72" s="130"/>
      <c r="P72" s="71">
        <f>$AA$7 -COUNTIF($T$8:$T$248,"Vắng") -COUNTIF($T$8:$T$248,"Vắng có phép") - COUNTIF($T$8:$T$248,"Đình chỉ thi") - COUNTIF($T$8:$T$248,"Không đủ ĐKDT")</f>
        <v>58</v>
      </c>
      <c r="Q72" s="71"/>
      <c r="R72" s="72"/>
      <c r="S72" s="73"/>
      <c r="T72" s="73" t="s">
        <v>39</v>
      </c>
      <c r="U72" s="73"/>
      <c r="V72" s="73"/>
      <c r="W72" s="4"/>
    </row>
    <row r="73" spans="1:40" ht="16.5" customHeight="1">
      <c r="A73" s="61"/>
      <c r="B73" s="68" t="s">
        <v>41</v>
      </c>
      <c r="C73" s="68"/>
      <c r="D73" s="69">
        <f>+$AL$7</f>
        <v>57</v>
      </c>
      <c r="E73" s="70" t="s">
        <v>39</v>
      </c>
      <c r="F73" s="70"/>
      <c r="G73" s="130" t="s">
        <v>42</v>
      </c>
      <c r="H73" s="130"/>
      <c r="I73" s="130"/>
      <c r="J73" s="130"/>
      <c r="K73" s="130"/>
      <c r="L73" s="130"/>
      <c r="M73" s="130"/>
      <c r="N73" s="130"/>
      <c r="O73" s="130"/>
      <c r="P73" s="74">
        <f>COUNTIF($T$8:$T$124,"Vắng")</f>
        <v>0</v>
      </c>
      <c r="Q73" s="74"/>
      <c r="R73" s="75"/>
      <c r="S73" s="73"/>
      <c r="T73" s="73" t="s">
        <v>39</v>
      </c>
      <c r="U73" s="73"/>
      <c r="V73" s="73"/>
      <c r="W73" s="4"/>
    </row>
    <row r="74" spans="1:40" ht="16.5" customHeight="1">
      <c r="A74" s="61"/>
      <c r="B74" s="68" t="s">
        <v>43</v>
      </c>
      <c r="C74" s="68"/>
      <c r="D74" s="76">
        <f>COUNTIF(X9:X69,"Học lại")</f>
        <v>4</v>
      </c>
      <c r="E74" s="70" t="s">
        <v>39</v>
      </c>
      <c r="F74" s="70"/>
      <c r="G74" s="130" t="s">
        <v>44</v>
      </c>
      <c r="H74" s="130"/>
      <c r="I74" s="130"/>
      <c r="J74" s="130"/>
      <c r="K74" s="130"/>
      <c r="L74" s="130"/>
      <c r="M74" s="130"/>
      <c r="N74" s="130"/>
      <c r="O74" s="130"/>
      <c r="P74" s="71">
        <f>COUNTIF($T$8:$T$124,"Vắng có phép")</f>
        <v>0</v>
      </c>
      <c r="Q74" s="71"/>
      <c r="R74" s="72"/>
      <c r="S74" s="73"/>
      <c r="T74" s="73" t="s">
        <v>39</v>
      </c>
      <c r="U74" s="73"/>
      <c r="V74" s="73"/>
      <c r="W74" s="4"/>
    </row>
    <row r="75" spans="1:40" ht="3" customHeight="1">
      <c r="A75" s="61"/>
      <c r="B75" s="62"/>
      <c r="C75" s="63"/>
      <c r="D75" s="63"/>
      <c r="E75" s="64"/>
      <c r="F75" s="64"/>
      <c r="G75" s="64"/>
      <c r="H75" s="65"/>
      <c r="I75" s="66"/>
      <c r="J75" s="66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4"/>
    </row>
    <row r="76" spans="1:40">
      <c r="B76" s="77" t="s">
        <v>45</v>
      </c>
      <c r="C76" s="77"/>
      <c r="D76" s="78">
        <f>COUNTIF(X9:X69,"Thi lại")</f>
        <v>0</v>
      </c>
      <c r="E76" s="79" t="s">
        <v>39</v>
      </c>
      <c r="F76" s="4"/>
      <c r="G76" s="4"/>
      <c r="H76" s="4"/>
      <c r="I76" s="4"/>
      <c r="J76" s="150"/>
      <c r="K76" s="150"/>
      <c r="L76" s="150"/>
      <c r="M76" s="150"/>
      <c r="N76" s="150"/>
      <c r="O76" s="150"/>
      <c r="P76" s="150"/>
      <c r="Q76" s="150"/>
      <c r="R76" s="150"/>
      <c r="S76" s="150"/>
      <c r="T76" s="150"/>
      <c r="U76" s="106"/>
      <c r="V76" s="106"/>
      <c r="W76" s="4"/>
    </row>
    <row r="77" spans="1:40">
      <c r="B77" s="77"/>
      <c r="C77" s="77"/>
      <c r="D77" s="78"/>
      <c r="E77" s="79"/>
      <c r="F77" s="4"/>
      <c r="G77" s="4"/>
      <c r="H77" s="4"/>
      <c r="I77" s="4"/>
      <c r="J77" s="150" t="s">
        <v>58</v>
      </c>
      <c r="K77" s="150"/>
      <c r="L77" s="150"/>
      <c r="M77" s="150"/>
      <c r="N77" s="150"/>
      <c r="O77" s="150"/>
      <c r="P77" s="150"/>
      <c r="Q77" s="150"/>
      <c r="R77" s="150"/>
      <c r="S77" s="150"/>
      <c r="T77" s="150"/>
      <c r="U77" s="150"/>
      <c r="V77" s="106"/>
      <c r="W77" s="4"/>
    </row>
    <row r="78" spans="1:40" ht="31.95" customHeight="1">
      <c r="A78" s="80"/>
      <c r="B78" s="151" t="s">
        <v>46</v>
      </c>
      <c r="C78" s="151"/>
      <c r="D78" s="151"/>
      <c r="E78" s="151"/>
      <c r="F78" s="151"/>
      <c r="G78" s="151"/>
      <c r="H78" s="151"/>
      <c r="I78" s="81"/>
      <c r="J78" s="152" t="s">
        <v>59</v>
      </c>
      <c r="K78" s="153"/>
      <c r="L78" s="153"/>
      <c r="M78" s="153"/>
      <c r="N78" s="153"/>
      <c r="O78" s="153"/>
      <c r="P78" s="153"/>
      <c r="Q78" s="153"/>
      <c r="R78" s="153"/>
      <c r="S78" s="153"/>
      <c r="T78" s="153"/>
      <c r="U78" s="153"/>
      <c r="V78" s="107"/>
      <c r="W78" s="4"/>
    </row>
    <row r="79" spans="1:40" ht="4.5" customHeight="1">
      <c r="A79" s="61"/>
      <c r="B79" s="62"/>
      <c r="C79" s="82"/>
      <c r="D79" s="82"/>
      <c r="E79" s="83"/>
      <c r="F79" s="83"/>
      <c r="G79" s="83"/>
      <c r="H79" s="84"/>
      <c r="I79" s="85"/>
      <c r="J79" s="85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spans="1:40" s="61" customFormat="1">
      <c r="B80" s="151" t="s">
        <v>47</v>
      </c>
      <c r="C80" s="151"/>
      <c r="D80" s="154" t="s">
        <v>48</v>
      </c>
      <c r="E80" s="154"/>
      <c r="F80" s="154"/>
      <c r="G80" s="154"/>
      <c r="H80" s="154"/>
      <c r="I80" s="85"/>
      <c r="J80" s="85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4"/>
      <c r="X80" s="2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</row>
    <row r="81" spans="1:40" s="61" customFormat="1">
      <c r="A81" s="1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2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</row>
    <row r="82" spans="1:40" s="61" customFormat="1">
      <c r="A82" s="1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2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</row>
    <row r="83" spans="1:40" s="61" customForma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2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s="61" customFormat="1" ht="9.75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2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s="61" customFormat="1" ht="3.75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2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s="61" customFormat="1" ht="18" customHeight="1">
      <c r="A86" s="1"/>
      <c r="B86" s="148" t="s">
        <v>60</v>
      </c>
      <c r="C86" s="148"/>
      <c r="D86" s="148" t="s">
        <v>61</v>
      </c>
      <c r="E86" s="148"/>
      <c r="F86" s="148"/>
      <c r="G86" s="148"/>
      <c r="H86" s="148"/>
      <c r="I86" s="148"/>
      <c r="J86" s="148" t="s">
        <v>62</v>
      </c>
      <c r="K86" s="148"/>
      <c r="L86" s="148"/>
      <c r="M86" s="148"/>
      <c r="N86" s="148"/>
      <c r="O86" s="148"/>
      <c r="P86" s="148"/>
      <c r="Q86" s="148"/>
      <c r="R86" s="148"/>
      <c r="S86" s="148"/>
      <c r="T86" s="148"/>
      <c r="U86" s="148"/>
      <c r="V86" s="108"/>
      <c r="W86" s="4"/>
      <c r="X86" s="2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s="61" customFormat="1" ht="4.5" customHeight="1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2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s="61" customFormat="1" ht="36.7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2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ht="38.25" customHeight="1">
      <c r="B89" s="155"/>
      <c r="C89" s="151"/>
      <c r="D89" s="151"/>
      <c r="E89" s="151"/>
      <c r="F89" s="151"/>
      <c r="G89" s="151"/>
      <c r="H89" s="155"/>
      <c r="I89" s="155"/>
      <c r="J89" s="155"/>
      <c r="K89" s="155"/>
      <c r="L89" s="155"/>
      <c r="M89" s="155"/>
      <c r="N89" s="156"/>
      <c r="O89" s="156"/>
      <c r="P89" s="156"/>
      <c r="Q89" s="156"/>
      <c r="R89" s="156"/>
      <c r="S89" s="156"/>
      <c r="T89" s="156"/>
      <c r="U89" s="156"/>
      <c r="V89" s="109"/>
    </row>
    <row r="90" spans="1:40">
      <c r="B90" s="62"/>
      <c r="C90" s="82"/>
      <c r="D90" s="82"/>
      <c r="E90" s="83"/>
      <c r="F90" s="83"/>
      <c r="G90" s="83"/>
      <c r="H90" s="84"/>
      <c r="I90" s="85"/>
      <c r="J90" s="85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1" spans="1:40">
      <c r="B91" s="151"/>
      <c r="C91" s="151"/>
      <c r="D91" s="154"/>
      <c r="E91" s="154"/>
      <c r="F91" s="154"/>
      <c r="G91" s="154"/>
      <c r="H91" s="154"/>
      <c r="I91" s="85"/>
      <c r="J91" s="85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67"/>
    </row>
    <row r="92" spans="1:40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7" spans="2:22">
      <c r="B97" s="157"/>
      <c r="C97" s="157"/>
      <c r="D97" s="157"/>
      <c r="E97" s="157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10"/>
    </row>
    <row r="100" spans="2:22" ht="39" customHeight="1">
      <c r="B100" s="155" t="s">
        <v>49</v>
      </c>
      <c r="C100" s="151"/>
      <c r="D100" s="151"/>
      <c r="E100" s="151"/>
      <c r="F100" s="151"/>
      <c r="G100" s="151"/>
      <c r="H100" s="155" t="s">
        <v>50</v>
      </c>
      <c r="I100" s="155"/>
      <c r="J100" s="155"/>
      <c r="K100" s="155"/>
      <c r="L100" s="155"/>
      <c r="M100" s="155"/>
      <c r="N100" s="156" t="s">
        <v>51</v>
      </c>
      <c r="O100" s="156"/>
      <c r="P100" s="156"/>
      <c r="Q100" s="156"/>
      <c r="R100" s="156"/>
      <c r="S100" s="156"/>
      <c r="T100" s="156"/>
      <c r="U100" s="156"/>
      <c r="V100" s="109"/>
    </row>
    <row r="101" spans="2:22">
      <c r="B101" s="62"/>
      <c r="C101" s="82"/>
      <c r="D101" s="82"/>
      <c r="E101" s="83"/>
      <c r="F101" s="83"/>
      <c r="G101" s="83"/>
      <c r="H101" s="84"/>
      <c r="I101" s="85"/>
      <c r="J101" s="85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spans="2:22">
      <c r="B102" s="151" t="s">
        <v>47</v>
      </c>
      <c r="C102" s="151"/>
      <c r="D102" s="154" t="s">
        <v>48</v>
      </c>
      <c r="E102" s="154"/>
      <c r="F102" s="154"/>
      <c r="G102" s="154"/>
      <c r="H102" s="154"/>
      <c r="I102" s="85"/>
      <c r="J102" s="85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</row>
    <row r="103" spans="2:22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8" spans="2:22">
      <c r="B108" s="157"/>
      <c r="C108" s="157"/>
      <c r="D108" s="157"/>
      <c r="E108" s="157"/>
      <c r="F108" s="157"/>
      <c r="G108" s="157"/>
      <c r="H108" s="157"/>
      <c r="I108" s="157"/>
      <c r="J108" s="157"/>
      <c r="K108" s="157"/>
      <c r="L108" s="157"/>
      <c r="M108" s="157"/>
      <c r="N108" s="157" t="s">
        <v>52</v>
      </c>
      <c r="O108" s="157"/>
      <c r="P108" s="157"/>
      <c r="Q108" s="157"/>
      <c r="R108" s="157"/>
      <c r="S108" s="157"/>
      <c r="T108" s="157"/>
      <c r="U108" s="157"/>
      <c r="V108" s="110"/>
    </row>
  </sheetData>
  <sheetProtection formatCells="0" formatColumns="0" formatRows="0" insertColumns="0" insertRows="0" insertHyperlinks="0" deleteColumns="0" deleteRows="0" sort="0" autoFilter="0" pivotTables="0"/>
  <autoFilter ref="A7:AN69">
    <filterColumn colId="3" showButton="0"/>
  </autoFilter>
  <mergeCells count="68">
    <mergeCell ref="B1:G1"/>
    <mergeCell ref="H1:U1"/>
    <mergeCell ref="B2:G2"/>
    <mergeCell ref="H2:U2"/>
    <mergeCell ref="B3:C3"/>
    <mergeCell ref="D3:O3"/>
    <mergeCell ref="P3:U3"/>
    <mergeCell ref="G73:O73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U6:U8"/>
    <mergeCell ref="S6:S7"/>
    <mergeCell ref="T6:T8"/>
    <mergeCell ref="B6:B7"/>
    <mergeCell ref="G6:G7"/>
    <mergeCell ref="B8:G8"/>
    <mergeCell ref="B71:C71"/>
    <mergeCell ref="G72:O72"/>
    <mergeCell ref="C6:C7"/>
    <mergeCell ref="D6:E7"/>
    <mergeCell ref="F6:F7"/>
    <mergeCell ref="O6:O7"/>
    <mergeCell ref="J76:T76"/>
    <mergeCell ref="J77:U77"/>
    <mergeCell ref="B78:H78"/>
    <mergeCell ref="J78:U78"/>
    <mergeCell ref="G74:O74"/>
    <mergeCell ref="P6:P7"/>
    <mergeCell ref="Q6:Q8"/>
    <mergeCell ref="R6:R7"/>
    <mergeCell ref="H6:H7"/>
    <mergeCell ref="I6:I7"/>
    <mergeCell ref="J6:J7"/>
    <mergeCell ref="K6:K7"/>
    <mergeCell ref="L6:L7"/>
    <mergeCell ref="M6:N6"/>
    <mergeCell ref="B80:C80"/>
    <mergeCell ref="D80:H80"/>
    <mergeCell ref="B86:C86"/>
    <mergeCell ref="D86:I86"/>
    <mergeCell ref="B89:G89"/>
    <mergeCell ref="H89:M89"/>
    <mergeCell ref="J86:U86"/>
    <mergeCell ref="N89:U89"/>
    <mergeCell ref="B108:D108"/>
    <mergeCell ref="E108:G108"/>
    <mergeCell ref="H108:M108"/>
    <mergeCell ref="N108:U108"/>
    <mergeCell ref="B91:C91"/>
    <mergeCell ref="D91:H91"/>
    <mergeCell ref="B97:D97"/>
    <mergeCell ref="E97:G97"/>
    <mergeCell ref="H97:M97"/>
    <mergeCell ref="N97:U97"/>
    <mergeCell ref="B100:G100"/>
    <mergeCell ref="H100:M100"/>
    <mergeCell ref="N100:U100"/>
    <mergeCell ref="B102:C102"/>
    <mergeCell ref="D102:H102"/>
  </mergeCells>
  <conditionalFormatting sqref="H9:P69">
    <cfRule type="cellIs" dxfId="35" priority="9" operator="greaterThan">
      <formula>10</formula>
    </cfRule>
  </conditionalFormatting>
  <conditionalFormatting sqref="C1:C1048576">
    <cfRule type="duplicateValues" dxfId="34" priority="8"/>
  </conditionalFormatting>
  <conditionalFormatting sqref="P9:P69">
    <cfRule type="cellIs" dxfId="33" priority="5" operator="greaterThan">
      <formula>10</formula>
    </cfRule>
    <cfRule type="cellIs" dxfId="32" priority="6" operator="greaterThan">
      <formula>10</formula>
    </cfRule>
    <cfRule type="cellIs" dxfId="31" priority="7" operator="greaterThan">
      <formula>10</formula>
    </cfRule>
  </conditionalFormatting>
  <conditionalFormatting sqref="H9:K69">
    <cfRule type="cellIs" dxfId="30" priority="4" operator="greaterThan">
      <formula>10</formula>
    </cfRule>
  </conditionalFormatting>
  <conditionalFormatting sqref="C77:C86">
    <cfRule type="duplicateValues" dxfId="29" priority="3"/>
  </conditionalFormatting>
  <conditionalFormatting sqref="O77:O86">
    <cfRule type="duplicateValues" dxfId="28" priority="2"/>
  </conditionalFormatting>
  <conditionalFormatting sqref="C77:C86">
    <cfRule type="duplicateValues" dxfId="27" priority="1"/>
  </conditionalFormatting>
  <dataValidations count="1">
    <dataValidation allowBlank="1" showInputMessage="1" showErrorMessage="1" errorTitle="Không xóa dữ liệu" error="Không xóa dữ liệu" prompt="Không xóa dữ liệu" sqref="D74 AN2:AN7 X9:Y69 Z9 Z2:AM2 Y3:AM7"/>
  </dataValidations>
  <pageMargins left="0.55118110236220474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AN109"/>
  <sheetViews>
    <sheetView tabSelected="1" topLeftCell="B1" workbookViewId="0">
      <pane ySplit="2" topLeftCell="A3" activePane="bottomLeft" state="frozen"/>
      <selection activeCell="G1" sqref="G1:G1048576"/>
      <selection pane="bottomLeft" activeCell="W2" sqref="W2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1.796875" style="1" customWidth="1"/>
    <col min="4" max="4" width="14.59765625" style="1" customWidth="1"/>
    <col min="5" max="5" width="6.5" style="1" customWidth="1"/>
    <col min="6" max="6" width="9.3984375" style="1" hidden="1" customWidth="1"/>
    <col min="7" max="7" width="13" style="1" customWidth="1"/>
    <col min="8" max="8" width="4.69921875" style="1" customWidth="1"/>
    <col min="9" max="9" width="5.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6.8984375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23" t="s">
        <v>0</v>
      </c>
      <c r="C1" s="123"/>
      <c r="D1" s="123"/>
      <c r="E1" s="123"/>
      <c r="F1" s="123"/>
      <c r="G1" s="123"/>
      <c r="H1" s="124" t="s">
        <v>55</v>
      </c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90"/>
      <c r="W1" s="4"/>
    </row>
    <row r="2" spans="2:40" ht="25.5" customHeight="1">
      <c r="B2" s="125" t="s">
        <v>1</v>
      </c>
      <c r="C2" s="125"/>
      <c r="D2" s="125"/>
      <c r="E2" s="125"/>
      <c r="F2" s="125"/>
      <c r="G2" s="125"/>
      <c r="H2" s="126" t="s">
        <v>54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02"/>
      <c r="W2" s="5"/>
      <c r="X2" s="6"/>
      <c r="AF2" s="2"/>
      <c r="AG2" s="7"/>
      <c r="AH2" s="2"/>
      <c r="AI2" s="2"/>
      <c r="AJ2" s="2"/>
      <c r="AK2" s="7"/>
      <c r="AL2" s="2"/>
    </row>
    <row r="3" spans="2:40" ht="25.95" customHeight="1">
      <c r="B3" s="127" t="s">
        <v>2</v>
      </c>
      <c r="C3" s="127"/>
      <c r="D3" s="128" t="s">
        <v>63</v>
      </c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9" t="s">
        <v>2041</v>
      </c>
      <c r="Q3" s="129"/>
      <c r="R3" s="129"/>
      <c r="S3" s="129"/>
      <c r="T3" s="129"/>
      <c r="U3" s="129"/>
      <c r="V3" s="105"/>
      <c r="Y3" s="131" t="s">
        <v>3</v>
      </c>
      <c r="Z3" s="131" t="s">
        <v>4</v>
      </c>
      <c r="AA3" s="131" t="s">
        <v>5</v>
      </c>
      <c r="AB3" s="131" t="s">
        <v>6</v>
      </c>
      <c r="AC3" s="131"/>
      <c r="AD3" s="131"/>
      <c r="AE3" s="131"/>
      <c r="AF3" s="131" t="s">
        <v>7</v>
      </c>
      <c r="AG3" s="131"/>
      <c r="AH3" s="131" t="s">
        <v>8</v>
      </c>
      <c r="AI3" s="131"/>
      <c r="AJ3" s="131" t="s">
        <v>9</v>
      </c>
      <c r="AK3" s="131"/>
      <c r="AL3" s="131" t="s">
        <v>10</v>
      </c>
      <c r="AM3" s="131"/>
      <c r="AN3" s="9"/>
    </row>
    <row r="4" spans="2:40" ht="17.25" customHeight="1">
      <c r="B4" s="132" t="s">
        <v>11</v>
      </c>
      <c r="C4" s="132"/>
      <c r="D4" s="10">
        <v>1</v>
      </c>
      <c r="G4" s="133" t="s">
        <v>56</v>
      </c>
      <c r="H4" s="133"/>
      <c r="I4" s="133"/>
      <c r="J4" s="133"/>
      <c r="K4" s="133"/>
      <c r="L4" s="133"/>
      <c r="M4" s="133"/>
      <c r="N4" s="133"/>
      <c r="O4" s="133"/>
      <c r="P4" s="133" t="s">
        <v>57</v>
      </c>
      <c r="Q4" s="133"/>
      <c r="R4" s="133"/>
      <c r="S4" s="133"/>
      <c r="T4" s="133"/>
      <c r="U4" s="133"/>
      <c r="V4" s="10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9"/>
    </row>
    <row r="6" spans="2:40" ht="25.95" customHeight="1">
      <c r="B6" s="134" t="s">
        <v>12</v>
      </c>
      <c r="C6" s="141" t="s">
        <v>13</v>
      </c>
      <c r="D6" s="143" t="s">
        <v>14</v>
      </c>
      <c r="E6" s="144"/>
      <c r="F6" s="134" t="s">
        <v>15</v>
      </c>
      <c r="G6" s="134" t="s">
        <v>4</v>
      </c>
      <c r="H6" s="149" t="s">
        <v>16</v>
      </c>
      <c r="I6" s="149" t="s">
        <v>17</v>
      </c>
      <c r="J6" s="149" t="s">
        <v>18</v>
      </c>
      <c r="K6" s="149" t="s">
        <v>19</v>
      </c>
      <c r="L6" s="147" t="s">
        <v>20</v>
      </c>
      <c r="M6" s="137" t="s">
        <v>21</v>
      </c>
      <c r="N6" s="139"/>
      <c r="O6" s="147" t="s">
        <v>22</v>
      </c>
      <c r="P6" s="147" t="s">
        <v>23</v>
      </c>
      <c r="Q6" s="134" t="s">
        <v>24</v>
      </c>
      <c r="R6" s="147" t="s">
        <v>25</v>
      </c>
      <c r="S6" s="134" t="s">
        <v>26</v>
      </c>
      <c r="T6" s="134" t="s">
        <v>27</v>
      </c>
      <c r="U6" s="134" t="s">
        <v>53</v>
      </c>
      <c r="V6" s="94"/>
      <c r="Y6" s="131"/>
      <c r="Z6" s="131"/>
      <c r="AA6" s="131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36"/>
      <c r="C7" s="142"/>
      <c r="D7" s="145"/>
      <c r="E7" s="146"/>
      <c r="F7" s="136"/>
      <c r="G7" s="136"/>
      <c r="H7" s="149"/>
      <c r="I7" s="149"/>
      <c r="J7" s="149"/>
      <c r="K7" s="149"/>
      <c r="L7" s="147"/>
      <c r="M7" s="104" t="s">
        <v>33</v>
      </c>
      <c r="N7" s="104" t="s">
        <v>34</v>
      </c>
      <c r="O7" s="147"/>
      <c r="P7" s="147"/>
      <c r="Q7" s="135"/>
      <c r="R7" s="147"/>
      <c r="S7" s="136"/>
      <c r="T7" s="135"/>
      <c r="U7" s="135"/>
      <c r="V7" s="94"/>
      <c r="X7" s="17"/>
      <c r="Y7" s="18" t="str">
        <f>+D3</f>
        <v xml:space="preserve">Kỹ năng làm việc nhóm  </v>
      </c>
      <c r="Z7" s="19" t="str">
        <f>+P3</f>
        <v>Nhóm: SKD1102 -11</v>
      </c>
      <c r="AA7" s="20">
        <f>+$AJ$7+$AL$7+$AH$7</f>
        <v>62</v>
      </c>
      <c r="AB7" s="7">
        <f>COUNTIF($S$8:$S$119,"Khiển trách")</f>
        <v>0</v>
      </c>
      <c r="AC7" s="7">
        <f>COUNTIF($S$8:$S$119,"Cảnh cáo")</f>
        <v>0</v>
      </c>
      <c r="AD7" s="7">
        <f>COUNTIF($S$8:$S$119,"Đình chỉ thi")</f>
        <v>0</v>
      </c>
      <c r="AE7" s="21">
        <f>+($AB$7+$AC$7+$AD$7)/$AA$7*100%</f>
        <v>0</v>
      </c>
      <c r="AF7" s="7">
        <f>SUM(COUNTIF($S$8:$S$117,"Vắng"),COUNTIF($S$8:$S$117,"Vắng có phép"))</f>
        <v>0</v>
      </c>
      <c r="AG7" s="22">
        <f>+$AF$7/$AA$7</f>
        <v>0</v>
      </c>
      <c r="AH7" s="23">
        <f>COUNTIF($X$8:$X$117,"Thi lại")</f>
        <v>0</v>
      </c>
      <c r="AI7" s="22">
        <f>+$AH$7/$AA$7</f>
        <v>0</v>
      </c>
      <c r="AJ7" s="23">
        <f>COUNTIF($X$8:$X$118,"Học lại")</f>
        <v>1</v>
      </c>
      <c r="AK7" s="22">
        <f>+$AJ$7/$AA$7</f>
        <v>1.6129032258064516E-2</v>
      </c>
      <c r="AL7" s="7">
        <f>COUNTIF($X$9:$X$118,"Đạt")</f>
        <v>61</v>
      </c>
      <c r="AM7" s="21">
        <f>+$AL$7/$AA$7</f>
        <v>0.9838709677419355</v>
      </c>
      <c r="AN7" s="24"/>
    </row>
    <row r="8" spans="2:40" ht="14.25" customHeight="1">
      <c r="B8" s="137" t="s">
        <v>35</v>
      </c>
      <c r="C8" s="138"/>
      <c r="D8" s="138"/>
      <c r="E8" s="138"/>
      <c r="F8" s="138"/>
      <c r="G8" s="139"/>
      <c r="H8" s="25">
        <v>10</v>
      </c>
      <c r="I8" s="25">
        <v>10</v>
      </c>
      <c r="J8" s="89"/>
      <c r="K8" s="25">
        <v>20</v>
      </c>
      <c r="L8" s="26"/>
      <c r="M8" s="27"/>
      <c r="N8" s="27"/>
      <c r="O8" s="27"/>
      <c r="P8" s="28">
        <f>100-(H8+I8+J8+K8)</f>
        <v>60</v>
      </c>
      <c r="Q8" s="136"/>
      <c r="R8" s="29"/>
      <c r="S8" s="29"/>
      <c r="T8" s="136"/>
      <c r="U8" s="136"/>
      <c r="V8" s="94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" customHeight="1">
      <c r="B9" s="31">
        <v>1</v>
      </c>
      <c r="C9" s="32" t="s">
        <v>65</v>
      </c>
      <c r="D9" s="33" t="s">
        <v>66</v>
      </c>
      <c r="E9" s="34" t="s">
        <v>67</v>
      </c>
      <c r="F9" s="35" t="s">
        <v>68</v>
      </c>
      <c r="G9" s="32" t="s">
        <v>69</v>
      </c>
      <c r="H9" s="87">
        <v>10</v>
      </c>
      <c r="I9" s="36">
        <v>6</v>
      </c>
      <c r="J9" s="36" t="s">
        <v>36</v>
      </c>
      <c r="K9" s="36">
        <v>8</v>
      </c>
      <c r="L9" s="37"/>
      <c r="M9" s="37"/>
      <c r="N9" s="37"/>
      <c r="O9" s="37"/>
      <c r="P9" s="38">
        <v>7</v>
      </c>
      <c r="Q9" s="39">
        <f t="shared" ref="Q9:Q70" si="0">ROUND(SUMPRODUCT(H9:P9,$H$8:$P$8)/100,1)</f>
        <v>7.4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B</v>
      </c>
      <c r="S9" s="40" t="str">
        <f t="shared" ref="S9:S70" si="1">IF($Q9&lt;4,"Kém",IF(AND($Q9&gt;=4,$Q9&lt;=5.4),"Trung bình yếu",IF(AND($Q9&gt;=5.5,$Q9&lt;=6.9),"Trung bình",IF(AND($Q9&gt;=7,$Q9&lt;=8.4),"Khá",IF(AND($Q9&gt;=8.5,$Q9&lt;=10),"Giỏi","")))))</f>
        <v>Khá</v>
      </c>
      <c r="T9" s="41" t="str">
        <f>+IF(OR($H9=0,$I9=0,$J9=0,$K9=0),"Không đủ ĐKDT",IF(AND(P9=0,Q9&gt;=4),"Không đạt",""))</f>
        <v/>
      </c>
      <c r="U9" s="100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" customHeight="1">
      <c r="B10" s="44">
        <v>2</v>
      </c>
      <c r="C10" s="45" t="s">
        <v>70</v>
      </c>
      <c r="D10" s="46" t="s">
        <v>71</v>
      </c>
      <c r="E10" s="47" t="s">
        <v>67</v>
      </c>
      <c r="F10" s="48" t="s">
        <v>72</v>
      </c>
      <c r="G10" s="45" t="s">
        <v>73</v>
      </c>
      <c r="H10" s="88">
        <v>10</v>
      </c>
      <c r="I10" s="49">
        <v>9</v>
      </c>
      <c r="J10" s="49" t="s">
        <v>36</v>
      </c>
      <c r="K10" s="49">
        <v>8</v>
      </c>
      <c r="L10" s="50"/>
      <c r="M10" s="50"/>
      <c r="N10" s="50"/>
      <c r="O10" s="50"/>
      <c r="P10" s="86">
        <v>8</v>
      </c>
      <c r="Q10" s="51">
        <f t="shared" si="0"/>
        <v>8.3000000000000007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53" t="str">
        <f t="shared" si="1"/>
        <v>Khá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70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" customHeight="1">
      <c r="B11" s="44">
        <v>3</v>
      </c>
      <c r="C11" s="45" t="s">
        <v>74</v>
      </c>
      <c r="D11" s="46" t="s">
        <v>75</v>
      </c>
      <c r="E11" s="47" t="s">
        <v>67</v>
      </c>
      <c r="F11" s="48" t="s">
        <v>76</v>
      </c>
      <c r="G11" s="45" t="s">
        <v>77</v>
      </c>
      <c r="H11" s="88">
        <v>9</v>
      </c>
      <c r="I11" s="49">
        <v>9</v>
      </c>
      <c r="J11" s="49" t="s">
        <v>36</v>
      </c>
      <c r="K11" s="49">
        <v>9</v>
      </c>
      <c r="L11" s="54"/>
      <c r="M11" s="54"/>
      <c r="N11" s="54"/>
      <c r="O11" s="54"/>
      <c r="P11" s="86">
        <v>7</v>
      </c>
      <c r="Q11" s="51">
        <f t="shared" si="0"/>
        <v>7.8</v>
      </c>
      <c r="R11" s="52" t="str">
        <f t="shared" ref="R11:R70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53" t="str">
        <f t="shared" si="1"/>
        <v>Khá</v>
      </c>
      <c r="T11" s="41" t="str">
        <f t="shared" ref="T11:T70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103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" customHeight="1">
      <c r="B12" s="44">
        <v>4</v>
      </c>
      <c r="C12" s="45" t="s">
        <v>78</v>
      </c>
      <c r="D12" s="46" t="s">
        <v>79</v>
      </c>
      <c r="E12" s="47" t="s">
        <v>67</v>
      </c>
      <c r="F12" s="48" t="s">
        <v>80</v>
      </c>
      <c r="G12" s="45" t="s">
        <v>81</v>
      </c>
      <c r="H12" s="88">
        <v>10</v>
      </c>
      <c r="I12" s="49">
        <v>8</v>
      </c>
      <c r="J12" s="49" t="s">
        <v>36</v>
      </c>
      <c r="K12" s="49">
        <v>8</v>
      </c>
      <c r="L12" s="54"/>
      <c r="M12" s="54"/>
      <c r="N12" s="54"/>
      <c r="O12" s="54"/>
      <c r="P12" s="86">
        <v>8</v>
      </c>
      <c r="Q12" s="51">
        <f t="shared" si="0"/>
        <v>8.1999999999999993</v>
      </c>
      <c r="R12" s="52" t="str">
        <f t="shared" si="3"/>
        <v>B+</v>
      </c>
      <c r="S12" s="53" t="str">
        <f t="shared" si="1"/>
        <v>Khá</v>
      </c>
      <c r="T12" s="41" t="str">
        <f t="shared" si="4"/>
        <v/>
      </c>
      <c r="U12" s="41"/>
      <c r="V12" s="71"/>
      <c r="W12" s="4"/>
      <c r="X12" s="43" t="str">
        <f t="shared" si="2"/>
        <v>Đạt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" customHeight="1">
      <c r="B13" s="44">
        <v>5</v>
      </c>
      <c r="C13" s="45" t="s">
        <v>82</v>
      </c>
      <c r="D13" s="46" t="s">
        <v>83</v>
      </c>
      <c r="E13" s="47" t="s">
        <v>67</v>
      </c>
      <c r="F13" s="48" t="s">
        <v>84</v>
      </c>
      <c r="G13" s="45" t="s">
        <v>85</v>
      </c>
      <c r="H13" s="88">
        <v>10</v>
      </c>
      <c r="I13" s="49">
        <v>9</v>
      </c>
      <c r="J13" s="49" t="s">
        <v>36</v>
      </c>
      <c r="K13" s="49">
        <v>9</v>
      </c>
      <c r="L13" s="54"/>
      <c r="M13" s="54"/>
      <c r="N13" s="54"/>
      <c r="O13" s="54"/>
      <c r="P13" s="86">
        <v>8</v>
      </c>
      <c r="Q13" s="51">
        <f t="shared" si="0"/>
        <v>8.5</v>
      </c>
      <c r="R13" s="52" t="str">
        <f t="shared" si="3"/>
        <v>A</v>
      </c>
      <c r="S13" s="53" t="str">
        <f t="shared" si="1"/>
        <v>Giỏi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" customHeight="1">
      <c r="B14" s="44">
        <v>6</v>
      </c>
      <c r="C14" s="45" t="s">
        <v>86</v>
      </c>
      <c r="D14" s="46" t="s">
        <v>87</v>
      </c>
      <c r="E14" s="47" t="s">
        <v>88</v>
      </c>
      <c r="F14" s="48" t="s">
        <v>89</v>
      </c>
      <c r="G14" s="45" t="s">
        <v>90</v>
      </c>
      <c r="H14" s="88">
        <v>10</v>
      </c>
      <c r="I14" s="49">
        <v>9</v>
      </c>
      <c r="J14" s="49" t="s">
        <v>36</v>
      </c>
      <c r="K14" s="49">
        <v>9</v>
      </c>
      <c r="L14" s="54"/>
      <c r="M14" s="54"/>
      <c r="N14" s="54"/>
      <c r="O14" s="54"/>
      <c r="P14" s="86">
        <v>8</v>
      </c>
      <c r="Q14" s="51">
        <f t="shared" si="0"/>
        <v>8.5</v>
      </c>
      <c r="R14" s="52" t="str">
        <f t="shared" si="3"/>
        <v>A</v>
      </c>
      <c r="S14" s="53" t="str">
        <f t="shared" si="1"/>
        <v>Giỏi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" customHeight="1">
      <c r="B15" s="44">
        <v>7</v>
      </c>
      <c r="C15" s="45" t="s">
        <v>91</v>
      </c>
      <c r="D15" s="46" t="s">
        <v>92</v>
      </c>
      <c r="E15" s="47" t="s">
        <v>93</v>
      </c>
      <c r="F15" s="48" t="s">
        <v>94</v>
      </c>
      <c r="G15" s="45" t="s">
        <v>95</v>
      </c>
      <c r="H15" s="88">
        <v>10</v>
      </c>
      <c r="I15" s="49">
        <v>9</v>
      </c>
      <c r="J15" s="49" t="s">
        <v>36</v>
      </c>
      <c r="K15" s="49">
        <v>9</v>
      </c>
      <c r="L15" s="54"/>
      <c r="M15" s="54"/>
      <c r="N15" s="54"/>
      <c r="O15" s="54"/>
      <c r="P15" s="86">
        <v>8</v>
      </c>
      <c r="Q15" s="51">
        <f t="shared" si="0"/>
        <v>8.5</v>
      </c>
      <c r="R15" s="52" t="str">
        <f t="shared" si="3"/>
        <v>A</v>
      </c>
      <c r="S15" s="53" t="str">
        <f t="shared" si="1"/>
        <v>Giỏi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" customHeight="1">
      <c r="B16" s="44">
        <v>8</v>
      </c>
      <c r="C16" s="45" t="s">
        <v>96</v>
      </c>
      <c r="D16" s="46" t="s">
        <v>97</v>
      </c>
      <c r="E16" s="47" t="s">
        <v>98</v>
      </c>
      <c r="F16" s="48" t="s">
        <v>99</v>
      </c>
      <c r="G16" s="45" t="s">
        <v>73</v>
      </c>
      <c r="H16" s="88">
        <v>10</v>
      </c>
      <c r="I16" s="49">
        <v>8</v>
      </c>
      <c r="J16" s="49" t="s">
        <v>36</v>
      </c>
      <c r="K16" s="49">
        <v>8</v>
      </c>
      <c r="L16" s="54"/>
      <c r="M16" s="54"/>
      <c r="N16" s="54"/>
      <c r="O16" s="54"/>
      <c r="P16" s="86">
        <v>7</v>
      </c>
      <c r="Q16" s="51">
        <f t="shared" si="0"/>
        <v>7.6</v>
      </c>
      <c r="R16" s="52" t="str">
        <f t="shared" si="3"/>
        <v>B</v>
      </c>
      <c r="S16" s="53" t="str">
        <f t="shared" si="1"/>
        <v>Khá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" customHeight="1">
      <c r="B17" s="44">
        <v>9</v>
      </c>
      <c r="C17" s="45" t="s">
        <v>100</v>
      </c>
      <c r="D17" s="46" t="s">
        <v>101</v>
      </c>
      <c r="E17" s="47" t="s">
        <v>102</v>
      </c>
      <c r="F17" s="48" t="s">
        <v>103</v>
      </c>
      <c r="G17" s="45" t="s">
        <v>104</v>
      </c>
      <c r="H17" s="88">
        <v>9</v>
      </c>
      <c r="I17" s="49">
        <v>8</v>
      </c>
      <c r="J17" s="49" t="s">
        <v>36</v>
      </c>
      <c r="K17" s="49">
        <v>8</v>
      </c>
      <c r="L17" s="54"/>
      <c r="M17" s="54"/>
      <c r="N17" s="54"/>
      <c r="O17" s="54"/>
      <c r="P17" s="86">
        <v>7</v>
      </c>
      <c r="Q17" s="51">
        <f t="shared" si="0"/>
        <v>7.5</v>
      </c>
      <c r="R17" s="52" t="str">
        <f t="shared" si="3"/>
        <v>B</v>
      </c>
      <c r="S17" s="53" t="str">
        <f t="shared" si="1"/>
        <v>Khá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" customHeight="1">
      <c r="B18" s="44">
        <v>10</v>
      </c>
      <c r="C18" s="45" t="s">
        <v>105</v>
      </c>
      <c r="D18" s="46" t="s">
        <v>106</v>
      </c>
      <c r="E18" s="47" t="s">
        <v>107</v>
      </c>
      <c r="F18" s="48" t="s">
        <v>108</v>
      </c>
      <c r="G18" s="45" t="s">
        <v>104</v>
      </c>
      <c r="H18" s="88">
        <v>9</v>
      </c>
      <c r="I18" s="49">
        <v>9</v>
      </c>
      <c r="J18" s="49" t="s">
        <v>36</v>
      </c>
      <c r="K18" s="49">
        <v>9</v>
      </c>
      <c r="L18" s="54"/>
      <c r="M18" s="54"/>
      <c r="N18" s="54"/>
      <c r="O18" s="54"/>
      <c r="P18" s="86">
        <v>7</v>
      </c>
      <c r="Q18" s="51">
        <f t="shared" si="0"/>
        <v>7.8</v>
      </c>
      <c r="R18" s="52" t="str">
        <f t="shared" si="3"/>
        <v>B</v>
      </c>
      <c r="S18" s="53" t="str">
        <f t="shared" si="1"/>
        <v>Khá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" customHeight="1">
      <c r="B19" s="44">
        <v>11</v>
      </c>
      <c r="C19" s="45" t="s">
        <v>109</v>
      </c>
      <c r="D19" s="46" t="s">
        <v>110</v>
      </c>
      <c r="E19" s="47" t="s">
        <v>111</v>
      </c>
      <c r="F19" s="48" t="s">
        <v>112</v>
      </c>
      <c r="G19" s="45" t="s">
        <v>113</v>
      </c>
      <c r="H19" s="88">
        <v>10</v>
      </c>
      <c r="I19" s="49">
        <v>9</v>
      </c>
      <c r="J19" s="49" t="s">
        <v>36</v>
      </c>
      <c r="K19" s="49">
        <v>9</v>
      </c>
      <c r="L19" s="54"/>
      <c r="M19" s="54"/>
      <c r="N19" s="54"/>
      <c r="O19" s="54"/>
      <c r="P19" s="86">
        <v>8</v>
      </c>
      <c r="Q19" s="51">
        <f t="shared" si="0"/>
        <v>8.5</v>
      </c>
      <c r="R19" s="52" t="str">
        <f t="shared" si="3"/>
        <v>A</v>
      </c>
      <c r="S19" s="53" t="str">
        <f t="shared" si="1"/>
        <v>Giỏi</v>
      </c>
      <c r="T19" s="41" t="str">
        <f t="shared" si="4"/>
        <v/>
      </c>
      <c r="U19" s="41"/>
      <c r="V19" s="71"/>
      <c r="W19" s="4"/>
      <c r="X19" s="43" t="str">
        <f t="shared" si="2"/>
        <v>Đạt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" customHeight="1">
      <c r="B20" s="44">
        <v>12</v>
      </c>
      <c r="C20" s="45" t="s">
        <v>114</v>
      </c>
      <c r="D20" s="46" t="s">
        <v>115</v>
      </c>
      <c r="E20" s="47" t="s">
        <v>116</v>
      </c>
      <c r="F20" s="48" t="s">
        <v>117</v>
      </c>
      <c r="G20" s="45" t="s">
        <v>90</v>
      </c>
      <c r="H20" s="88">
        <v>9</v>
      </c>
      <c r="I20" s="49">
        <v>9</v>
      </c>
      <c r="J20" s="49" t="s">
        <v>36</v>
      </c>
      <c r="K20" s="49">
        <v>9</v>
      </c>
      <c r="L20" s="54"/>
      <c r="M20" s="54"/>
      <c r="N20" s="54"/>
      <c r="O20" s="54"/>
      <c r="P20" s="86">
        <v>7</v>
      </c>
      <c r="Q20" s="51">
        <f t="shared" si="0"/>
        <v>7.8</v>
      </c>
      <c r="R20" s="52" t="str">
        <f t="shared" si="3"/>
        <v>B</v>
      </c>
      <c r="S20" s="53" t="str">
        <f t="shared" si="1"/>
        <v>Khá</v>
      </c>
      <c r="T20" s="41" t="str">
        <f t="shared" si="4"/>
        <v/>
      </c>
      <c r="U20" s="41"/>
      <c r="V20" s="71"/>
      <c r="W20" s="4"/>
      <c r="X20" s="43" t="str">
        <f t="shared" si="2"/>
        <v>Đạt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" customHeight="1">
      <c r="B21" s="44">
        <v>13</v>
      </c>
      <c r="C21" s="45" t="s">
        <v>118</v>
      </c>
      <c r="D21" s="46" t="s">
        <v>119</v>
      </c>
      <c r="E21" s="47" t="s">
        <v>116</v>
      </c>
      <c r="F21" s="48" t="s">
        <v>120</v>
      </c>
      <c r="G21" s="45" t="s">
        <v>73</v>
      </c>
      <c r="H21" s="88">
        <v>9</v>
      </c>
      <c r="I21" s="49">
        <v>9</v>
      </c>
      <c r="J21" s="49" t="s">
        <v>36</v>
      </c>
      <c r="K21" s="49">
        <v>9</v>
      </c>
      <c r="L21" s="54"/>
      <c r="M21" s="54"/>
      <c r="N21" s="54"/>
      <c r="O21" s="54"/>
      <c r="P21" s="86">
        <v>7</v>
      </c>
      <c r="Q21" s="51">
        <f t="shared" si="0"/>
        <v>7.8</v>
      </c>
      <c r="R21" s="52" t="str">
        <f t="shared" si="3"/>
        <v>B</v>
      </c>
      <c r="S21" s="53" t="str">
        <f t="shared" si="1"/>
        <v>Khá</v>
      </c>
      <c r="T21" s="41" t="str">
        <f t="shared" si="4"/>
        <v/>
      </c>
      <c r="U21" s="41"/>
      <c r="V21" s="71"/>
      <c r="W21" s="4"/>
      <c r="X21" s="43" t="str">
        <f t="shared" si="2"/>
        <v>Đạt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" customHeight="1">
      <c r="B22" s="44">
        <v>14</v>
      </c>
      <c r="C22" s="45" t="s">
        <v>121</v>
      </c>
      <c r="D22" s="46" t="s">
        <v>122</v>
      </c>
      <c r="E22" s="47" t="s">
        <v>116</v>
      </c>
      <c r="F22" s="48" t="s">
        <v>123</v>
      </c>
      <c r="G22" s="45" t="s">
        <v>104</v>
      </c>
      <c r="H22" s="88">
        <v>10</v>
      </c>
      <c r="I22" s="49">
        <v>9</v>
      </c>
      <c r="J22" s="49" t="s">
        <v>36</v>
      </c>
      <c r="K22" s="49">
        <v>9</v>
      </c>
      <c r="L22" s="54"/>
      <c r="M22" s="54"/>
      <c r="N22" s="54"/>
      <c r="O22" s="54"/>
      <c r="P22" s="86">
        <v>7</v>
      </c>
      <c r="Q22" s="51">
        <f t="shared" si="0"/>
        <v>7.9</v>
      </c>
      <c r="R22" s="52" t="str">
        <f t="shared" si="3"/>
        <v>B</v>
      </c>
      <c r="S22" s="53" t="str">
        <f t="shared" si="1"/>
        <v>Khá</v>
      </c>
      <c r="T22" s="41" t="str">
        <f t="shared" si="4"/>
        <v/>
      </c>
      <c r="U22" s="41"/>
      <c r="V22" s="71"/>
      <c r="W22" s="4"/>
      <c r="X22" s="43" t="str">
        <f t="shared" si="2"/>
        <v>Đạt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" customHeight="1">
      <c r="B23" s="44">
        <v>15</v>
      </c>
      <c r="C23" s="45" t="s">
        <v>124</v>
      </c>
      <c r="D23" s="46" t="s">
        <v>125</v>
      </c>
      <c r="E23" s="47" t="s">
        <v>126</v>
      </c>
      <c r="F23" s="48" t="s">
        <v>127</v>
      </c>
      <c r="G23" s="45" t="s">
        <v>104</v>
      </c>
      <c r="H23" s="88">
        <v>10</v>
      </c>
      <c r="I23" s="49">
        <v>9</v>
      </c>
      <c r="J23" s="49" t="s">
        <v>36</v>
      </c>
      <c r="K23" s="49">
        <v>8</v>
      </c>
      <c r="L23" s="54"/>
      <c r="M23" s="54"/>
      <c r="N23" s="54"/>
      <c r="O23" s="54"/>
      <c r="P23" s="86">
        <v>7</v>
      </c>
      <c r="Q23" s="51">
        <f t="shared" si="0"/>
        <v>7.7</v>
      </c>
      <c r="R23" s="52" t="str">
        <f t="shared" si="3"/>
        <v>B</v>
      </c>
      <c r="S23" s="53" t="str">
        <f t="shared" si="1"/>
        <v>Khá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" customHeight="1">
      <c r="B24" s="44">
        <v>16</v>
      </c>
      <c r="C24" s="45" t="s">
        <v>128</v>
      </c>
      <c r="D24" s="46" t="s">
        <v>129</v>
      </c>
      <c r="E24" s="47" t="s">
        <v>130</v>
      </c>
      <c r="F24" s="48" t="s">
        <v>131</v>
      </c>
      <c r="G24" s="45" t="s">
        <v>81</v>
      </c>
      <c r="H24" s="88">
        <v>9</v>
      </c>
      <c r="I24" s="49">
        <v>9</v>
      </c>
      <c r="J24" s="49" t="s">
        <v>36</v>
      </c>
      <c r="K24" s="49">
        <v>9</v>
      </c>
      <c r="L24" s="54"/>
      <c r="M24" s="54"/>
      <c r="N24" s="54"/>
      <c r="O24" s="54"/>
      <c r="P24" s="86">
        <v>8</v>
      </c>
      <c r="Q24" s="51">
        <f t="shared" si="0"/>
        <v>8.4</v>
      </c>
      <c r="R24" s="52" t="str">
        <f t="shared" si="3"/>
        <v>B+</v>
      </c>
      <c r="S24" s="53" t="str">
        <f t="shared" si="1"/>
        <v>Khá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" customHeight="1">
      <c r="B25" s="44">
        <v>17</v>
      </c>
      <c r="C25" s="45" t="s">
        <v>132</v>
      </c>
      <c r="D25" s="46" t="s">
        <v>133</v>
      </c>
      <c r="E25" s="47" t="s">
        <v>130</v>
      </c>
      <c r="F25" s="48" t="s">
        <v>134</v>
      </c>
      <c r="G25" s="45" t="s">
        <v>95</v>
      </c>
      <c r="H25" s="88">
        <v>10</v>
      </c>
      <c r="I25" s="49">
        <v>9</v>
      </c>
      <c r="J25" s="49" t="s">
        <v>36</v>
      </c>
      <c r="K25" s="49">
        <v>9</v>
      </c>
      <c r="L25" s="54"/>
      <c r="M25" s="54"/>
      <c r="N25" s="54"/>
      <c r="O25" s="54"/>
      <c r="P25" s="86">
        <v>8</v>
      </c>
      <c r="Q25" s="51">
        <f t="shared" si="0"/>
        <v>8.5</v>
      </c>
      <c r="R25" s="52" t="str">
        <f t="shared" si="3"/>
        <v>A</v>
      </c>
      <c r="S25" s="53" t="str">
        <f t="shared" si="1"/>
        <v>Giỏi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" customHeight="1">
      <c r="B26" s="44">
        <v>18</v>
      </c>
      <c r="C26" s="45" t="s">
        <v>135</v>
      </c>
      <c r="D26" s="46" t="s">
        <v>136</v>
      </c>
      <c r="E26" s="47" t="s">
        <v>130</v>
      </c>
      <c r="F26" s="48" t="s">
        <v>137</v>
      </c>
      <c r="G26" s="45" t="s">
        <v>77</v>
      </c>
      <c r="H26" s="88">
        <v>10</v>
      </c>
      <c r="I26" s="49">
        <v>9</v>
      </c>
      <c r="J26" s="49" t="s">
        <v>36</v>
      </c>
      <c r="K26" s="49">
        <v>9</v>
      </c>
      <c r="L26" s="54"/>
      <c r="M26" s="54"/>
      <c r="N26" s="54"/>
      <c r="O26" s="54"/>
      <c r="P26" s="86">
        <v>9</v>
      </c>
      <c r="Q26" s="51">
        <f t="shared" si="0"/>
        <v>9.1</v>
      </c>
      <c r="R26" s="52" t="str">
        <f t="shared" si="3"/>
        <v>A+</v>
      </c>
      <c r="S26" s="53" t="str">
        <f t="shared" si="1"/>
        <v>Giỏi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" customHeight="1">
      <c r="B27" s="44">
        <v>19</v>
      </c>
      <c r="C27" s="45" t="s">
        <v>138</v>
      </c>
      <c r="D27" s="46" t="s">
        <v>110</v>
      </c>
      <c r="E27" s="47" t="s">
        <v>139</v>
      </c>
      <c r="F27" s="48" t="s">
        <v>140</v>
      </c>
      <c r="G27" s="45" t="s">
        <v>113</v>
      </c>
      <c r="H27" s="88">
        <v>10</v>
      </c>
      <c r="I27" s="49">
        <v>8</v>
      </c>
      <c r="J27" s="49" t="s">
        <v>36</v>
      </c>
      <c r="K27" s="49">
        <v>8</v>
      </c>
      <c r="L27" s="54"/>
      <c r="M27" s="54"/>
      <c r="N27" s="54"/>
      <c r="O27" s="54"/>
      <c r="P27" s="86">
        <v>7</v>
      </c>
      <c r="Q27" s="51">
        <f t="shared" si="0"/>
        <v>7.6</v>
      </c>
      <c r="R27" s="52" t="str">
        <f t="shared" si="3"/>
        <v>B</v>
      </c>
      <c r="S27" s="53" t="str">
        <f t="shared" si="1"/>
        <v>Khá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" customHeight="1">
      <c r="B28" s="44">
        <v>20</v>
      </c>
      <c r="C28" s="45" t="s">
        <v>141</v>
      </c>
      <c r="D28" s="46" t="s">
        <v>142</v>
      </c>
      <c r="E28" s="47" t="s">
        <v>143</v>
      </c>
      <c r="F28" s="48" t="s">
        <v>144</v>
      </c>
      <c r="G28" s="45" t="s">
        <v>113</v>
      </c>
      <c r="H28" s="88">
        <v>10</v>
      </c>
      <c r="I28" s="49">
        <v>9</v>
      </c>
      <c r="J28" s="49" t="s">
        <v>36</v>
      </c>
      <c r="K28" s="49">
        <v>9</v>
      </c>
      <c r="L28" s="54"/>
      <c r="M28" s="54"/>
      <c r="N28" s="54"/>
      <c r="O28" s="54"/>
      <c r="P28" s="86">
        <v>7</v>
      </c>
      <c r="Q28" s="51">
        <f t="shared" si="0"/>
        <v>7.9</v>
      </c>
      <c r="R28" s="52" t="str">
        <f t="shared" si="3"/>
        <v>B</v>
      </c>
      <c r="S28" s="53" t="str">
        <f t="shared" si="1"/>
        <v>Khá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" customHeight="1">
      <c r="B29" s="44">
        <v>21</v>
      </c>
      <c r="C29" s="45" t="s">
        <v>145</v>
      </c>
      <c r="D29" s="46" t="s">
        <v>110</v>
      </c>
      <c r="E29" s="47" t="s">
        <v>146</v>
      </c>
      <c r="F29" s="48" t="s">
        <v>147</v>
      </c>
      <c r="G29" s="45" t="s">
        <v>148</v>
      </c>
      <c r="H29" s="88">
        <v>10</v>
      </c>
      <c r="I29" s="49">
        <v>9</v>
      </c>
      <c r="J29" s="49" t="s">
        <v>36</v>
      </c>
      <c r="K29" s="49">
        <v>9</v>
      </c>
      <c r="L29" s="54"/>
      <c r="M29" s="54"/>
      <c r="N29" s="54"/>
      <c r="O29" s="54"/>
      <c r="P29" s="86">
        <v>8</v>
      </c>
      <c r="Q29" s="51">
        <f t="shared" si="0"/>
        <v>8.5</v>
      </c>
      <c r="R29" s="52" t="str">
        <f t="shared" si="3"/>
        <v>A</v>
      </c>
      <c r="S29" s="53" t="str">
        <f t="shared" si="1"/>
        <v>Giỏi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" customHeight="1">
      <c r="B30" s="44">
        <v>22</v>
      </c>
      <c r="C30" s="45" t="s">
        <v>149</v>
      </c>
      <c r="D30" s="46" t="s">
        <v>150</v>
      </c>
      <c r="E30" s="47" t="s">
        <v>151</v>
      </c>
      <c r="F30" s="48" t="s">
        <v>152</v>
      </c>
      <c r="G30" s="45" t="s">
        <v>153</v>
      </c>
      <c r="H30" s="88">
        <v>9</v>
      </c>
      <c r="I30" s="49">
        <v>9</v>
      </c>
      <c r="J30" s="49" t="s">
        <v>36</v>
      </c>
      <c r="K30" s="49">
        <v>9</v>
      </c>
      <c r="L30" s="54"/>
      <c r="M30" s="54"/>
      <c r="N30" s="54"/>
      <c r="O30" s="54"/>
      <c r="P30" s="86">
        <v>8</v>
      </c>
      <c r="Q30" s="51">
        <f t="shared" si="0"/>
        <v>8.4</v>
      </c>
      <c r="R30" s="52" t="str">
        <f t="shared" si="3"/>
        <v>B+</v>
      </c>
      <c r="S30" s="53" t="str">
        <f t="shared" si="1"/>
        <v>Khá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" customHeight="1">
      <c r="B31" s="44">
        <v>23</v>
      </c>
      <c r="C31" s="45" t="s">
        <v>154</v>
      </c>
      <c r="D31" s="46" t="s">
        <v>155</v>
      </c>
      <c r="E31" s="47" t="s">
        <v>151</v>
      </c>
      <c r="F31" s="48" t="s">
        <v>156</v>
      </c>
      <c r="G31" s="45" t="s">
        <v>157</v>
      </c>
      <c r="H31" s="88">
        <v>10</v>
      </c>
      <c r="I31" s="49">
        <v>8</v>
      </c>
      <c r="J31" s="49" t="s">
        <v>36</v>
      </c>
      <c r="K31" s="49">
        <v>8</v>
      </c>
      <c r="L31" s="54"/>
      <c r="M31" s="54"/>
      <c r="N31" s="54"/>
      <c r="O31" s="54"/>
      <c r="P31" s="86">
        <v>9</v>
      </c>
      <c r="Q31" s="51">
        <f t="shared" si="0"/>
        <v>8.8000000000000007</v>
      </c>
      <c r="R31" s="52" t="str">
        <f t="shared" si="3"/>
        <v>A</v>
      </c>
      <c r="S31" s="53" t="str">
        <f t="shared" si="1"/>
        <v>Giỏi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" customHeight="1">
      <c r="B32" s="44">
        <v>24</v>
      </c>
      <c r="C32" s="45" t="s">
        <v>158</v>
      </c>
      <c r="D32" s="46" t="s">
        <v>159</v>
      </c>
      <c r="E32" s="47" t="s">
        <v>160</v>
      </c>
      <c r="F32" s="48" t="s">
        <v>161</v>
      </c>
      <c r="G32" s="45" t="s">
        <v>77</v>
      </c>
      <c r="H32" s="88">
        <v>10</v>
      </c>
      <c r="I32" s="49">
        <v>9</v>
      </c>
      <c r="J32" s="49" t="s">
        <v>36</v>
      </c>
      <c r="K32" s="49">
        <v>9</v>
      </c>
      <c r="L32" s="54"/>
      <c r="M32" s="54"/>
      <c r="N32" s="54"/>
      <c r="O32" s="54"/>
      <c r="P32" s="86">
        <v>7</v>
      </c>
      <c r="Q32" s="51">
        <f t="shared" si="0"/>
        <v>7.9</v>
      </c>
      <c r="R32" s="52" t="str">
        <f t="shared" si="3"/>
        <v>B</v>
      </c>
      <c r="S32" s="53" t="str">
        <f t="shared" si="1"/>
        <v>Khá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" customHeight="1">
      <c r="B33" s="44">
        <v>25</v>
      </c>
      <c r="C33" s="45" t="s">
        <v>162</v>
      </c>
      <c r="D33" s="46" t="s">
        <v>163</v>
      </c>
      <c r="E33" s="47" t="s">
        <v>160</v>
      </c>
      <c r="F33" s="48" t="s">
        <v>164</v>
      </c>
      <c r="G33" s="45" t="s">
        <v>165</v>
      </c>
      <c r="H33" s="88">
        <v>10</v>
      </c>
      <c r="I33" s="49">
        <v>10</v>
      </c>
      <c r="J33" s="49" t="s">
        <v>36</v>
      </c>
      <c r="K33" s="49">
        <v>9</v>
      </c>
      <c r="L33" s="54"/>
      <c r="M33" s="54"/>
      <c r="N33" s="54"/>
      <c r="O33" s="54"/>
      <c r="P33" s="86">
        <v>9</v>
      </c>
      <c r="Q33" s="51">
        <f t="shared" si="0"/>
        <v>9.1999999999999993</v>
      </c>
      <c r="R33" s="52" t="str">
        <f t="shared" si="3"/>
        <v>A+</v>
      </c>
      <c r="S33" s="53" t="str">
        <f t="shared" si="1"/>
        <v>Giỏi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" customHeight="1">
      <c r="B34" s="44">
        <v>26</v>
      </c>
      <c r="C34" s="45" t="s">
        <v>166</v>
      </c>
      <c r="D34" s="46" t="s">
        <v>167</v>
      </c>
      <c r="E34" s="47" t="s">
        <v>168</v>
      </c>
      <c r="F34" s="48" t="s">
        <v>169</v>
      </c>
      <c r="G34" s="45" t="s">
        <v>73</v>
      </c>
      <c r="H34" s="88">
        <v>10</v>
      </c>
      <c r="I34" s="49">
        <v>9</v>
      </c>
      <c r="J34" s="49" t="s">
        <v>36</v>
      </c>
      <c r="K34" s="49">
        <v>9</v>
      </c>
      <c r="L34" s="54"/>
      <c r="M34" s="54"/>
      <c r="N34" s="54"/>
      <c r="O34" s="54"/>
      <c r="P34" s="86">
        <v>7</v>
      </c>
      <c r="Q34" s="51">
        <f t="shared" si="0"/>
        <v>7.9</v>
      </c>
      <c r="R34" s="52" t="str">
        <f t="shared" si="3"/>
        <v>B</v>
      </c>
      <c r="S34" s="53" t="str">
        <f t="shared" si="1"/>
        <v>Khá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" customHeight="1">
      <c r="B35" s="44">
        <v>27</v>
      </c>
      <c r="C35" s="45" t="s">
        <v>170</v>
      </c>
      <c r="D35" s="46" t="s">
        <v>171</v>
      </c>
      <c r="E35" s="47" t="s">
        <v>172</v>
      </c>
      <c r="F35" s="48" t="s">
        <v>173</v>
      </c>
      <c r="G35" s="45" t="s">
        <v>174</v>
      </c>
      <c r="H35" s="88">
        <v>10</v>
      </c>
      <c r="I35" s="49">
        <v>9</v>
      </c>
      <c r="J35" s="49" t="s">
        <v>36</v>
      </c>
      <c r="K35" s="49">
        <v>8</v>
      </c>
      <c r="L35" s="54"/>
      <c r="M35" s="54"/>
      <c r="N35" s="54"/>
      <c r="O35" s="54"/>
      <c r="P35" s="86">
        <v>8</v>
      </c>
      <c r="Q35" s="51">
        <f t="shared" si="0"/>
        <v>8.3000000000000007</v>
      </c>
      <c r="R35" s="52" t="str">
        <f t="shared" si="3"/>
        <v>B+</v>
      </c>
      <c r="S35" s="53" t="str">
        <f t="shared" si="1"/>
        <v>Khá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" customHeight="1">
      <c r="B36" s="44">
        <v>28</v>
      </c>
      <c r="C36" s="45" t="s">
        <v>175</v>
      </c>
      <c r="D36" s="46" t="s">
        <v>110</v>
      </c>
      <c r="E36" s="47" t="s">
        <v>176</v>
      </c>
      <c r="F36" s="48" t="s">
        <v>177</v>
      </c>
      <c r="G36" s="45" t="s">
        <v>148</v>
      </c>
      <c r="H36" s="88">
        <v>10</v>
      </c>
      <c r="I36" s="49">
        <v>9</v>
      </c>
      <c r="J36" s="49" t="s">
        <v>36</v>
      </c>
      <c r="K36" s="49">
        <v>9</v>
      </c>
      <c r="L36" s="54"/>
      <c r="M36" s="54"/>
      <c r="N36" s="54"/>
      <c r="O36" s="54"/>
      <c r="P36" s="86">
        <v>8</v>
      </c>
      <c r="Q36" s="51">
        <f t="shared" si="0"/>
        <v>8.5</v>
      </c>
      <c r="R36" s="52" t="str">
        <f t="shared" si="3"/>
        <v>A</v>
      </c>
      <c r="S36" s="53" t="str">
        <f t="shared" si="1"/>
        <v>Giỏi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" customHeight="1">
      <c r="B37" s="44">
        <v>29</v>
      </c>
      <c r="C37" s="45" t="s">
        <v>178</v>
      </c>
      <c r="D37" s="46" t="s">
        <v>163</v>
      </c>
      <c r="E37" s="47" t="s">
        <v>176</v>
      </c>
      <c r="F37" s="48" t="s">
        <v>179</v>
      </c>
      <c r="G37" s="45" t="s">
        <v>73</v>
      </c>
      <c r="H37" s="88">
        <v>9</v>
      </c>
      <c r="I37" s="49">
        <v>8</v>
      </c>
      <c r="J37" s="49" t="s">
        <v>36</v>
      </c>
      <c r="K37" s="49">
        <v>8</v>
      </c>
      <c r="L37" s="54"/>
      <c r="M37" s="54"/>
      <c r="N37" s="54"/>
      <c r="O37" s="54"/>
      <c r="P37" s="86">
        <v>8</v>
      </c>
      <c r="Q37" s="51">
        <f t="shared" si="0"/>
        <v>8.1</v>
      </c>
      <c r="R37" s="52" t="str">
        <f t="shared" si="3"/>
        <v>B+</v>
      </c>
      <c r="S37" s="53" t="str">
        <f t="shared" si="1"/>
        <v>Khá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" customHeight="1">
      <c r="B38" s="44">
        <v>30</v>
      </c>
      <c r="C38" s="45" t="s">
        <v>180</v>
      </c>
      <c r="D38" s="46" t="s">
        <v>181</v>
      </c>
      <c r="E38" s="47" t="s">
        <v>182</v>
      </c>
      <c r="F38" s="48" t="s">
        <v>183</v>
      </c>
      <c r="G38" s="45" t="s">
        <v>95</v>
      </c>
      <c r="H38" s="88">
        <v>7</v>
      </c>
      <c r="I38" s="49">
        <v>8</v>
      </c>
      <c r="J38" s="49" t="s">
        <v>36</v>
      </c>
      <c r="K38" s="49">
        <v>8</v>
      </c>
      <c r="L38" s="54"/>
      <c r="M38" s="54"/>
      <c r="N38" s="54"/>
      <c r="O38" s="54"/>
      <c r="P38" s="121" t="s">
        <v>302</v>
      </c>
      <c r="Q38" s="51">
        <f t="shared" si="0"/>
        <v>3.1</v>
      </c>
      <c r="R38" s="52" t="str">
        <f t="shared" si="3"/>
        <v>F</v>
      </c>
      <c r="S38" s="53" t="str">
        <f t="shared" si="1"/>
        <v>Kém</v>
      </c>
      <c r="T38" s="41" t="s">
        <v>301</v>
      </c>
      <c r="U38" s="41"/>
      <c r="V38" s="71"/>
      <c r="W38" s="4"/>
      <c r="X38" s="43" t="str">
        <f t="shared" si="2"/>
        <v>Học lại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" customHeight="1">
      <c r="B39" s="44">
        <v>31</v>
      </c>
      <c r="C39" s="45" t="s">
        <v>184</v>
      </c>
      <c r="D39" s="46" t="s">
        <v>185</v>
      </c>
      <c r="E39" s="47" t="s">
        <v>186</v>
      </c>
      <c r="F39" s="48" t="s">
        <v>187</v>
      </c>
      <c r="G39" s="45" t="s">
        <v>113</v>
      </c>
      <c r="H39" s="88">
        <v>10</v>
      </c>
      <c r="I39" s="49">
        <v>9</v>
      </c>
      <c r="J39" s="49" t="s">
        <v>36</v>
      </c>
      <c r="K39" s="49">
        <v>8</v>
      </c>
      <c r="L39" s="54"/>
      <c r="M39" s="54"/>
      <c r="N39" s="54"/>
      <c r="O39" s="54"/>
      <c r="P39" s="86">
        <v>7</v>
      </c>
      <c r="Q39" s="51">
        <f t="shared" si="0"/>
        <v>7.7</v>
      </c>
      <c r="R39" s="52" t="str">
        <f t="shared" si="3"/>
        <v>B</v>
      </c>
      <c r="S39" s="53" t="str">
        <f t="shared" si="1"/>
        <v>Khá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" customHeight="1">
      <c r="B40" s="44">
        <v>32</v>
      </c>
      <c r="C40" s="45" t="s">
        <v>188</v>
      </c>
      <c r="D40" s="46" t="s">
        <v>189</v>
      </c>
      <c r="E40" s="47" t="s">
        <v>190</v>
      </c>
      <c r="F40" s="48" t="s">
        <v>191</v>
      </c>
      <c r="G40" s="45" t="s">
        <v>165</v>
      </c>
      <c r="H40" s="88">
        <v>9</v>
      </c>
      <c r="I40" s="49">
        <v>8</v>
      </c>
      <c r="J40" s="49" t="s">
        <v>36</v>
      </c>
      <c r="K40" s="49">
        <v>8</v>
      </c>
      <c r="L40" s="54"/>
      <c r="M40" s="54"/>
      <c r="N40" s="54"/>
      <c r="O40" s="54"/>
      <c r="P40" s="86">
        <v>8</v>
      </c>
      <c r="Q40" s="51">
        <f t="shared" si="0"/>
        <v>8.1</v>
      </c>
      <c r="R40" s="52" t="str">
        <f t="shared" si="3"/>
        <v>B+</v>
      </c>
      <c r="S40" s="53" t="str">
        <f t="shared" si="1"/>
        <v>Khá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" customHeight="1">
      <c r="B41" s="44">
        <v>33</v>
      </c>
      <c r="C41" s="45" t="s">
        <v>192</v>
      </c>
      <c r="D41" s="46" t="s">
        <v>110</v>
      </c>
      <c r="E41" s="47" t="s">
        <v>193</v>
      </c>
      <c r="F41" s="48" t="s">
        <v>194</v>
      </c>
      <c r="G41" s="45" t="s">
        <v>148</v>
      </c>
      <c r="H41" s="88">
        <v>10</v>
      </c>
      <c r="I41" s="49">
        <v>9</v>
      </c>
      <c r="J41" s="49" t="s">
        <v>36</v>
      </c>
      <c r="K41" s="49">
        <v>9</v>
      </c>
      <c r="L41" s="54"/>
      <c r="M41" s="54"/>
      <c r="N41" s="54"/>
      <c r="O41" s="54"/>
      <c r="P41" s="86">
        <v>7</v>
      </c>
      <c r="Q41" s="51">
        <f t="shared" si="0"/>
        <v>7.9</v>
      </c>
      <c r="R41" s="52" t="str">
        <f t="shared" si="3"/>
        <v>B</v>
      </c>
      <c r="S41" s="53" t="str">
        <f t="shared" si="1"/>
        <v>Khá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" customHeight="1">
      <c r="B42" s="44">
        <v>34</v>
      </c>
      <c r="C42" s="45" t="s">
        <v>195</v>
      </c>
      <c r="D42" s="46" t="s">
        <v>196</v>
      </c>
      <c r="E42" s="47" t="s">
        <v>197</v>
      </c>
      <c r="F42" s="48" t="s">
        <v>198</v>
      </c>
      <c r="G42" s="45" t="s">
        <v>90</v>
      </c>
      <c r="H42" s="88">
        <v>10</v>
      </c>
      <c r="I42" s="49">
        <v>8</v>
      </c>
      <c r="J42" s="49" t="s">
        <v>36</v>
      </c>
      <c r="K42" s="49">
        <v>8</v>
      </c>
      <c r="L42" s="54"/>
      <c r="M42" s="54"/>
      <c r="N42" s="54"/>
      <c r="O42" s="54"/>
      <c r="P42" s="86">
        <v>7</v>
      </c>
      <c r="Q42" s="51">
        <f t="shared" si="0"/>
        <v>7.6</v>
      </c>
      <c r="R42" s="52" t="str">
        <f t="shared" si="3"/>
        <v>B</v>
      </c>
      <c r="S42" s="53" t="str">
        <f t="shared" si="1"/>
        <v>Khá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" customHeight="1">
      <c r="B43" s="44">
        <v>35</v>
      </c>
      <c r="C43" s="45" t="s">
        <v>199</v>
      </c>
      <c r="D43" s="46" t="s">
        <v>200</v>
      </c>
      <c r="E43" s="47" t="s">
        <v>201</v>
      </c>
      <c r="F43" s="48" t="s">
        <v>202</v>
      </c>
      <c r="G43" s="45" t="s">
        <v>113</v>
      </c>
      <c r="H43" s="88">
        <v>9</v>
      </c>
      <c r="I43" s="49">
        <v>8</v>
      </c>
      <c r="J43" s="49" t="s">
        <v>36</v>
      </c>
      <c r="K43" s="49">
        <v>8</v>
      </c>
      <c r="L43" s="54"/>
      <c r="M43" s="54"/>
      <c r="N43" s="54"/>
      <c r="O43" s="54"/>
      <c r="P43" s="86">
        <v>8</v>
      </c>
      <c r="Q43" s="51">
        <f t="shared" si="0"/>
        <v>8.1</v>
      </c>
      <c r="R43" s="52" t="str">
        <f t="shared" si="3"/>
        <v>B+</v>
      </c>
      <c r="S43" s="53" t="str">
        <f t="shared" si="1"/>
        <v>Khá</v>
      </c>
      <c r="T43" s="41" t="str">
        <f t="shared" si="4"/>
        <v/>
      </c>
      <c r="U43" s="41"/>
      <c r="V43" s="71"/>
      <c r="W43" s="4"/>
      <c r="X43" s="43" t="str">
        <f t="shared" si="2"/>
        <v>Đạt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" customHeight="1">
      <c r="B44" s="44">
        <v>36</v>
      </c>
      <c r="C44" s="45" t="s">
        <v>203</v>
      </c>
      <c r="D44" s="46" t="s">
        <v>204</v>
      </c>
      <c r="E44" s="47" t="s">
        <v>201</v>
      </c>
      <c r="F44" s="48" t="s">
        <v>205</v>
      </c>
      <c r="G44" s="45" t="s">
        <v>153</v>
      </c>
      <c r="H44" s="88">
        <v>9</v>
      </c>
      <c r="I44" s="49">
        <v>9</v>
      </c>
      <c r="J44" s="49" t="s">
        <v>36</v>
      </c>
      <c r="K44" s="49">
        <v>9</v>
      </c>
      <c r="L44" s="54"/>
      <c r="M44" s="54"/>
      <c r="N44" s="54"/>
      <c r="O44" s="54"/>
      <c r="P44" s="86">
        <v>8</v>
      </c>
      <c r="Q44" s="51">
        <f t="shared" si="0"/>
        <v>8.4</v>
      </c>
      <c r="R44" s="52" t="str">
        <f t="shared" si="3"/>
        <v>B+</v>
      </c>
      <c r="S44" s="53" t="str">
        <f t="shared" si="1"/>
        <v>Khá</v>
      </c>
      <c r="T44" s="41" t="str">
        <f t="shared" si="4"/>
        <v/>
      </c>
      <c r="U44" s="41"/>
      <c r="V44" s="71"/>
      <c r="W44" s="4"/>
      <c r="X44" s="43" t="str">
        <f t="shared" si="2"/>
        <v>Đạt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" customHeight="1">
      <c r="B45" s="44">
        <v>37</v>
      </c>
      <c r="C45" s="45" t="s">
        <v>206</v>
      </c>
      <c r="D45" s="46" t="s">
        <v>207</v>
      </c>
      <c r="E45" s="47" t="s">
        <v>201</v>
      </c>
      <c r="F45" s="48" t="s">
        <v>208</v>
      </c>
      <c r="G45" s="45" t="s">
        <v>81</v>
      </c>
      <c r="H45" s="88">
        <v>8</v>
      </c>
      <c r="I45" s="49">
        <v>8</v>
      </c>
      <c r="J45" s="49" t="s">
        <v>36</v>
      </c>
      <c r="K45" s="49">
        <v>8</v>
      </c>
      <c r="L45" s="54"/>
      <c r="M45" s="54"/>
      <c r="N45" s="54"/>
      <c r="O45" s="54"/>
      <c r="P45" s="86">
        <v>8</v>
      </c>
      <c r="Q45" s="51">
        <f t="shared" si="0"/>
        <v>8</v>
      </c>
      <c r="R45" s="52" t="str">
        <f t="shared" si="3"/>
        <v>B+</v>
      </c>
      <c r="S45" s="53" t="str">
        <f t="shared" si="1"/>
        <v>Khá</v>
      </c>
      <c r="T45" s="41" t="str">
        <f t="shared" si="4"/>
        <v/>
      </c>
      <c r="U45" s="41"/>
      <c r="V45" s="71"/>
      <c r="W45" s="4"/>
      <c r="X45" s="43" t="str">
        <f t="shared" si="2"/>
        <v>Đạt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" customHeight="1">
      <c r="B46" s="44">
        <v>38</v>
      </c>
      <c r="C46" s="45" t="s">
        <v>209</v>
      </c>
      <c r="D46" s="46" t="s">
        <v>210</v>
      </c>
      <c r="E46" s="47" t="s">
        <v>201</v>
      </c>
      <c r="F46" s="48" t="s">
        <v>211</v>
      </c>
      <c r="G46" s="45" t="s">
        <v>113</v>
      </c>
      <c r="H46" s="88">
        <v>10</v>
      </c>
      <c r="I46" s="49">
        <v>9</v>
      </c>
      <c r="J46" s="49" t="s">
        <v>36</v>
      </c>
      <c r="K46" s="49">
        <v>8</v>
      </c>
      <c r="L46" s="54"/>
      <c r="M46" s="54"/>
      <c r="N46" s="54"/>
      <c r="O46" s="54"/>
      <c r="P46" s="86">
        <v>7</v>
      </c>
      <c r="Q46" s="51">
        <f t="shared" si="0"/>
        <v>7.7</v>
      </c>
      <c r="R46" s="52" t="str">
        <f t="shared" si="3"/>
        <v>B</v>
      </c>
      <c r="S46" s="53" t="str">
        <f t="shared" si="1"/>
        <v>Khá</v>
      </c>
      <c r="T46" s="41" t="str">
        <f t="shared" si="4"/>
        <v/>
      </c>
      <c r="U46" s="41"/>
      <c r="V46" s="71"/>
      <c r="W46" s="4"/>
      <c r="X46" s="43" t="str">
        <f t="shared" si="2"/>
        <v>Đạt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" customHeight="1">
      <c r="B47" s="44">
        <v>39</v>
      </c>
      <c r="C47" s="45" t="s">
        <v>212</v>
      </c>
      <c r="D47" s="46" t="s">
        <v>213</v>
      </c>
      <c r="E47" s="47" t="s">
        <v>214</v>
      </c>
      <c r="F47" s="48" t="s">
        <v>215</v>
      </c>
      <c r="G47" s="45" t="s">
        <v>85</v>
      </c>
      <c r="H47" s="88">
        <v>10</v>
      </c>
      <c r="I47" s="49">
        <v>10</v>
      </c>
      <c r="J47" s="49" t="s">
        <v>36</v>
      </c>
      <c r="K47" s="49">
        <v>9</v>
      </c>
      <c r="L47" s="54"/>
      <c r="M47" s="54"/>
      <c r="N47" s="54"/>
      <c r="O47" s="54"/>
      <c r="P47" s="86">
        <v>7</v>
      </c>
      <c r="Q47" s="51">
        <f t="shared" si="0"/>
        <v>8</v>
      </c>
      <c r="R47" s="52" t="str">
        <f t="shared" si="3"/>
        <v>B+</v>
      </c>
      <c r="S47" s="53" t="str">
        <f t="shared" si="1"/>
        <v>Khá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" customHeight="1">
      <c r="B48" s="44">
        <v>40</v>
      </c>
      <c r="C48" s="45" t="s">
        <v>216</v>
      </c>
      <c r="D48" s="46" t="s">
        <v>213</v>
      </c>
      <c r="E48" s="47" t="s">
        <v>217</v>
      </c>
      <c r="F48" s="48" t="s">
        <v>218</v>
      </c>
      <c r="G48" s="45" t="s">
        <v>104</v>
      </c>
      <c r="H48" s="88">
        <v>10</v>
      </c>
      <c r="I48" s="49">
        <v>9</v>
      </c>
      <c r="J48" s="49" t="s">
        <v>36</v>
      </c>
      <c r="K48" s="49">
        <v>9</v>
      </c>
      <c r="L48" s="54"/>
      <c r="M48" s="54"/>
      <c r="N48" s="54"/>
      <c r="O48" s="54"/>
      <c r="P48" s="86">
        <v>7</v>
      </c>
      <c r="Q48" s="51">
        <f t="shared" si="0"/>
        <v>7.9</v>
      </c>
      <c r="R48" s="52" t="str">
        <f t="shared" si="3"/>
        <v>B</v>
      </c>
      <c r="S48" s="53" t="str">
        <f t="shared" si="1"/>
        <v>Khá</v>
      </c>
      <c r="T48" s="41" t="str">
        <f t="shared" si="4"/>
        <v/>
      </c>
      <c r="U48" s="41"/>
      <c r="V48" s="71"/>
      <c r="W48" s="4"/>
      <c r="X48" s="43" t="str">
        <f t="shared" si="2"/>
        <v>Đạt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2:40" ht="18" customHeight="1">
      <c r="B49" s="44">
        <v>41</v>
      </c>
      <c r="C49" s="45" t="s">
        <v>219</v>
      </c>
      <c r="D49" s="46" t="s">
        <v>220</v>
      </c>
      <c r="E49" s="47" t="s">
        <v>221</v>
      </c>
      <c r="F49" s="48" t="s">
        <v>222</v>
      </c>
      <c r="G49" s="45" t="s">
        <v>157</v>
      </c>
      <c r="H49" s="88">
        <v>8</v>
      </c>
      <c r="I49" s="49">
        <v>7</v>
      </c>
      <c r="J49" s="49" t="s">
        <v>36</v>
      </c>
      <c r="K49" s="49">
        <v>8</v>
      </c>
      <c r="L49" s="54"/>
      <c r="M49" s="54"/>
      <c r="N49" s="54"/>
      <c r="O49" s="54"/>
      <c r="P49" s="86">
        <v>7</v>
      </c>
      <c r="Q49" s="51">
        <f t="shared" si="0"/>
        <v>7.3</v>
      </c>
      <c r="R49" s="52" t="str">
        <f t="shared" si="3"/>
        <v>B</v>
      </c>
      <c r="S49" s="53" t="str">
        <f t="shared" si="1"/>
        <v>Khá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2:40" ht="18" customHeight="1">
      <c r="B50" s="44">
        <v>42</v>
      </c>
      <c r="C50" s="45" t="s">
        <v>223</v>
      </c>
      <c r="D50" s="46" t="s">
        <v>224</v>
      </c>
      <c r="E50" s="47" t="s">
        <v>225</v>
      </c>
      <c r="F50" s="48" t="s">
        <v>226</v>
      </c>
      <c r="G50" s="45" t="s">
        <v>95</v>
      </c>
      <c r="H50" s="88">
        <v>9</v>
      </c>
      <c r="I50" s="49">
        <v>8</v>
      </c>
      <c r="J50" s="49" t="s">
        <v>36</v>
      </c>
      <c r="K50" s="49">
        <v>9</v>
      </c>
      <c r="L50" s="54"/>
      <c r="M50" s="54"/>
      <c r="N50" s="54"/>
      <c r="O50" s="54"/>
      <c r="P50" s="86">
        <v>8</v>
      </c>
      <c r="Q50" s="51">
        <f t="shared" si="0"/>
        <v>8.3000000000000007</v>
      </c>
      <c r="R50" s="52" t="str">
        <f t="shared" si="3"/>
        <v>B+</v>
      </c>
      <c r="S50" s="53" t="str">
        <f t="shared" si="1"/>
        <v>Khá</v>
      </c>
      <c r="T50" s="41" t="str">
        <f t="shared" si="4"/>
        <v/>
      </c>
      <c r="U50" s="41"/>
      <c r="V50" s="71"/>
      <c r="W50" s="4"/>
      <c r="X50" s="43" t="str">
        <f t="shared" si="2"/>
        <v>Đạt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2:40" ht="18" customHeight="1">
      <c r="B51" s="44">
        <v>43</v>
      </c>
      <c r="C51" s="45" t="s">
        <v>227</v>
      </c>
      <c r="D51" s="46" t="s">
        <v>228</v>
      </c>
      <c r="E51" s="47" t="s">
        <v>229</v>
      </c>
      <c r="F51" s="48" t="s">
        <v>230</v>
      </c>
      <c r="G51" s="45" t="s">
        <v>104</v>
      </c>
      <c r="H51" s="88">
        <v>9</v>
      </c>
      <c r="I51" s="49">
        <v>9</v>
      </c>
      <c r="J51" s="49" t="s">
        <v>36</v>
      </c>
      <c r="K51" s="49">
        <v>9</v>
      </c>
      <c r="L51" s="54"/>
      <c r="M51" s="54"/>
      <c r="N51" s="54"/>
      <c r="O51" s="54"/>
      <c r="P51" s="86">
        <v>7</v>
      </c>
      <c r="Q51" s="51">
        <f t="shared" si="0"/>
        <v>7.8</v>
      </c>
      <c r="R51" s="52" t="str">
        <f t="shared" si="3"/>
        <v>B</v>
      </c>
      <c r="S51" s="53" t="str">
        <f t="shared" si="1"/>
        <v>Khá</v>
      </c>
      <c r="T51" s="41" t="str">
        <f t="shared" si="4"/>
        <v/>
      </c>
      <c r="U51" s="41"/>
      <c r="V51" s="71"/>
      <c r="W51" s="4"/>
      <c r="X51" s="43" t="str">
        <f t="shared" si="2"/>
        <v>Đạt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2:40" ht="18" customHeight="1">
      <c r="B52" s="44">
        <v>44</v>
      </c>
      <c r="C52" s="45" t="s">
        <v>231</v>
      </c>
      <c r="D52" s="46" t="s">
        <v>232</v>
      </c>
      <c r="E52" s="47" t="s">
        <v>233</v>
      </c>
      <c r="F52" s="48" t="s">
        <v>234</v>
      </c>
      <c r="G52" s="45" t="s">
        <v>81</v>
      </c>
      <c r="H52" s="88">
        <v>10</v>
      </c>
      <c r="I52" s="49">
        <v>8</v>
      </c>
      <c r="J52" s="49" t="s">
        <v>36</v>
      </c>
      <c r="K52" s="49">
        <v>8</v>
      </c>
      <c r="L52" s="54"/>
      <c r="M52" s="54"/>
      <c r="N52" s="54"/>
      <c r="O52" s="54"/>
      <c r="P52" s="86">
        <v>7</v>
      </c>
      <c r="Q52" s="51">
        <f t="shared" si="0"/>
        <v>7.6</v>
      </c>
      <c r="R52" s="52" t="str">
        <f t="shared" si="3"/>
        <v>B</v>
      </c>
      <c r="S52" s="53" t="str">
        <f t="shared" si="1"/>
        <v>Khá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2:40" ht="18" customHeight="1">
      <c r="B53" s="44">
        <v>45</v>
      </c>
      <c r="C53" s="45" t="s">
        <v>235</v>
      </c>
      <c r="D53" s="46" t="s">
        <v>236</v>
      </c>
      <c r="E53" s="47" t="s">
        <v>233</v>
      </c>
      <c r="F53" s="48" t="s">
        <v>237</v>
      </c>
      <c r="G53" s="45" t="s">
        <v>157</v>
      </c>
      <c r="H53" s="88">
        <v>9</v>
      </c>
      <c r="I53" s="49">
        <v>9</v>
      </c>
      <c r="J53" s="49" t="s">
        <v>36</v>
      </c>
      <c r="K53" s="49">
        <v>9</v>
      </c>
      <c r="L53" s="54"/>
      <c r="M53" s="54"/>
      <c r="N53" s="54"/>
      <c r="O53" s="54"/>
      <c r="P53" s="86">
        <v>7</v>
      </c>
      <c r="Q53" s="51">
        <f t="shared" si="0"/>
        <v>7.8</v>
      </c>
      <c r="R53" s="52" t="str">
        <f t="shared" si="3"/>
        <v>B</v>
      </c>
      <c r="S53" s="53" t="str">
        <f t="shared" si="1"/>
        <v>Khá</v>
      </c>
      <c r="T53" s="41" t="str">
        <f t="shared" si="4"/>
        <v/>
      </c>
      <c r="U53" s="41"/>
      <c r="V53" s="71"/>
      <c r="W53" s="4"/>
      <c r="X53" s="43" t="str">
        <f t="shared" si="2"/>
        <v>Đạt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2:40" ht="18" customHeight="1">
      <c r="B54" s="44">
        <v>46</v>
      </c>
      <c r="C54" s="45" t="s">
        <v>238</v>
      </c>
      <c r="D54" s="46" t="s">
        <v>239</v>
      </c>
      <c r="E54" s="47" t="s">
        <v>240</v>
      </c>
      <c r="F54" s="48" t="s">
        <v>241</v>
      </c>
      <c r="G54" s="45" t="s">
        <v>95</v>
      </c>
      <c r="H54" s="88">
        <v>10</v>
      </c>
      <c r="I54" s="49">
        <v>9</v>
      </c>
      <c r="J54" s="49" t="s">
        <v>36</v>
      </c>
      <c r="K54" s="49">
        <v>9</v>
      </c>
      <c r="L54" s="54"/>
      <c r="M54" s="54"/>
      <c r="N54" s="54"/>
      <c r="O54" s="54"/>
      <c r="P54" s="86">
        <v>8</v>
      </c>
      <c r="Q54" s="51">
        <f t="shared" si="0"/>
        <v>8.5</v>
      </c>
      <c r="R54" s="52" t="str">
        <f t="shared" si="3"/>
        <v>A</v>
      </c>
      <c r="S54" s="53" t="str">
        <f t="shared" si="1"/>
        <v>Giỏi</v>
      </c>
      <c r="T54" s="41" t="str">
        <f t="shared" si="4"/>
        <v/>
      </c>
      <c r="U54" s="41"/>
      <c r="V54" s="71"/>
      <c r="W54" s="4"/>
      <c r="X54" s="43" t="str">
        <f t="shared" si="2"/>
        <v>Đạt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2:40" ht="18" customHeight="1">
      <c r="B55" s="44">
        <v>47</v>
      </c>
      <c r="C55" s="45" t="s">
        <v>242</v>
      </c>
      <c r="D55" s="46" t="s">
        <v>243</v>
      </c>
      <c r="E55" s="47" t="s">
        <v>240</v>
      </c>
      <c r="F55" s="48" t="s">
        <v>244</v>
      </c>
      <c r="G55" s="45" t="s">
        <v>157</v>
      </c>
      <c r="H55" s="88">
        <v>9</v>
      </c>
      <c r="I55" s="49">
        <v>8</v>
      </c>
      <c r="J55" s="49" t="s">
        <v>36</v>
      </c>
      <c r="K55" s="49">
        <v>8</v>
      </c>
      <c r="L55" s="54"/>
      <c r="M55" s="54"/>
      <c r="N55" s="54"/>
      <c r="O55" s="54"/>
      <c r="P55" s="86">
        <v>7</v>
      </c>
      <c r="Q55" s="51">
        <f t="shared" si="0"/>
        <v>7.5</v>
      </c>
      <c r="R55" s="52" t="str">
        <f t="shared" si="3"/>
        <v>B</v>
      </c>
      <c r="S55" s="53" t="str">
        <f t="shared" si="1"/>
        <v>Khá</v>
      </c>
      <c r="T55" s="41" t="str">
        <f t="shared" si="4"/>
        <v/>
      </c>
      <c r="U55" s="41"/>
      <c r="V55" s="71"/>
      <c r="W55" s="4"/>
      <c r="X55" s="43" t="str">
        <f t="shared" si="2"/>
        <v>Đạt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2:40" ht="18" customHeight="1">
      <c r="B56" s="44">
        <v>48</v>
      </c>
      <c r="C56" s="45" t="s">
        <v>245</v>
      </c>
      <c r="D56" s="46" t="s">
        <v>110</v>
      </c>
      <c r="E56" s="47" t="s">
        <v>246</v>
      </c>
      <c r="F56" s="48" t="s">
        <v>247</v>
      </c>
      <c r="G56" s="45" t="s">
        <v>148</v>
      </c>
      <c r="H56" s="88">
        <v>10</v>
      </c>
      <c r="I56" s="49">
        <v>8</v>
      </c>
      <c r="J56" s="49" t="s">
        <v>36</v>
      </c>
      <c r="K56" s="49">
        <v>8</v>
      </c>
      <c r="L56" s="54"/>
      <c r="M56" s="54"/>
      <c r="N56" s="54"/>
      <c r="O56" s="54"/>
      <c r="P56" s="86">
        <v>8</v>
      </c>
      <c r="Q56" s="51">
        <f t="shared" si="0"/>
        <v>8.1999999999999993</v>
      </c>
      <c r="R56" s="52" t="str">
        <f t="shared" si="3"/>
        <v>B+</v>
      </c>
      <c r="S56" s="53" t="str">
        <f t="shared" si="1"/>
        <v>Khá</v>
      </c>
      <c r="T56" s="41" t="str">
        <f t="shared" si="4"/>
        <v/>
      </c>
      <c r="U56" s="41"/>
      <c r="V56" s="71"/>
      <c r="W56" s="4"/>
      <c r="X56" s="43" t="str">
        <f t="shared" si="2"/>
        <v>Đạt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2:40" ht="18" customHeight="1">
      <c r="B57" s="44">
        <v>49</v>
      </c>
      <c r="C57" s="45" t="s">
        <v>248</v>
      </c>
      <c r="D57" s="46" t="s">
        <v>249</v>
      </c>
      <c r="E57" s="47" t="s">
        <v>250</v>
      </c>
      <c r="F57" s="48" t="s">
        <v>251</v>
      </c>
      <c r="G57" s="45" t="s">
        <v>157</v>
      </c>
      <c r="H57" s="88">
        <v>10</v>
      </c>
      <c r="I57" s="49">
        <v>8</v>
      </c>
      <c r="J57" s="49" t="s">
        <v>36</v>
      </c>
      <c r="K57" s="49">
        <v>8</v>
      </c>
      <c r="L57" s="54"/>
      <c r="M57" s="54"/>
      <c r="N57" s="54"/>
      <c r="O57" s="54"/>
      <c r="P57" s="86">
        <v>7</v>
      </c>
      <c r="Q57" s="51">
        <f t="shared" si="0"/>
        <v>7.6</v>
      </c>
      <c r="R57" s="52" t="str">
        <f t="shared" si="3"/>
        <v>B</v>
      </c>
      <c r="S57" s="53" t="str">
        <f t="shared" si="1"/>
        <v>Khá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2:40" ht="18" customHeight="1">
      <c r="B58" s="44">
        <v>50</v>
      </c>
      <c r="C58" s="45" t="s">
        <v>252</v>
      </c>
      <c r="D58" s="46" t="s">
        <v>253</v>
      </c>
      <c r="E58" s="47" t="s">
        <v>254</v>
      </c>
      <c r="F58" s="48" t="s">
        <v>255</v>
      </c>
      <c r="G58" s="45" t="s">
        <v>69</v>
      </c>
      <c r="H58" s="88">
        <v>9</v>
      </c>
      <c r="I58" s="49">
        <v>9</v>
      </c>
      <c r="J58" s="49" t="s">
        <v>36</v>
      </c>
      <c r="K58" s="49">
        <v>9</v>
      </c>
      <c r="L58" s="54"/>
      <c r="M58" s="54"/>
      <c r="N58" s="54"/>
      <c r="O58" s="54"/>
      <c r="P58" s="86">
        <v>7</v>
      </c>
      <c r="Q58" s="51">
        <f t="shared" si="0"/>
        <v>7.8</v>
      </c>
      <c r="R58" s="52" t="str">
        <f t="shared" si="3"/>
        <v>B</v>
      </c>
      <c r="S58" s="53" t="str">
        <f t="shared" si="1"/>
        <v>Khá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2:40" ht="18" customHeight="1">
      <c r="B59" s="44">
        <v>51</v>
      </c>
      <c r="C59" s="45" t="s">
        <v>256</v>
      </c>
      <c r="D59" s="46" t="s">
        <v>257</v>
      </c>
      <c r="E59" s="47" t="s">
        <v>254</v>
      </c>
      <c r="F59" s="48" t="s">
        <v>258</v>
      </c>
      <c r="G59" s="45" t="s">
        <v>153</v>
      </c>
      <c r="H59" s="88">
        <v>9</v>
      </c>
      <c r="I59" s="49">
        <v>9</v>
      </c>
      <c r="J59" s="49" t="s">
        <v>36</v>
      </c>
      <c r="K59" s="49">
        <v>9</v>
      </c>
      <c r="L59" s="54"/>
      <c r="M59" s="54"/>
      <c r="N59" s="54"/>
      <c r="O59" s="54"/>
      <c r="P59" s="86">
        <v>8</v>
      </c>
      <c r="Q59" s="51">
        <f t="shared" si="0"/>
        <v>8.4</v>
      </c>
      <c r="R59" s="52" t="str">
        <f t="shared" si="3"/>
        <v>B+</v>
      </c>
      <c r="S59" s="53" t="str">
        <f t="shared" si="1"/>
        <v>Khá</v>
      </c>
      <c r="T59" s="41" t="str">
        <f t="shared" si="4"/>
        <v/>
      </c>
      <c r="U59" s="41"/>
      <c r="V59" s="71"/>
      <c r="W59" s="4"/>
      <c r="X59" s="43" t="str">
        <f t="shared" si="2"/>
        <v>Đạt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2:40" ht="18" customHeight="1">
      <c r="B60" s="44">
        <v>52</v>
      </c>
      <c r="C60" s="45" t="s">
        <v>259</v>
      </c>
      <c r="D60" s="46" t="s">
        <v>260</v>
      </c>
      <c r="E60" s="47" t="s">
        <v>261</v>
      </c>
      <c r="F60" s="48" t="s">
        <v>262</v>
      </c>
      <c r="G60" s="45" t="s">
        <v>104</v>
      </c>
      <c r="H60" s="88">
        <v>9</v>
      </c>
      <c r="I60" s="49">
        <v>9</v>
      </c>
      <c r="J60" s="49" t="s">
        <v>36</v>
      </c>
      <c r="K60" s="49">
        <v>9</v>
      </c>
      <c r="L60" s="54"/>
      <c r="M60" s="54"/>
      <c r="N60" s="54"/>
      <c r="O60" s="54"/>
      <c r="P60" s="86">
        <v>8</v>
      </c>
      <c r="Q60" s="51">
        <f t="shared" si="0"/>
        <v>8.4</v>
      </c>
      <c r="R60" s="52" t="str">
        <f t="shared" si="3"/>
        <v>B+</v>
      </c>
      <c r="S60" s="53" t="str">
        <f t="shared" si="1"/>
        <v>Khá</v>
      </c>
      <c r="T60" s="41" t="str">
        <f t="shared" si="4"/>
        <v/>
      </c>
      <c r="U60" s="41"/>
      <c r="V60" s="71"/>
      <c r="W60" s="4"/>
      <c r="X60" s="43" t="str">
        <f t="shared" si="2"/>
        <v>Đạt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2:40" ht="18" customHeight="1">
      <c r="B61" s="44">
        <v>53</v>
      </c>
      <c r="C61" s="45" t="s">
        <v>263</v>
      </c>
      <c r="D61" s="46" t="s">
        <v>264</v>
      </c>
      <c r="E61" s="47" t="s">
        <v>265</v>
      </c>
      <c r="F61" s="48" t="s">
        <v>266</v>
      </c>
      <c r="G61" s="45" t="s">
        <v>148</v>
      </c>
      <c r="H61" s="88">
        <v>9</v>
      </c>
      <c r="I61" s="49">
        <v>7</v>
      </c>
      <c r="J61" s="49" t="s">
        <v>36</v>
      </c>
      <c r="K61" s="49">
        <v>8</v>
      </c>
      <c r="L61" s="54"/>
      <c r="M61" s="54"/>
      <c r="N61" s="54"/>
      <c r="O61" s="54"/>
      <c r="P61" s="86">
        <v>7</v>
      </c>
      <c r="Q61" s="51">
        <f t="shared" si="0"/>
        <v>7.4</v>
      </c>
      <c r="R61" s="52" t="str">
        <f t="shared" si="3"/>
        <v>B</v>
      </c>
      <c r="S61" s="53" t="str">
        <f t="shared" si="1"/>
        <v>Khá</v>
      </c>
      <c r="T61" s="41" t="str">
        <f t="shared" si="4"/>
        <v/>
      </c>
      <c r="U61" s="41"/>
      <c r="V61" s="71"/>
      <c r="W61" s="4"/>
      <c r="X61" s="43" t="str">
        <f t="shared" si="2"/>
        <v>Đạt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2:40" ht="18" customHeight="1">
      <c r="B62" s="44">
        <v>54</v>
      </c>
      <c r="C62" s="45" t="s">
        <v>267</v>
      </c>
      <c r="D62" s="46" t="s">
        <v>110</v>
      </c>
      <c r="E62" s="47" t="s">
        <v>268</v>
      </c>
      <c r="F62" s="48" t="s">
        <v>269</v>
      </c>
      <c r="G62" s="45" t="s">
        <v>153</v>
      </c>
      <c r="H62" s="88">
        <v>10</v>
      </c>
      <c r="I62" s="49">
        <v>8</v>
      </c>
      <c r="J62" s="49" t="s">
        <v>36</v>
      </c>
      <c r="K62" s="49">
        <v>9</v>
      </c>
      <c r="L62" s="54"/>
      <c r="M62" s="54"/>
      <c r="N62" s="54"/>
      <c r="O62" s="54"/>
      <c r="P62" s="86">
        <v>7</v>
      </c>
      <c r="Q62" s="51">
        <f t="shared" si="0"/>
        <v>7.8</v>
      </c>
      <c r="R62" s="52" t="str">
        <f t="shared" si="3"/>
        <v>B</v>
      </c>
      <c r="S62" s="53" t="str">
        <f t="shared" si="1"/>
        <v>Khá</v>
      </c>
      <c r="T62" s="41" t="str">
        <f t="shared" si="4"/>
        <v/>
      </c>
      <c r="U62" s="41"/>
      <c r="V62" s="71"/>
      <c r="W62" s="4"/>
      <c r="X62" s="43" t="str">
        <f t="shared" si="2"/>
        <v>Đạt</v>
      </c>
      <c r="Y62" s="4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61"/>
    </row>
    <row r="63" spans="2:40" ht="18" customHeight="1">
      <c r="B63" s="44">
        <v>55</v>
      </c>
      <c r="C63" s="45" t="s">
        <v>270</v>
      </c>
      <c r="D63" s="46" t="s">
        <v>110</v>
      </c>
      <c r="E63" s="47" t="s">
        <v>268</v>
      </c>
      <c r="F63" s="48" t="s">
        <v>271</v>
      </c>
      <c r="G63" s="45" t="s">
        <v>85</v>
      </c>
      <c r="H63" s="88">
        <v>10</v>
      </c>
      <c r="I63" s="49">
        <v>8</v>
      </c>
      <c r="J63" s="49" t="s">
        <v>36</v>
      </c>
      <c r="K63" s="49">
        <v>8</v>
      </c>
      <c r="L63" s="54"/>
      <c r="M63" s="54"/>
      <c r="N63" s="54"/>
      <c r="O63" s="54"/>
      <c r="P63" s="86">
        <v>7</v>
      </c>
      <c r="Q63" s="51">
        <f t="shared" si="0"/>
        <v>7.6</v>
      </c>
      <c r="R63" s="52" t="str">
        <f t="shared" si="3"/>
        <v>B</v>
      </c>
      <c r="S63" s="53" t="str">
        <f t="shared" si="1"/>
        <v>Khá</v>
      </c>
      <c r="T63" s="41" t="str">
        <f t="shared" si="4"/>
        <v/>
      </c>
      <c r="U63" s="41"/>
      <c r="V63" s="71"/>
      <c r="W63" s="4"/>
      <c r="X63" s="43" t="str">
        <f t="shared" si="2"/>
        <v>Đạt</v>
      </c>
      <c r="Y63" s="4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61"/>
    </row>
    <row r="64" spans="2:40" ht="18" customHeight="1">
      <c r="B64" s="44">
        <v>56</v>
      </c>
      <c r="C64" s="45" t="s">
        <v>272</v>
      </c>
      <c r="D64" s="46" t="s">
        <v>273</v>
      </c>
      <c r="E64" s="47" t="s">
        <v>274</v>
      </c>
      <c r="F64" s="48" t="s">
        <v>275</v>
      </c>
      <c r="G64" s="45" t="s">
        <v>81</v>
      </c>
      <c r="H64" s="88">
        <v>9</v>
      </c>
      <c r="I64" s="49">
        <v>9</v>
      </c>
      <c r="J64" s="49" t="s">
        <v>36</v>
      </c>
      <c r="K64" s="49">
        <v>9</v>
      </c>
      <c r="L64" s="54"/>
      <c r="M64" s="54"/>
      <c r="N64" s="54"/>
      <c r="O64" s="54"/>
      <c r="P64" s="86">
        <v>8</v>
      </c>
      <c r="Q64" s="51">
        <f t="shared" si="0"/>
        <v>8.4</v>
      </c>
      <c r="R64" s="52" t="str">
        <f t="shared" si="3"/>
        <v>B+</v>
      </c>
      <c r="S64" s="53" t="str">
        <f t="shared" si="1"/>
        <v>Khá</v>
      </c>
      <c r="T64" s="41" t="str">
        <f t="shared" si="4"/>
        <v/>
      </c>
      <c r="U64" s="41"/>
      <c r="V64" s="71"/>
      <c r="W64" s="4"/>
      <c r="X64" s="43" t="str">
        <f t="shared" si="2"/>
        <v>Đạt</v>
      </c>
      <c r="Y64" s="4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61"/>
    </row>
    <row r="65" spans="1:40" ht="18" customHeight="1">
      <c r="B65" s="44">
        <v>57</v>
      </c>
      <c r="C65" s="45" t="s">
        <v>276</v>
      </c>
      <c r="D65" s="46" t="s">
        <v>277</v>
      </c>
      <c r="E65" s="47" t="s">
        <v>278</v>
      </c>
      <c r="F65" s="48" t="s">
        <v>279</v>
      </c>
      <c r="G65" s="45" t="s">
        <v>280</v>
      </c>
      <c r="H65" s="88">
        <v>10</v>
      </c>
      <c r="I65" s="49">
        <v>8</v>
      </c>
      <c r="J65" s="49" t="s">
        <v>36</v>
      </c>
      <c r="K65" s="49">
        <v>8</v>
      </c>
      <c r="L65" s="54"/>
      <c r="M65" s="54"/>
      <c r="N65" s="54"/>
      <c r="O65" s="54"/>
      <c r="P65" s="86">
        <v>8</v>
      </c>
      <c r="Q65" s="51">
        <f t="shared" si="0"/>
        <v>8.1999999999999993</v>
      </c>
      <c r="R65" s="52" t="str">
        <f t="shared" si="3"/>
        <v>B+</v>
      </c>
      <c r="S65" s="53" t="str">
        <f t="shared" si="1"/>
        <v>Khá</v>
      </c>
      <c r="T65" s="41" t="str">
        <f t="shared" si="4"/>
        <v/>
      </c>
      <c r="U65" s="41"/>
      <c r="V65" s="71"/>
      <c r="W65" s="4"/>
      <c r="X65" s="43" t="str">
        <f t="shared" si="2"/>
        <v>Đạt</v>
      </c>
      <c r="Y65" s="4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61"/>
    </row>
    <row r="66" spans="1:40" ht="18" customHeight="1">
      <c r="B66" s="44">
        <v>58</v>
      </c>
      <c r="C66" s="45" t="s">
        <v>281</v>
      </c>
      <c r="D66" s="46" t="s">
        <v>282</v>
      </c>
      <c r="E66" s="47" t="s">
        <v>283</v>
      </c>
      <c r="F66" s="48" t="s">
        <v>284</v>
      </c>
      <c r="G66" s="45" t="s">
        <v>90</v>
      </c>
      <c r="H66" s="88">
        <v>10</v>
      </c>
      <c r="I66" s="49">
        <v>8</v>
      </c>
      <c r="J66" s="49" t="s">
        <v>36</v>
      </c>
      <c r="K66" s="49">
        <v>8</v>
      </c>
      <c r="L66" s="54"/>
      <c r="M66" s="54"/>
      <c r="N66" s="54"/>
      <c r="O66" s="54"/>
      <c r="P66" s="86">
        <v>8</v>
      </c>
      <c r="Q66" s="51">
        <f t="shared" si="0"/>
        <v>8.1999999999999993</v>
      </c>
      <c r="R66" s="52" t="str">
        <f t="shared" si="3"/>
        <v>B+</v>
      </c>
      <c r="S66" s="53" t="str">
        <f t="shared" si="1"/>
        <v>Khá</v>
      </c>
      <c r="T66" s="41" t="str">
        <f t="shared" si="4"/>
        <v/>
      </c>
      <c r="U66" s="41"/>
      <c r="V66" s="71"/>
      <c r="W66" s="4"/>
      <c r="X66" s="43" t="str">
        <f t="shared" si="2"/>
        <v>Đạt</v>
      </c>
      <c r="Y66" s="4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61"/>
    </row>
    <row r="67" spans="1:40" ht="18" customHeight="1">
      <c r="B67" s="44">
        <v>59</v>
      </c>
      <c r="C67" s="45" t="s">
        <v>285</v>
      </c>
      <c r="D67" s="46" t="s">
        <v>286</v>
      </c>
      <c r="E67" s="47" t="s">
        <v>287</v>
      </c>
      <c r="F67" s="48" t="s">
        <v>288</v>
      </c>
      <c r="G67" s="45" t="s">
        <v>113</v>
      </c>
      <c r="H67" s="88">
        <v>10</v>
      </c>
      <c r="I67" s="49">
        <v>8</v>
      </c>
      <c r="J67" s="49" t="s">
        <v>36</v>
      </c>
      <c r="K67" s="49">
        <v>8</v>
      </c>
      <c r="L67" s="54"/>
      <c r="M67" s="54"/>
      <c r="N67" s="54"/>
      <c r="O67" s="54"/>
      <c r="P67" s="86">
        <v>7</v>
      </c>
      <c r="Q67" s="51">
        <f t="shared" si="0"/>
        <v>7.6</v>
      </c>
      <c r="R67" s="52" t="str">
        <f t="shared" si="3"/>
        <v>B</v>
      </c>
      <c r="S67" s="53" t="str">
        <f t="shared" si="1"/>
        <v>Khá</v>
      </c>
      <c r="T67" s="41" t="str">
        <f t="shared" si="4"/>
        <v/>
      </c>
      <c r="U67" s="41"/>
      <c r="V67" s="71"/>
      <c r="W67" s="4"/>
      <c r="X67" s="43" t="str">
        <f t="shared" si="2"/>
        <v>Đạt</v>
      </c>
      <c r="Y67" s="4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61"/>
    </row>
    <row r="68" spans="1:40" ht="18" customHeight="1">
      <c r="B68" s="44">
        <v>60</v>
      </c>
      <c r="C68" s="45" t="s">
        <v>289</v>
      </c>
      <c r="D68" s="46" t="s">
        <v>290</v>
      </c>
      <c r="E68" s="47" t="s">
        <v>291</v>
      </c>
      <c r="F68" s="48" t="s">
        <v>292</v>
      </c>
      <c r="G68" s="45" t="s">
        <v>148</v>
      </c>
      <c r="H68" s="88">
        <v>10</v>
      </c>
      <c r="I68" s="49">
        <v>9</v>
      </c>
      <c r="J68" s="49" t="s">
        <v>36</v>
      </c>
      <c r="K68" s="49">
        <v>9</v>
      </c>
      <c r="L68" s="54"/>
      <c r="M68" s="54"/>
      <c r="N68" s="54"/>
      <c r="O68" s="54"/>
      <c r="P68" s="86">
        <v>8</v>
      </c>
      <c r="Q68" s="51">
        <f t="shared" si="0"/>
        <v>8.5</v>
      </c>
      <c r="R68" s="52" t="str">
        <f t="shared" si="3"/>
        <v>A</v>
      </c>
      <c r="S68" s="53" t="str">
        <f t="shared" si="1"/>
        <v>Giỏi</v>
      </c>
      <c r="T68" s="41" t="str">
        <f t="shared" si="4"/>
        <v/>
      </c>
      <c r="U68" s="41"/>
      <c r="V68" s="71"/>
      <c r="W68" s="4"/>
      <c r="X68" s="43" t="str">
        <f t="shared" si="2"/>
        <v>Đạt</v>
      </c>
      <c r="Y68" s="4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61"/>
    </row>
    <row r="69" spans="1:40" ht="18" customHeight="1">
      <c r="B69" s="44">
        <v>61</v>
      </c>
      <c r="C69" s="45" t="s">
        <v>293</v>
      </c>
      <c r="D69" s="46" t="s">
        <v>294</v>
      </c>
      <c r="E69" s="47" t="s">
        <v>295</v>
      </c>
      <c r="F69" s="48" t="s">
        <v>296</v>
      </c>
      <c r="G69" s="45" t="s">
        <v>73</v>
      </c>
      <c r="H69" s="88">
        <v>10</v>
      </c>
      <c r="I69" s="49">
        <v>8</v>
      </c>
      <c r="J69" s="49" t="s">
        <v>36</v>
      </c>
      <c r="K69" s="49">
        <v>8</v>
      </c>
      <c r="L69" s="54"/>
      <c r="M69" s="54"/>
      <c r="N69" s="54"/>
      <c r="O69" s="54"/>
      <c r="P69" s="86">
        <v>8</v>
      </c>
      <c r="Q69" s="51">
        <f t="shared" si="0"/>
        <v>8.1999999999999993</v>
      </c>
      <c r="R69" s="52" t="str">
        <f t="shared" si="3"/>
        <v>B+</v>
      </c>
      <c r="S69" s="53" t="str">
        <f t="shared" si="1"/>
        <v>Khá</v>
      </c>
      <c r="T69" s="41" t="str">
        <f t="shared" si="4"/>
        <v/>
      </c>
      <c r="U69" s="41"/>
      <c r="V69" s="71"/>
      <c r="W69" s="4"/>
      <c r="X69" s="43" t="str">
        <f t="shared" si="2"/>
        <v>Đạt</v>
      </c>
      <c r="Y69" s="4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61"/>
    </row>
    <row r="70" spans="1:40" ht="18" customHeight="1">
      <c r="B70" s="44">
        <v>62</v>
      </c>
      <c r="C70" s="45" t="s">
        <v>297</v>
      </c>
      <c r="D70" s="46" t="s">
        <v>298</v>
      </c>
      <c r="E70" s="47" t="s">
        <v>299</v>
      </c>
      <c r="F70" s="48" t="s">
        <v>300</v>
      </c>
      <c r="G70" s="45" t="s">
        <v>153</v>
      </c>
      <c r="H70" s="88">
        <v>9</v>
      </c>
      <c r="I70" s="49">
        <v>9</v>
      </c>
      <c r="J70" s="49" t="s">
        <v>36</v>
      </c>
      <c r="K70" s="49">
        <v>9</v>
      </c>
      <c r="L70" s="54"/>
      <c r="M70" s="54"/>
      <c r="N70" s="54"/>
      <c r="O70" s="54"/>
      <c r="P70" s="86">
        <v>7</v>
      </c>
      <c r="Q70" s="51">
        <f t="shared" si="0"/>
        <v>7.8</v>
      </c>
      <c r="R70" s="52" t="str">
        <f t="shared" si="3"/>
        <v>B</v>
      </c>
      <c r="S70" s="53" t="str">
        <f t="shared" si="1"/>
        <v>Khá</v>
      </c>
      <c r="T70" s="41" t="str">
        <f t="shared" si="4"/>
        <v/>
      </c>
      <c r="U70" s="41"/>
      <c r="V70" s="71"/>
      <c r="W70" s="4"/>
      <c r="X70" s="43" t="str">
        <f t="shared" si="2"/>
        <v>Đạt</v>
      </c>
      <c r="Y70" s="43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61"/>
    </row>
    <row r="71" spans="1:40" ht="7.5" hidden="1" customHeight="1">
      <c r="A71" s="61"/>
      <c r="B71" s="62"/>
      <c r="C71" s="63"/>
      <c r="D71" s="63"/>
      <c r="E71" s="64"/>
      <c r="F71" s="64"/>
      <c r="G71" s="64"/>
      <c r="H71" s="65"/>
      <c r="I71" s="66"/>
      <c r="J71" s="66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4"/>
    </row>
    <row r="72" spans="1:40" ht="16.8">
      <c r="A72" s="61"/>
      <c r="B72" s="140" t="s">
        <v>37</v>
      </c>
      <c r="C72" s="140"/>
      <c r="D72" s="63"/>
      <c r="E72" s="64"/>
      <c r="F72" s="64"/>
      <c r="G72" s="64"/>
      <c r="H72" s="65"/>
      <c r="I72" s="66"/>
      <c r="J72" s="66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4"/>
    </row>
    <row r="73" spans="1:40" ht="16.5" customHeight="1">
      <c r="A73" s="61"/>
      <c r="B73" s="68" t="s">
        <v>38</v>
      </c>
      <c r="C73" s="68"/>
      <c r="D73" s="69">
        <f>+$AA$7</f>
        <v>62</v>
      </c>
      <c r="E73" s="70" t="s">
        <v>39</v>
      </c>
      <c r="F73" s="70"/>
      <c r="G73" s="130" t="s">
        <v>40</v>
      </c>
      <c r="H73" s="130"/>
      <c r="I73" s="130"/>
      <c r="J73" s="130"/>
      <c r="K73" s="130"/>
      <c r="L73" s="130"/>
      <c r="M73" s="130"/>
      <c r="N73" s="130"/>
      <c r="O73" s="130"/>
      <c r="P73" s="71">
        <f>$AA$7 -COUNTIF($T$8:$T$249,"Vắng") -COUNTIF($T$8:$T$249,"Vắng có phép") - COUNTIF($T$8:$T$249,"Đình chỉ thi") - COUNTIF($T$8:$T$249,"Không đủ ĐKDT")</f>
        <v>62</v>
      </c>
      <c r="Q73" s="71"/>
      <c r="R73" s="72"/>
      <c r="S73" s="73"/>
      <c r="T73" s="73" t="s">
        <v>39</v>
      </c>
      <c r="U73" s="73"/>
      <c r="V73" s="73"/>
      <c r="W73" s="4"/>
    </row>
    <row r="74" spans="1:40" ht="16.5" customHeight="1">
      <c r="A74" s="61"/>
      <c r="B74" s="68" t="s">
        <v>41</v>
      </c>
      <c r="C74" s="68"/>
      <c r="D74" s="69">
        <f>+$AL$7</f>
        <v>61</v>
      </c>
      <c r="E74" s="70" t="s">
        <v>39</v>
      </c>
      <c r="F74" s="70"/>
      <c r="G74" s="130" t="s">
        <v>42</v>
      </c>
      <c r="H74" s="130"/>
      <c r="I74" s="130"/>
      <c r="J74" s="130"/>
      <c r="K74" s="130"/>
      <c r="L74" s="130"/>
      <c r="M74" s="130"/>
      <c r="N74" s="130"/>
      <c r="O74" s="130"/>
      <c r="P74" s="74">
        <f>COUNTIF($T$8:$T$125,"Vắng")</f>
        <v>0</v>
      </c>
      <c r="Q74" s="74"/>
      <c r="R74" s="75"/>
      <c r="S74" s="73"/>
      <c r="T74" s="73" t="s">
        <v>39</v>
      </c>
      <c r="U74" s="73"/>
      <c r="V74" s="73"/>
      <c r="W74" s="4"/>
    </row>
    <row r="75" spans="1:40" ht="16.5" customHeight="1">
      <c r="A75" s="61"/>
      <c r="B75" s="68" t="s">
        <v>43</v>
      </c>
      <c r="C75" s="68"/>
      <c r="D75" s="76">
        <f>COUNTIF(X9:X70,"Học lại")</f>
        <v>1</v>
      </c>
      <c r="E75" s="70" t="s">
        <v>39</v>
      </c>
      <c r="F75" s="70"/>
      <c r="G75" s="130" t="s">
        <v>44</v>
      </c>
      <c r="H75" s="130"/>
      <c r="I75" s="130"/>
      <c r="J75" s="130"/>
      <c r="K75" s="130"/>
      <c r="L75" s="130"/>
      <c r="M75" s="130"/>
      <c r="N75" s="130"/>
      <c r="O75" s="130"/>
      <c r="P75" s="71">
        <f>COUNTIF($T$8:$T$125,"Vắng có phép")</f>
        <v>0</v>
      </c>
      <c r="Q75" s="71"/>
      <c r="R75" s="72"/>
      <c r="S75" s="73"/>
      <c r="T75" s="73" t="s">
        <v>39</v>
      </c>
      <c r="U75" s="73"/>
      <c r="V75" s="73"/>
      <c r="W75" s="4"/>
    </row>
    <row r="76" spans="1:40" ht="3" customHeight="1">
      <c r="A76" s="61"/>
      <c r="B76" s="62"/>
      <c r="C76" s="63"/>
      <c r="D76" s="63"/>
      <c r="E76" s="64"/>
      <c r="F76" s="64"/>
      <c r="G76" s="64"/>
      <c r="H76" s="65"/>
      <c r="I76" s="66"/>
      <c r="J76" s="66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4"/>
    </row>
    <row r="77" spans="1:40">
      <c r="B77" s="77" t="s">
        <v>45</v>
      </c>
      <c r="C77" s="77"/>
      <c r="D77" s="78">
        <f>COUNTIF(X9:X70,"Thi lại")</f>
        <v>0</v>
      </c>
      <c r="E77" s="79" t="s">
        <v>39</v>
      </c>
      <c r="F77" s="4"/>
      <c r="G77" s="4"/>
      <c r="H77" s="4"/>
      <c r="I77" s="4"/>
      <c r="J77" s="150"/>
      <c r="K77" s="150"/>
      <c r="L77" s="150"/>
      <c r="M77" s="150"/>
      <c r="N77" s="150"/>
      <c r="O77" s="150"/>
      <c r="P77" s="150"/>
      <c r="Q77" s="150"/>
      <c r="R77" s="150"/>
      <c r="S77" s="150"/>
      <c r="T77" s="150"/>
      <c r="U77" s="106"/>
      <c r="V77" s="106"/>
      <c r="W77" s="4"/>
    </row>
    <row r="78" spans="1:40">
      <c r="B78" s="77"/>
      <c r="C78" s="77"/>
      <c r="D78" s="78"/>
      <c r="E78" s="79"/>
      <c r="F78" s="4"/>
      <c r="G78" s="4"/>
      <c r="H78" s="4"/>
      <c r="I78" s="4"/>
      <c r="J78" s="150" t="s">
        <v>58</v>
      </c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50"/>
      <c r="V78" s="106"/>
      <c r="W78" s="4"/>
    </row>
    <row r="79" spans="1:40" ht="31.95" customHeight="1">
      <c r="A79" s="80"/>
      <c r="B79" s="151" t="s">
        <v>46</v>
      </c>
      <c r="C79" s="151"/>
      <c r="D79" s="151"/>
      <c r="E79" s="151"/>
      <c r="F79" s="151"/>
      <c r="G79" s="151"/>
      <c r="H79" s="151"/>
      <c r="I79" s="81"/>
      <c r="J79" s="152" t="s">
        <v>59</v>
      </c>
      <c r="K79" s="153"/>
      <c r="L79" s="153"/>
      <c r="M79" s="153"/>
      <c r="N79" s="153"/>
      <c r="O79" s="153"/>
      <c r="P79" s="153"/>
      <c r="Q79" s="153"/>
      <c r="R79" s="153"/>
      <c r="S79" s="153"/>
      <c r="T79" s="153"/>
      <c r="U79" s="153"/>
      <c r="V79" s="107"/>
      <c r="W79" s="4"/>
    </row>
    <row r="80" spans="1:40" ht="4.5" customHeight="1">
      <c r="A80" s="61"/>
      <c r="B80" s="62"/>
      <c r="C80" s="82"/>
      <c r="D80" s="82"/>
      <c r="E80" s="83"/>
      <c r="F80" s="83"/>
      <c r="G80" s="83"/>
      <c r="H80" s="84"/>
      <c r="I80" s="85"/>
      <c r="J80" s="85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40" s="61" customFormat="1">
      <c r="B81" s="151" t="s">
        <v>47</v>
      </c>
      <c r="C81" s="151"/>
      <c r="D81" s="154" t="s">
        <v>48</v>
      </c>
      <c r="E81" s="154"/>
      <c r="F81" s="154"/>
      <c r="G81" s="154"/>
      <c r="H81" s="154"/>
      <c r="I81" s="85"/>
      <c r="J81" s="85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4"/>
      <c r="X81" s="2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</row>
    <row r="82" spans="1:40" s="61" customFormat="1" ht="5.4" customHeight="1">
      <c r="A82" s="1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2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</row>
    <row r="83" spans="1:40" s="61" customFormat="1" ht="9.6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2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s="61" customForma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2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s="61" customFormat="1" ht="9.75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2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s="61" customFormat="1" ht="3.75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2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s="61" customFormat="1" ht="18" customHeight="1">
      <c r="A87" s="1"/>
      <c r="B87" s="148" t="s">
        <v>60</v>
      </c>
      <c r="C87" s="148"/>
      <c r="D87" s="148" t="s">
        <v>61</v>
      </c>
      <c r="E87" s="148"/>
      <c r="F87" s="148"/>
      <c r="G87" s="148"/>
      <c r="H87" s="148"/>
      <c r="I87" s="148"/>
      <c r="J87" s="148" t="s">
        <v>62</v>
      </c>
      <c r="K87" s="148"/>
      <c r="L87" s="148"/>
      <c r="M87" s="148"/>
      <c r="N87" s="148"/>
      <c r="O87" s="148"/>
      <c r="P87" s="148"/>
      <c r="Q87" s="148"/>
      <c r="R87" s="148"/>
      <c r="S87" s="148"/>
      <c r="T87" s="148"/>
      <c r="U87" s="148"/>
      <c r="V87" s="108"/>
      <c r="W87" s="4"/>
      <c r="X87" s="2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s="61" customFormat="1" ht="4.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2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s="61" customFormat="1" ht="36.7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2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0" ht="38.25" customHeight="1">
      <c r="B90" s="155"/>
      <c r="C90" s="151"/>
      <c r="D90" s="151"/>
      <c r="E90" s="151"/>
      <c r="F90" s="151"/>
      <c r="G90" s="151"/>
      <c r="H90" s="155"/>
      <c r="I90" s="155"/>
      <c r="J90" s="155"/>
      <c r="K90" s="155"/>
      <c r="L90" s="155"/>
      <c r="M90" s="155"/>
      <c r="N90" s="156"/>
      <c r="O90" s="156"/>
      <c r="P90" s="156"/>
      <c r="Q90" s="156"/>
      <c r="R90" s="156"/>
      <c r="S90" s="156"/>
      <c r="T90" s="156"/>
      <c r="U90" s="156"/>
      <c r="V90" s="109"/>
    </row>
    <row r="91" spans="1:40">
      <c r="B91" s="62"/>
      <c r="C91" s="82"/>
      <c r="D91" s="82"/>
      <c r="E91" s="83"/>
      <c r="F91" s="83"/>
      <c r="G91" s="83"/>
      <c r="H91" s="84"/>
      <c r="I91" s="85"/>
      <c r="J91" s="85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spans="1:40">
      <c r="B92" s="151"/>
      <c r="C92" s="151"/>
      <c r="D92" s="154"/>
      <c r="E92" s="154"/>
      <c r="F92" s="154"/>
      <c r="G92" s="154"/>
      <c r="H92" s="154"/>
      <c r="I92" s="85"/>
      <c r="J92" s="85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</row>
    <row r="93" spans="1:40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8" spans="2:22">
      <c r="B98" s="157"/>
      <c r="C98" s="157"/>
      <c r="D98" s="157"/>
      <c r="E98" s="157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10"/>
    </row>
    <row r="101" spans="2:22" ht="39" customHeight="1">
      <c r="B101" s="155" t="s">
        <v>49</v>
      </c>
      <c r="C101" s="151"/>
      <c r="D101" s="151"/>
      <c r="E101" s="151"/>
      <c r="F101" s="151"/>
      <c r="G101" s="151"/>
      <c r="H101" s="155" t="s">
        <v>50</v>
      </c>
      <c r="I101" s="155"/>
      <c r="J101" s="155"/>
      <c r="K101" s="155"/>
      <c r="L101" s="155"/>
      <c r="M101" s="155"/>
      <c r="N101" s="156" t="s">
        <v>51</v>
      </c>
      <c r="O101" s="156"/>
      <c r="P101" s="156"/>
      <c r="Q101" s="156"/>
      <c r="R101" s="156"/>
      <c r="S101" s="156"/>
      <c r="T101" s="156"/>
      <c r="U101" s="156"/>
      <c r="V101" s="109"/>
    </row>
    <row r="102" spans="2:22">
      <c r="B102" s="62"/>
      <c r="C102" s="82"/>
      <c r="D102" s="82"/>
      <c r="E102" s="83"/>
      <c r="F102" s="83"/>
      <c r="G102" s="83"/>
      <c r="H102" s="84"/>
      <c r="I102" s="85"/>
      <c r="J102" s="85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spans="2:22">
      <c r="B103" s="151" t="s">
        <v>47</v>
      </c>
      <c r="C103" s="151"/>
      <c r="D103" s="154" t="s">
        <v>48</v>
      </c>
      <c r="E103" s="154"/>
      <c r="F103" s="154"/>
      <c r="G103" s="154"/>
      <c r="H103" s="154"/>
      <c r="I103" s="85"/>
      <c r="J103" s="85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</row>
    <row r="104" spans="2:22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9" spans="2:22">
      <c r="B109" s="157"/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157" t="s">
        <v>52</v>
      </c>
      <c r="O109" s="157"/>
      <c r="P109" s="157"/>
      <c r="Q109" s="157"/>
      <c r="R109" s="157"/>
      <c r="S109" s="157"/>
      <c r="T109" s="157"/>
      <c r="U109" s="157"/>
      <c r="V109" s="110"/>
    </row>
  </sheetData>
  <sheetProtection formatCells="0" formatColumns="0" formatRows="0" insertColumns="0" insertRows="0" insertHyperlinks="0" deleteColumns="0" deleteRows="0" sort="0" autoFilter="0" pivotTables="0"/>
  <autoFilter ref="A7:AN70">
    <filterColumn colId="3" showButton="0"/>
  </autoFilter>
  <mergeCells count="68">
    <mergeCell ref="B1:G1"/>
    <mergeCell ref="H1:U1"/>
    <mergeCell ref="B2:G2"/>
    <mergeCell ref="H2:U2"/>
    <mergeCell ref="B3:C3"/>
    <mergeCell ref="D3:O3"/>
    <mergeCell ref="P3:U3"/>
    <mergeCell ref="G74:O74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U6:U8"/>
    <mergeCell ref="S6:S7"/>
    <mergeCell ref="T6:T8"/>
    <mergeCell ref="B6:B7"/>
    <mergeCell ref="G6:G7"/>
    <mergeCell ref="B8:G8"/>
    <mergeCell ref="B72:C72"/>
    <mergeCell ref="G73:O73"/>
    <mergeCell ref="C6:C7"/>
    <mergeCell ref="D6:E7"/>
    <mergeCell ref="F6:F7"/>
    <mergeCell ref="O6:O7"/>
    <mergeCell ref="J77:T77"/>
    <mergeCell ref="J78:U78"/>
    <mergeCell ref="B79:H79"/>
    <mergeCell ref="J79:U79"/>
    <mergeCell ref="G75:O75"/>
    <mergeCell ref="P6:P7"/>
    <mergeCell ref="Q6:Q8"/>
    <mergeCell ref="R6:R7"/>
    <mergeCell ref="H6:H7"/>
    <mergeCell ref="I6:I7"/>
    <mergeCell ref="J6:J7"/>
    <mergeCell ref="K6:K7"/>
    <mergeCell ref="L6:L7"/>
    <mergeCell ref="M6:N6"/>
    <mergeCell ref="B81:C81"/>
    <mergeCell ref="D81:H81"/>
    <mergeCell ref="B87:C87"/>
    <mergeCell ref="D87:I87"/>
    <mergeCell ref="B90:G90"/>
    <mergeCell ref="H90:M90"/>
    <mergeCell ref="J87:U87"/>
    <mergeCell ref="N90:U90"/>
    <mergeCell ref="B109:D109"/>
    <mergeCell ref="E109:G109"/>
    <mergeCell ref="H109:M109"/>
    <mergeCell ref="N109:U109"/>
    <mergeCell ref="B92:C92"/>
    <mergeCell ref="D92:H92"/>
    <mergeCell ref="B98:D98"/>
    <mergeCell ref="E98:G98"/>
    <mergeCell ref="H98:M98"/>
    <mergeCell ref="N98:U98"/>
    <mergeCell ref="B101:G101"/>
    <mergeCell ref="H101:M101"/>
    <mergeCell ref="N101:U101"/>
    <mergeCell ref="B103:C103"/>
    <mergeCell ref="D103:H103"/>
  </mergeCells>
  <conditionalFormatting sqref="H9:P70">
    <cfRule type="cellIs" dxfId="26" priority="9" operator="greaterThan">
      <formula>10</formula>
    </cfRule>
  </conditionalFormatting>
  <conditionalFormatting sqref="C1:C1048576">
    <cfRule type="duplicateValues" dxfId="25" priority="8"/>
  </conditionalFormatting>
  <conditionalFormatting sqref="P9:P70">
    <cfRule type="cellIs" dxfId="24" priority="5" operator="greaterThan">
      <formula>10</formula>
    </cfRule>
    <cfRule type="cellIs" dxfId="23" priority="6" operator="greaterThan">
      <formula>10</formula>
    </cfRule>
    <cfRule type="cellIs" dxfId="22" priority="7" operator="greaterThan">
      <formula>10</formula>
    </cfRule>
  </conditionalFormatting>
  <conditionalFormatting sqref="H9:K70">
    <cfRule type="cellIs" dxfId="21" priority="4" operator="greaterThan">
      <formula>10</formula>
    </cfRule>
  </conditionalFormatting>
  <conditionalFormatting sqref="C78:C87">
    <cfRule type="duplicateValues" dxfId="20" priority="3"/>
  </conditionalFormatting>
  <conditionalFormatting sqref="O78:O87">
    <cfRule type="duplicateValues" dxfId="19" priority="2"/>
  </conditionalFormatting>
  <conditionalFormatting sqref="C78:C87">
    <cfRule type="duplicateValues" dxfId="18" priority="1"/>
  </conditionalFormatting>
  <dataValidations count="1">
    <dataValidation allowBlank="1" showInputMessage="1" showErrorMessage="1" errorTitle="Không xóa dữ liệu" error="Không xóa dữ liệu" prompt="Không xóa dữ liệu" sqref="D75 AN2:AN7 X9:Y70 Z9 Z2:AM2 Y3:AM7"/>
  </dataValidations>
  <pageMargins left="0.55118110236220474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AN111"/>
  <sheetViews>
    <sheetView topLeftCell="B1" workbookViewId="0">
      <pane ySplit="2" topLeftCell="A3" activePane="bottomLeft" state="frozen"/>
      <selection activeCell="G1" sqref="G1:G1048576"/>
      <selection pane="bottomLeft" activeCell="C87" sqref="C86:C87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1.59765625" style="1" customWidth="1"/>
    <col min="4" max="4" width="14.59765625" style="1" customWidth="1"/>
    <col min="5" max="5" width="7.69921875" style="1" customWidth="1"/>
    <col min="6" max="6" width="9.3984375" style="1" hidden="1" customWidth="1"/>
    <col min="7" max="7" width="12.7968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5.8984375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23" t="s">
        <v>0</v>
      </c>
      <c r="C1" s="123"/>
      <c r="D1" s="123"/>
      <c r="E1" s="123"/>
      <c r="F1" s="123"/>
      <c r="G1" s="123"/>
      <c r="H1" s="124" t="s">
        <v>55</v>
      </c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90"/>
      <c r="W1" s="4"/>
    </row>
    <row r="2" spans="2:40" ht="25.5" customHeight="1">
      <c r="B2" s="125" t="s">
        <v>1</v>
      </c>
      <c r="C2" s="125"/>
      <c r="D2" s="125"/>
      <c r="E2" s="125"/>
      <c r="F2" s="125"/>
      <c r="G2" s="125"/>
      <c r="H2" s="126" t="s">
        <v>54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02"/>
      <c r="W2" s="5"/>
      <c r="X2" s="6"/>
      <c r="AF2" s="2"/>
      <c r="AG2" s="7"/>
      <c r="AH2" s="2"/>
      <c r="AI2" s="2"/>
      <c r="AJ2" s="2"/>
      <c r="AK2" s="7"/>
      <c r="AL2" s="2"/>
    </row>
    <row r="3" spans="2:40" ht="25.8" customHeight="1">
      <c r="B3" s="127" t="s">
        <v>2</v>
      </c>
      <c r="C3" s="127"/>
      <c r="D3" s="128" t="s">
        <v>63</v>
      </c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9" t="s">
        <v>619</v>
      </c>
      <c r="Q3" s="129"/>
      <c r="R3" s="129"/>
      <c r="S3" s="129"/>
      <c r="T3" s="129"/>
      <c r="U3" s="129"/>
      <c r="V3" s="105"/>
      <c r="Y3" s="131" t="s">
        <v>3</v>
      </c>
      <c r="Z3" s="131" t="s">
        <v>4</v>
      </c>
      <c r="AA3" s="131" t="s">
        <v>5</v>
      </c>
      <c r="AB3" s="131" t="s">
        <v>6</v>
      </c>
      <c r="AC3" s="131"/>
      <c r="AD3" s="131"/>
      <c r="AE3" s="131"/>
      <c r="AF3" s="131" t="s">
        <v>7</v>
      </c>
      <c r="AG3" s="131"/>
      <c r="AH3" s="131" t="s">
        <v>8</v>
      </c>
      <c r="AI3" s="131"/>
      <c r="AJ3" s="131" t="s">
        <v>9</v>
      </c>
      <c r="AK3" s="131"/>
      <c r="AL3" s="131" t="s">
        <v>10</v>
      </c>
      <c r="AM3" s="131"/>
      <c r="AN3" s="9"/>
    </row>
    <row r="4" spans="2:40" ht="17.25" customHeight="1">
      <c r="B4" s="132" t="s">
        <v>11</v>
      </c>
      <c r="C4" s="132"/>
      <c r="D4" s="10">
        <v>1</v>
      </c>
      <c r="G4" s="133" t="s">
        <v>56</v>
      </c>
      <c r="H4" s="133"/>
      <c r="I4" s="133"/>
      <c r="J4" s="133"/>
      <c r="K4" s="133"/>
      <c r="L4" s="133"/>
      <c r="M4" s="133"/>
      <c r="N4" s="133"/>
      <c r="O4" s="133"/>
      <c r="P4" s="133" t="s">
        <v>57</v>
      </c>
      <c r="Q4" s="133"/>
      <c r="R4" s="133"/>
      <c r="S4" s="133"/>
      <c r="T4" s="133"/>
      <c r="U4" s="133"/>
      <c r="V4" s="10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9"/>
    </row>
    <row r="6" spans="2:40" ht="25.05" customHeight="1">
      <c r="B6" s="134" t="s">
        <v>12</v>
      </c>
      <c r="C6" s="141" t="s">
        <v>13</v>
      </c>
      <c r="D6" s="143" t="s">
        <v>14</v>
      </c>
      <c r="E6" s="144"/>
      <c r="F6" s="134" t="s">
        <v>15</v>
      </c>
      <c r="G6" s="134" t="s">
        <v>4</v>
      </c>
      <c r="H6" s="149" t="s">
        <v>16</v>
      </c>
      <c r="I6" s="149" t="s">
        <v>17</v>
      </c>
      <c r="J6" s="149" t="s">
        <v>19</v>
      </c>
      <c r="K6" s="149" t="s">
        <v>438</v>
      </c>
      <c r="L6" s="147" t="s">
        <v>20</v>
      </c>
      <c r="M6" s="137" t="s">
        <v>21</v>
      </c>
      <c r="N6" s="139"/>
      <c r="O6" s="147" t="s">
        <v>22</v>
      </c>
      <c r="P6" s="147" t="s">
        <v>23</v>
      </c>
      <c r="Q6" s="134" t="s">
        <v>24</v>
      </c>
      <c r="R6" s="147" t="s">
        <v>25</v>
      </c>
      <c r="S6" s="134" t="s">
        <v>26</v>
      </c>
      <c r="T6" s="134" t="s">
        <v>27</v>
      </c>
      <c r="U6" s="134" t="s">
        <v>53</v>
      </c>
      <c r="V6" s="94"/>
      <c r="Y6" s="131"/>
      <c r="Z6" s="131"/>
      <c r="AA6" s="131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36"/>
      <c r="C7" s="142"/>
      <c r="D7" s="145"/>
      <c r="E7" s="146"/>
      <c r="F7" s="136"/>
      <c r="G7" s="136"/>
      <c r="H7" s="149"/>
      <c r="I7" s="149"/>
      <c r="J7" s="149"/>
      <c r="K7" s="149"/>
      <c r="L7" s="147"/>
      <c r="M7" s="104" t="s">
        <v>33</v>
      </c>
      <c r="N7" s="104" t="s">
        <v>34</v>
      </c>
      <c r="O7" s="147"/>
      <c r="P7" s="147"/>
      <c r="Q7" s="135"/>
      <c r="R7" s="147"/>
      <c r="S7" s="136"/>
      <c r="T7" s="135"/>
      <c r="U7" s="135"/>
      <c r="V7" s="94"/>
      <c r="X7" s="17"/>
      <c r="Y7" s="18" t="str">
        <f>+D3</f>
        <v xml:space="preserve">Kỹ năng làm việc nhóm  </v>
      </c>
      <c r="Z7" s="19" t="str">
        <f>+P3</f>
        <v>Nhóm: SKD1102 -2</v>
      </c>
      <c r="AA7" s="20">
        <f>+$AJ$7+$AL$7+$AH$7</f>
        <v>64</v>
      </c>
      <c r="AB7" s="7">
        <f>COUNTIF($S$8:$S$121,"Khiển trách")</f>
        <v>0</v>
      </c>
      <c r="AC7" s="7">
        <f>COUNTIF($S$8:$S$121,"Cảnh cáo")</f>
        <v>0</v>
      </c>
      <c r="AD7" s="7">
        <f>COUNTIF($S$8:$S$121,"Đình chỉ thi")</f>
        <v>0</v>
      </c>
      <c r="AE7" s="21">
        <f>+($AB$7+$AC$7+$AD$7)/$AA$7*100%</f>
        <v>0</v>
      </c>
      <c r="AF7" s="7">
        <f>SUM(COUNTIF($S$8:$S$119,"Vắng"),COUNTIF($S$8:$S$119,"Vắng có phép"))</f>
        <v>0</v>
      </c>
      <c r="AG7" s="22">
        <f>+$AF$7/$AA$7</f>
        <v>0</v>
      </c>
      <c r="AH7" s="23">
        <f>COUNTIF($X$8:$X$119,"Thi lại")</f>
        <v>0</v>
      </c>
      <c r="AI7" s="22">
        <f>+$AH$7/$AA$7</f>
        <v>0</v>
      </c>
      <c r="AJ7" s="23">
        <f>COUNTIF($X$8:$X$120,"Học lại")</f>
        <v>5</v>
      </c>
      <c r="AK7" s="22">
        <f>+$AJ$7/$AA$7</f>
        <v>7.8125E-2</v>
      </c>
      <c r="AL7" s="7">
        <f>COUNTIF($X$9:$X$120,"Đạt")</f>
        <v>59</v>
      </c>
      <c r="AM7" s="21">
        <f>+$AL$7/$AA$7</f>
        <v>0.921875</v>
      </c>
      <c r="AN7" s="24"/>
    </row>
    <row r="8" spans="2:40" ht="14.25" customHeight="1">
      <c r="B8" s="137" t="s">
        <v>35</v>
      </c>
      <c r="C8" s="138"/>
      <c r="D8" s="138"/>
      <c r="E8" s="138"/>
      <c r="F8" s="138"/>
      <c r="G8" s="139"/>
      <c r="H8" s="25">
        <v>10</v>
      </c>
      <c r="I8" s="25">
        <v>10</v>
      </c>
      <c r="J8" s="89"/>
      <c r="K8" s="25">
        <v>20</v>
      </c>
      <c r="L8" s="26"/>
      <c r="M8" s="27"/>
      <c r="N8" s="27"/>
      <c r="O8" s="27"/>
      <c r="P8" s="28">
        <f>100-(H8+I8+J8+K8)</f>
        <v>60</v>
      </c>
      <c r="Q8" s="136"/>
      <c r="R8" s="29"/>
      <c r="S8" s="29"/>
      <c r="T8" s="136"/>
      <c r="U8" s="136"/>
      <c r="V8" s="94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" customHeight="1">
      <c r="B9" s="31">
        <v>1</v>
      </c>
      <c r="C9" s="32" t="s">
        <v>439</v>
      </c>
      <c r="D9" s="33" t="s">
        <v>440</v>
      </c>
      <c r="E9" s="34" t="s">
        <v>441</v>
      </c>
      <c r="F9" s="35" t="s">
        <v>442</v>
      </c>
      <c r="G9" s="32" t="s">
        <v>311</v>
      </c>
      <c r="H9" s="87">
        <v>9</v>
      </c>
      <c r="I9" s="36">
        <v>7</v>
      </c>
      <c r="J9" s="36" t="s">
        <v>36</v>
      </c>
      <c r="K9" s="36">
        <v>9</v>
      </c>
      <c r="L9" s="37"/>
      <c r="M9" s="37"/>
      <c r="N9" s="37"/>
      <c r="O9" s="37"/>
      <c r="P9" s="38">
        <v>9</v>
      </c>
      <c r="Q9" s="39">
        <f t="shared" ref="Q9:Q72" si="0">ROUND(SUMPRODUCT(H9:P9,$H$8:$P$8)/100,1)</f>
        <v>8.8000000000000007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A</v>
      </c>
      <c r="S9" s="40" t="str">
        <f t="shared" ref="S9:S72" si="1">IF($Q9&lt;4,"Kém",IF(AND($Q9&gt;=4,$Q9&lt;=5.4),"Trung bình yếu",IF(AND($Q9&gt;=5.5,$Q9&lt;=6.9),"Trung bình",IF(AND($Q9&gt;=7,$Q9&lt;=8.4),"Khá",IF(AND($Q9&gt;=8.5,$Q9&lt;=10),"Giỏi","")))))</f>
        <v>Giỏi</v>
      </c>
      <c r="T9" s="41" t="str">
        <f>+IF(OR($H9=0,$I9=0,$J9=0,$K9=0),"Không đủ ĐKDT",IF(AND(P9=0,Q9&gt;=4),"Không đạt",""))</f>
        <v/>
      </c>
      <c r="U9" s="100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" customHeight="1">
      <c r="B10" s="44">
        <v>2</v>
      </c>
      <c r="C10" s="45" t="s">
        <v>443</v>
      </c>
      <c r="D10" s="46" t="s">
        <v>444</v>
      </c>
      <c r="E10" s="47" t="s">
        <v>107</v>
      </c>
      <c r="F10" s="48" t="s">
        <v>80</v>
      </c>
      <c r="G10" s="45" t="s">
        <v>148</v>
      </c>
      <c r="H10" s="88">
        <v>9</v>
      </c>
      <c r="I10" s="49">
        <v>4</v>
      </c>
      <c r="J10" s="49" t="s">
        <v>36</v>
      </c>
      <c r="K10" s="49">
        <v>9</v>
      </c>
      <c r="L10" s="50"/>
      <c r="M10" s="50"/>
      <c r="N10" s="50"/>
      <c r="O10" s="50"/>
      <c r="P10" s="86">
        <v>6</v>
      </c>
      <c r="Q10" s="51">
        <f t="shared" si="0"/>
        <v>6.7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53" t="str">
        <f t="shared" si="1"/>
        <v>Trung bình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72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" customHeight="1">
      <c r="B11" s="44">
        <v>3</v>
      </c>
      <c r="C11" s="45" t="s">
        <v>445</v>
      </c>
      <c r="D11" s="46" t="s">
        <v>446</v>
      </c>
      <c r="E11" s="47" t="s">
        <v>107</v>
      </c>
      <c r="F11" s="48" t="s">
        <v>447</v>
      </c>
      <c r="G11" s="45" t="s">
        <v>448</v>
      </c>
      <c r="H11" s="88">
        <v>9</v>
      </c>
      <c r="I11" s="49">
        <v>7</v>
      </c>
      <c r="J11" s="49" t="s">
        <v>36</v>
      </c>
      <c r="K11" s="49">
        <v>9</v>
      </c>
      <c r="L11" s="54"/>
      <c r="M11" s="54"/>
      <c r="N11" s="54"/>
      <c r="O11" s="54"/>
      <c r="P11" s="86">
        <v>8</v>
      </c>
      <c r="Q11" s="51">
        <f t="shared" si="0"/>
        <v>8.1999999999999993</v>
      </c>
      <c r="R11" s="52" t="str">
        <f t="shared" ref="R11:R72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53" t="str">
        <f t="shared" si="1"/>
        <v>Khá</v>
      </c>
      <c r="T11" s="41" t="str">
        <f t="shared" ref="T11:T72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103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" customHeight="1">
      <c r="B12" s="44">
        <v>4</v>
      </c>
      <c r="C12" s="45" t="s">
        <v>449</v>
      </c>
      <c r="D12" s="46" t="s">
        <v>277</v>
      </c>
      <c r="E12" s="47" t="s">
        <v>116</v>
      </c>
      <c r="F12" s="48" t="s">
        <v>450</v>
      </c>
      <c r="G12" s="45" t="s">
        <v>148</v>
      </c>
      <c r="H12" s="88">
        <v>7</v>
      </c>
      <c r="I12" s="49">
        <v>7</v>
      </c>
      <c r="J12" s="49" t="s">
        <v>36</v>
      </c>
      <c r="K12" s="49">
        <v>9</v>
      </c>
      <c r="L12" s="54"/>
      <c r="M12" s="54"/>
      <c r="N12" s="54"/>
      <c r="O12" s="54"/>
      <c r="P12" s="86">
        <v>5</v>
      </c>
      <c r="Q12" s="51">
        <f t="shared" si="0"/>
        <v>6.2</v>
      </c>
      <c r="R12" s="52" t="str">
        <f t="shared" si="3"/>
        <v>C</v>
      </c>
      <c r="S12" s="53" t="str">
        <f t="shared" si="1"/>
        <v>Trung bình</v>
      </c>
      <c r="T12" s="41" t="str">
        <f t="shared" si="4"/>
        <v/>
      </c>
      <c r="U12" s="41"/>
      <c r="V12" s="71"/>
      <c r="W12" s="4"/>
      <c r="X12" s="43" t="str">
        <f t="shared" si="2"/>
        <v>Đạt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" customHeight="1">
      <c r="B13" s="44">
        <v>5</v>
      </c>
      <c r="C13" s="45" t="s">
        <v>451</v>
      </c>
      <c r="D13" s="46" t="s">
        <v>224</v>
      </c>
      <c r="E13" s="47" t="s">
        <v>452</v>
      </c>
      <c r="F13" s="48" t="s">
        <v>453</v>
      </c>
      <c r="G13" s="45" t="s">
        <v>104</v>
      </c>
      <c r="H13" s="88">
        <v>10</v>
      </c>
      <c r="I13" s="49">
        <v>7</v>
      </c>
      <c r="J13" s="49" t="s">
        <v>36</v>
      </c>
      <c r="K13" s="49">
        <v>9</v>
      </c>
      <c r="L13" s="54"/>
      <c r="M13" s="54"/>
      <c r="N13" s="54"/>
      <c r="O13" s="54"/>
      <c r="P13" s="86">
        <v>9</v>
      </c>
      <c r="Q13" s="51">
        <f t="shared" si="0"/>
        <v>8.9</v>
      </c>
      <c r="R13" s="52" t="str">
        <f t="shared" si="3"/>
        <v>A</v>
      </c>
      <c r="S13" s="53" t="str">
        <f t="shared" si="1"/>
        <v>Giỏi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" customHeight="1">
      <c r="B14" s="44">
        <v>6</v>
      </c>
      <c r="C14" s="45" t="s">
        <v>454</v>
      </c>
      <c r="D14" s="46" t="s">
        <v>455</v>
      </c>
      <c r="E14" s="47" t="s">
        <v>143</v>
      </c>
      <c r="F14" s="48" t="s">
        <v>456</v>
      </c>
      <c r="G14" s="45" t="s">
        <v>328</v>
      </c>
      <c r="H14" s="88">
        <v>10</v>
      </c>
      <c r="I14" s="49">
        <v>7</v>
      </c>
      <c r="J14" s="49" t="s">
        <v>36</v>
      </c>
      <c r="K14" s="49">
        <v>9</v>
      </c>
      <c r="L14" s="54"/>
      <c r="M14" s="54"/>
      <c r="N14" s="54"/>
      <c r="O14" s="54"/>
      <c r="P14" s="86">
        <v>7</v>
      </c>
      <c r="Q14" s="51">
        <f t="shared" si="0"/>
        <v>7.7</v>
      </c>
      <c r="R14" s="52" t="str">
        <f t="shared" si="3"/>
        <v>B</v>
      </c>
      <c r="S14" s="53" t="str">
        <f t="shared" si="1"/>
        <v>Khá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" customHeight="1">
      <c r="B15" s="44">
        <v>7</v>
      </c>
      <c r="C15" s="45" t="s">
        <v>457</v>
      </c>
      <c r="D15" s="46" t="s">
        <v>110</v>
      </c>
      <c r="E15" s="47" t="s">
        <v>151</v>
      </c>
      <c r="F15" s="48" t="s">
        <v>458</v>
      </c>
      <c r="G15" s="45" t="s">
        <v>113</v>
      </c>
      <c r="H15" s="88">
        <v>10</v>
      </c>
      <c r="I15" s="49">
        <v>7</v>
      </c>
      <c r="J15" s="49" t="s">
        <v>36</v>
      </c>
      <c r="K15" s="49">
        <v>9</v>
      </c>
      <c r="L15" s="54"/>
      <c r="M15" s="54"/>
      <c r="N15" s="54"/>
      <c r="O15" s="54"/>
      <c r="P15" s="86">
        <v>7</v>
      </c>
      <c r="Q15" s="51">
        <f t="shared" si="0"/>
        <v>7.7</v>
      </c>
      <c r="R15" s="52" t="str">
        <f t="shared" si="3"/>
        <v>B</v>
      </c>
      <c r="S15" s="53" t="str">
        <f t="shared" si="1"/>
        <v>Khá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" customHeight="1">
      <c r="B16" s="44">
        <v>8</v>
      </c>
      <c r="C16" s="45" t="s">
        <v>459</v>
      </c>
      <c r="D16" s="46" t="s">
        <v>460</v>
      </c>
      <c r="E16" s="47" t="s">
        <v>160</v>
      </c>
      <c r="F16" s="48" t="s">
        <v>461</v>
      </c>
      <c r="G16" s="45" t="s">
        <v>81</v>
      </c>
      <c r="H16" s="88">
        <v>10</v>
      </c>
      <c r="I16" s="49">
        <v>6</v>
      </c>
      <c r="J16" s="49" t="s">
        <v>36</v>
      </c>
      <c r="K16" s="49">
        <v>9</v>
      </c>
      <c r="L16" s="54"/>
      <c r="M16" s="54"/>
      <c r="N16" s="54"/>
      <c r="O16" s="54"/>
      <c r="P16" s="86">
        <v>7</v>
      </c>
      <c r="Q16" s="51">
        <f t="shared" si="0"/>
        <v>7.6</v>
      </c>
      <c r="R16" s="52" t="str">
        <f t="shared" si="3"/>
        <v>B</v>
      </c>
      <c r="S16" s="53" t="str">
        <f t="shared" si="1"/>
        <v>Khá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" customHeight="1">
      <c r="B17" s="44">
        <v>9</v>
      </c>
      <c r="C17" s="45" t="s">
        <v>462</v>
      </c>
      <c r="D17" s="46" t="s">
        <v>463</v>
      </c>
      <c r="E17" s="47" t="s">
        <v>464</v>
      </c>
      <c r="F17" s="48" t="s">
        <v>465</v>
      </c>
      <c r="G17" s="45" t="s">
        <v>280</v>
      </c>
      <c r="H17" s="88">
        <v>9</v>
      </c>
      <c r="I17" s="49">
        <v>6</v>
      </c>
      <c r="J17" s="49" t="s">
        <v>36</v>
      </c>
      <c r="K17" s="49">
        <v>9</v>
      </c>
      <c r="L17" s="54"/>
      <c r="M17" s="54"/>
      <c r="N17" s="54"/>
      <c r="O17" s="54"/>
      <c r="P17" s="86">
        <v>4</v>
      </c>
      <c r="Q17" s="51">
        <f t="shared" si="0"/>
        <v>5.7</v>
      </c>
      <c r="R17" s="52" t="str">
        <f t="shared" si="3"/>
        <v>C</v>
      </c>
      <c r="S17" s="53" t="str">
        <f t="shared" si="1"/>
        <v>Trung bình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" customHeight="1">
      <c r="B18" s="44">
        <v>10</v>
      </c>
      <c r="C18" s="45" t="s">
        <v>466</v>
      </c>
      <c r="D18" s="46" t="s">
        <v>467</v>
      </c>
      <c r="E18" s="47" t="s">
        <v>168</v>
      </c>
      <c r="F18" s="48" t="s">
        <v>468</v>
      </c>
      <c r="G18" s="45" t="s">
        <v>311</v>
      </c>
      <c r="H18" s="88">
        <v>10</v>
      </c>
      <c r="I18" s="49">
        <v>7</v>
      </c>
      <c r="J18" s="49" t="s">
        <v>36</v>
      </c>
      <c r="K18" s="49">
        <v>9</v>
      </c>
      <c r="L18" s="54"/>
      <c r="M18" s="54"/>
      <c r="N18" s="54"/>
      <c r="O18" s="54"/>
      <c r="P18" s="86">
        <v>5</v>
      </c>
      <c r="Q18" s="51">
        <f t="shared" si="0"/>
        <v>6.5</v>
      </c>
      <c r="R18" s="52" t="str">
        <f t="shared" si="3"/>
        <v>C+</v>
      </c>
      <c r="S18" s="53" t="str">
        <f t="shared" si="1"/>
        <v>Trung bình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" customHeight="1">
      <c r="B19" s="44">
        <v>11</v>
      </c>
      <c r="C19" s="45" t="s">
        <v>469</v>
      </c>
      <c r="D19" s="46" t="s">
        <v>470</v>
      </c>
      <c r="E19" s="47" t="s">
        <v>172</v>
      </c>
      <c r="F19" s="48" t="s">
        <v>471</v>
      </c>
      <c r="G19" s="45" t="s">
        <v>148</v>
      </c>
      <c r="H19" s="88">
        <v>10</v>
      </c>
      <c r="I19" s="49">
        <v>7</v>
      </c>
      <c r="J19" s="49" t="s">
        <v>36</v>
      </c>
      <c r="K19" s="49">
        <v>9</v>
      </c>
      <c r="L19" s="54"/>
      <c r="M19" s="54"/>
      <c r="N19" s="54"/>
      <c r="O19" s="54"/>
      <c r="P19" s="86">
        <v>7</v>
      </c>
      <c r="Q19" s="51">
        <f t="shared" si="0"/>
        <v>7.7</v>
      </c>
      <c r="R19" s="52" t="str">
        <f t="shared" si="3"/>
        <v>B</v>
      </c>
      <c r="S19" s="53" t="str">
        <f t="shared" si="1"/>
        <v>Khá</v>
      </c>
      <c r="T19" s="41" t="str">
        <f t="shared" si="4"/>
        <v/>
      </c>
      <c r="U19" s="41"/>
      <c r="V19" s="71"/>
      <c r="W19" s="4"/>
      <c r="X19" s="43" t="str">
        <f t="shared" si="2"/>
        <v>Đạt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" customHeight="1">
      <c r="B20" s="44">
        <v>12</v>
      </c>
      <c r="C20" s="45" t="s">
        <v>472</v>
      </c>
      <c r="D20" s="46" t="s">
        <v>473</v>
      </c>
      <c r="E20" s="47" t="s">
        <v>347</v>
      </c>
      <c r="F20" s="48" t="s">
        <v>234</v>
      </c>
      <c r="G20" s="45" t="s">
        <v>280</v>
      </c>
      <c r="H20" s="88">
        <v>0</v>
      </c>
      <c r="I20" s="49">
        <v>0</v>
      </c>
      <c r="J20" s="49" t="s">
        <v>36</v>
      </c>
      <c r="K20" s="49">
        <v>0</v>
      </c>
      <c r="L20" s="54"/>
      <c r="M20" s="54"/>
      <c r="N20" s="54"/>
      <c r="O20" s="54"/>
      <c r="P20" s="121" t="s">
        <v>437</v>
      </c>
      <c r="Q20" s="51">
        <f t="shared" si="0"/>
        <v>0</v>
      </c>
      <c r="R20" s="52" t="str">
        <f t="shared" si="3"/>
        <v>F</v>
      </c>
      <c r="S20" s="53" t="str">
        <f t="shared" si="1"/>
        <v>Kém</v>
      </c>
      <c r="T20" s="41" t="str">
        <f t="shared" si="4"/>
        <v>Không đủ ĐKDT</v>
      </c>
      <c r="U20" s="41"/>
      <c r="V20" s="71"/>
      <c r="W20" s="4"/>
      <c r="X20" s="43" t="str">
        <f t="shared" si="2"/>
        <v>Học lại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" customHeight="1">
      <c r="B21" s="44">
        <v>13</v>
      </c>
      <c r="C21" s="45" t="s">
        <v>474</v>
      </c>
      <c r="D21" s="46" t="s">
        <v>475</v>
      </c>
      <c r="E21" s="47" t="s">
        <v>347</v>
      </c>
      <c r="F21" s="48" t="s">
        <v>234</v>
      </c>
      <c r="G21" s="45" t="s">
        <v>174</v>
      </c>
      <c r="H21" s="88">
        <v>10</v>
      </c>
      <c r="I21" s="49">
        <v>5</v>
      </c>
      <c r="J21" s="49" t="s">
        <v>36</v>
      </c>
      <c r="K21" s="49">
        <v>9</v>
      </c>
      <c r="L21" s="54"/>
      <c r="M21" s="54"/>
      <c r="N21" s="54"/>
      <c r="O21" s="54"/>
      <c r="P21" s="86">
        <v>5</v>
      </c>
      <c r="Q21" s="51">
        <f t="shared" si="0"/>
        <v>6.3</v>
      </c>
      <c r="R21" s="52" t="str">
        <f t="shared" si="3"/>
        <v>C</v>
      </c>
      <c r="S21" s="53" t="str">
        <f t="shared" si="1"/>
        <v>Trung bình</v>
      </c>
      <c r="T21" s="41" t="str">
        <f t="shared" si="4"/>
        <v/>
      </c>
      <c r="U21" s="41"/>
      <c r="V21" s="71"/>
      <c r="W21" s="4"/>
      <c r="X21" s="43" t="str">
        <f t="shared" si="2"/>
        <v>Đạt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" customHeight="1">
      <c r="B22" s="44">
        <v>14</v>
      </c>
      <c r="C22" s="45" t="s">
        <v>476</v>
      </c>
      <c r="D22" s="46" t="s">
        <v>477</v>
      </c>
      <c r="E22" s="47" t="s">
        <v>347</v>
      </c>
      <c r="F22" s="48" t="s">
        <v>406</v>
      </c>
      <c r="G22" s="45" t="s">
        <v>81</v>
      </c>
      <c r="H22" s="88">
        <v>8</v>
      </c>
      <c r="I22" s="49">
        <v>4</v>
      </c>
      <c r="J22" s="49" t="s">
        <v>36</v>
      </c>
      <c r="K22" s="49">
        <v>9</v>
      </c>
      <c r="L22" s="54"/>
      <c r="M22" s="54"/>
      <c r="N22" s="54"/>
      <c r="O22" s="54"/>
      <c r="P22" s="86">
        <v>7</v>
      </c>
      <c r="Q22" s="51">
        <f t="shared" si="0"/>
        <v>7.2</v>
      </c>
      <c r="R22" s="52" t="str">
        <f t="shared" si="3"/>
        <v>B</v>
      </c>
      <c r="S22" s="53" t="str">
        <f t="shared" si="1"/>
        <v>Khá</v>
      </c>
      <c r="T22" s="41" t="str">
        <f t="shared" si="4"/>
        <v/>
      </c>
      <c r="U22" s="41"/>
      <c r="V22" s="71"/>
      <c r="W22" s="4"/>
      <c r="X22" s="43" t="str">
        <f t="shared" si="2"/>
        <v>Đạt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" customHeight="1">
      <c r="B23" s="44">
        <v>15</v>
      </c>
      <c r="C23" s="45" t="s">
        <v>478</v>
      </c>
      <c r="D23" s="46" t="s">
        <v>210</v>
      </c>
      <c r="E23" s="47" t="s">
        <v>479</v>
      </c>
      <c r="F23" s="48" t="s">
        <v>480</v>
      </c>
      <c r="G23" s="45" t="s">
        <v>81</v>
      </c>
      <c r="H23" s="88">
        <v>10</v>
      </c>
      <c r="I23" s="49">
        <v>7</v>
      </c>
      <c r="J23" s="49" t="s">
        <v>36</v>
      </c>
      <c r="K23" s="49">
        <v>9</v>
      </c>
      <c r="L23" s="54"/>
      <c r="M23" s="54"/>
      <c r="N23" s="54"/>
      <c r="O23" s="54"/>
      <c r="P23" s="86">
        <v>6</v>
      </c>
      <c r="Q23" s="51">
        <f t="shared" si="0"/>
        <v>7.1</v>
      </c>
      <c r="R23" s="52" t="str">
        <f t="shared" si="3"/>
        <v>B</v>
      </c>
      <c r="S23" s="53" t="str">
        <f t="shared" si="1"/>
        <v>Khá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" customHeight="1">
      <c r="B24" s="44">
        <v>16</v>
      </c>
      <c r="C24" s="45" t="s">
        <v>481</v>
      </c>
      <c r="D24" s="46" t="s">
        <v>482</v>
      </c>
      <c r="E24" s="47" t="s">
        <v>182</v>
      </c>
      <c r="F24" s="48" t="s">
        <v>72</v>
      </c>
      <c r="G24" s="45" t="s">
        <v>77</v>
      </c>
      <c r="H24" s="88">
        <v>10</v>
      </c>
      <c r="I24" s="49">
        <v>7</v>
      </c>
      <c r="J24" s="49" t="s">
        <v>36</v>
      </c>
      <c r="K24" s="49">
        <v>9</v>
      </c>
      <c r="L24" s="54"/>
      <c r="M24" s="54"/>
      <c r="N24" s="54"/>
      <c r="O24" s="54"/>
      <c r="P24" s="86">
        <v>8</v>
      </c>
      <c r="Q24" s="51">
        <f t="shared" si="0"/>
        <v>8.3000000000000007</v>
      </c>
      <c r="R24" s="52" t="str">
        <f t="shared" si="3"/>
        <v>B+</v>
      </c>
      <c r="S24" s="53" t="str">
        <f t="shared" si="1"/>
        <v>Khá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" customHeight="1">
      <c r="B25" s="44">
        <v>17</v>
      </c>
      <c r="C25" s="45" t="s">
        <v>483</v>
      </c>
      <c r="D25" s="46" t="s">
        <v>484</v>
      </c>
      <c r="E25" s="47" t="s">
        <v>485</v>
      </c>
      <c r="F25" s="48" t="s">
        <v>394</v>
      </c>
      <c r="G25" s="45" t="s">
        <v>95</v>
      </c>
      <c r="H25" s="88">
        <v>7</v>
      </c>
      <c r="I25" s="49">
        <v>5</v>
      </c>
      <c r="J25" s="49" t="s">
        <v>36</v>
      </c>
      <c r="K25" s="49">
        <v>9</v>
      </c>
      <c r="L25" s="54"/>
      <c r="M25" s="54"/>
      <c r="N25" s="54"/>
      <c r="O25" s="54"/>
      <c r="P25" s="86">
        <v>4</v>
      </c>
      <c r="Q25" s="51">
        <f t="shared" si="0"/>
        <v>5.4</v>
      </c>
      <c r="R25" s="52" t="str">
        <f t="shared" si="3"/>
        <v>D+</v>
      </c>
      <c r="S25" s="53" t="str">
        <f t="shared" si="1"/>
        <v>Trung bình yếu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" customHeight="1">
      <c r="B26" s="44">
        <v>18</v>
      </c>
      <c r="C26" s="45" t="s">
        <v>486</v>
      </c>
      <c r="D26" s="46" t="s">
        <v>487</v>
      </c>
      <c r="E26" s="47" t="s">
        <v>186</v>
      </c>
      <c r="F26" s="48" t="s">
        <v>244</v>
      </c>
      <c r="G26" s="45" t="s">
        <v>328</v>
      </c>
      <c r="H26" s="88">
        <v>8</v>
      </c>
      <c r="I26" s="49">
        <v>7</v>
      </c>
      <c r="J26" s="49" t="s">
        <v>36</v>
      </c>
      <c r="K26" s="49">
        <v>9</v>
      </c>
      <c r="L26" s="54"/>
      <c r="M26" s="54"/>
      <c r="N26" s="54"/>
      <c r="O26" s="54"/>
      <c r="P26" s="86">
        <v>6</v>
      </c>
      <c r="Q26" s="51">
        <f t="shared" si="0"/>
        <v>6.9</v>
      </c>
      <c r="R26" s="52" t="str">
        <f t="shared" si="3"/>
        <v>C+</v>
      </c>
      <c r="S26" s="53" t="str">
        <f t="shared" si="1"/>
        <v>Trung bình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" customHeight="1">
      <c r="B27" s="44">
        <v>19</v>
      </c>
      <c r="C27" s="45" t="s">
        <v>488</v>
      </c>
      <c r="D27" s="46" t="s">
        <v>220</v>
      </c>
      <c r="E27" s="47" t="s">
        <v>489</v>
      </c>
      <c r="F27" s="48" t="s">
        <v>490</v>
      </c>
      <c r="G27" s="45" t="s">
        <v>90</v>
      </c>
      <c r="H27" s="88">
        <v>8</v>
      </c>
      <c r="I27" s="49">
        <v>4</v>
      </c>
      <c r="J27" s="49" t="s">
        <v>36</v>
      </c>
      <c r="K27" s="49">
        <v>9</v>
      </c>
      <c r="L27" s="54"/>
      <c r="M27" s="54"/>
      <c r="N27" s="54"/>
      <c r="O27" s="54"/>
      <c r="P27" s="86">
        <v>7</v>
      </c>
      <c r="Q27" s="51">
        <f t="shared" si="0"/>
        <v>7.2</v>
      </c>
      <c r="R27" s="52" t="str">
        <f t="shared" si="3"/>
        <v>B</v>
      </c>
      <c r="S27" s="53" t="str">
        <f t="shared" si="1"/>
        <v>Khá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" customHeight="1">
      <c r="B28" s="44">
        <v>20</v>
      </c>
      <c r="C28" s="45" t="s">
        <v>491</v>
      </c>
      <c r="D28" s="46" t="s">
        <v>492</v>
      </c>
      <c r="E28" s="47" t="s">
        <v>493</v>
      </c>
      <c r="F28" s="48" t="s">
        <v>494</v>
      </c>
      <c r="G28" s="45" t="s">
        <v>77</v>
      </c>
      <c r="H28" s="88">
        <v>10</v>
      </c>
      <c r="I28" s="49">
        <v>7</v>
      </c>
      <c r="J28" s="49" t="s">
        <v>36</v>
      </c>
      <c r="K28" s="49">
        <v>9</v>
      </c>
      <c r="L28" s="54"/>
      <c r="M28" s="54"/>
      <c r="N28" s="54"/>
      <c r="O28" s="54"/>
      <c r="P28" s="86">
        <v>9</v>
      </c>
      <c r="Q28" s="51">
        <f t="shared" si="0"/>
        <v>8.9</v>
      </c>
      <c r="R28" s="52" t="str">
        <f t="shared" si="3"/>
        <v>A</v>
      </c>
      <c r="S28" s="53" t="str">
        <f t="shared" si="1"/>
        <v>Giỏi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" customHeight="1">
      <c r="B29" s="44">
        <v>21</v>
      </c>
      <c r="C29" s="45" t="s">
        <v>495</v>
      </c>
      <c r="D29" s="46" t="s">
        <v>210</v>
      </c>
      <c r="E29" s="47" t="s">
        <v>201</v>
      </c>
      <c r="F29" s="48" t="s">
        <v>496</v>
      </c>
      <c r="G29" s="45" t="s">
        <v>280</v>
      </c>
      <c r="H29" s="88">
        <v>10</v>
      </c>
      <c r="I29" s="49">
        <v>7</v>
      </c>
      <c r="J29" s="49" t="s">
        <v>36</v>
      </c>
      <c r="K29" s="49">
        <v>9</v>
      </c>
      <c r="L29" s="54"/>
      <c r="M29" s="54"/>
      <c r="N29" s="54"/>
      <c r="O29" s="54"/>
      <c r="P29" s="86">
        <v>7</v>
      </c>
      <c r="Q29" s="51">
        <f t="shared" si="0"/>
        <v>7.7</v>
      </c>
      <c r="R29" s="52" t="str">
        <f t="shared" si="3"/>
        <v>B</v>
      </c>
      <c r="S29" s="53" t="str">
        <f t="shared" si="1"/>
        <v>Khá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" customHeight="1">
      <c r="B30" s="44">
        <v>22</v>
      </c>
      <c r="C30" s="45" t="s">
        <v>497</v>
      </c>
      <c r="D30" s="46" t="s">
        <v>492</v>
      </c>
      <c r="E30" s="47" t="s">
        <v>498</v>
      </c>
      <c r="F30" s="48" t="s">
        <v>262</v>
      </c>
      <c r="G30" s="45" t="s">
        <v>332</v>
      </c>
      <c r="H30" s="88">
        <v>10</v>
      </c>
      <c r="I30" s="49">
        <v>7</v>
      </c>
      <c r="J30" s="49" t="s">
        <v>36</v>
      </c>
      <c r="K30" s="49">
        <v>9</v>
      </c>
      <c r="L30" s="54"/>
      <c r="M30" s="54"/>
      <c r="N30" s="54"/>
      <c r="O30" s="54"/>
      <c r="P30" s="86">
        <v>5</v>
      </c>
      <c r="Q30" s="51">
        <f t="shared" si="0"/>
        <v>6.5</v>
      </c>
      <c r="R30" s="52" t="str">
        <f t="shared" si="3"/>
        <v>C+</v>
      </c>
      <c r="S30" s="53" t="str">
        <f t="shared" si="1"/>
        <v>Trung bình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" customHeight="1">
      <c r="B31" s="44">
        <v>23</v>
      </c>
      <c r="C31" s="45" t="s">
        <v>499</v>
      </c>
      <c r="D31" s="46" t="s">
        <v>500</v>
      </c>
      <c r="E31" s="47" t="s">
        <v>386</v>
      </c>
      <c r="F31" s="48" t="s">
        <v>501</v>
      </c>
      <c r="G31" s="45" t="s">
        <v>104</v>
      </c>
      <c r="H31" s="88">
        <v>8</v>
      </c>
      <c r="I31" s="49">
        <v>5</v>
      </c>
      <c r="J31" s="49" t="s">
        <v>36</v>
      </c>
      <c r="K31" s="49">
        <v>9</v>
      </c>
      <c r="L31" s="54"/>
      <c r="M31" s="54"/>
      <c r="N31" s="54"/>
      <c r="O31" s="54"/>
      <c r="P31" s="86">
        <v>5</v>
      </c>
      <c r="Q31" s="51">
        <f t="shared" si="0"/>
        <v>6.1</v>
      </c>
      <c r="R31" s="52" t="str">
        <f t="shared" si="3"/>
        <v>C</v>
      </c>
      <c r="S31" s="53" t="str">
        <f t="shared" si="1"/>
        <v>Trung bình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" customHeight="1">
      <c r="B32" s="44">
        <v>24</v>
      </c>
      <c r="C32" s="45" t="s">
        <v>502</v>
      </c>
      <c r="D32" s="46" t="s">
        <v>503</v>
      </c>
      <c r="E32" s="47" t="s">
        <v>386</v>
      </c>
      <c r="F32" s="48" t="s">
        <v>262</v>
      </c>
      <c r="G32" s="45" t="s">
        <v>174</v>
      </c>
      <c r="H32" s="88">
        <v>9</v>
      </c>
      <c r="I32" s="49">
        <v>7</v>
      </c>
      <c r="J32" s="49" t="s">
        <v>36</v>
      </c>
      <c r="K32" s="49">
        <v>9</v>
      </c>
      <c r="L32" s="54"/>
      <c r="M32" s="54"/>
      <c r="N32" s="54"/>
      <c r="O32" s="54"/>
      <c r="P32" s="86">
        <v>7</v>
      </c>
      <c r="Q32" s="51">
        <f t="shared" si="0"/>
        <v>7.6</v>
      </c>
      <c r="R32" s="52" t="str">
        <f t="shared" si="3"/>
        <v>B</v>
      </c>
      <c r="S32" s="53" t="str">
        <f t="shared" si="1"/>
        <v>Khá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" customHeight="1">
      <c r="B33" s="44">
        <v>25</v>
      </c>
      <c r="C33" s="45" t="s">
        <v>504</v>
      </c>
      <c r="D33" s="46" t="s">
        <v>505</v>
      </c>
      <c r="E33" s="47" t="s">
        <v>386</v>
      </c>
      <c r="F33" s="48" t="s">
        <v>244</v>
      </c>
      <c r="G33" s="45" t="s">
        <v>113</v>
      </c>
      <c r="H33" s="88">
        <v>9</v>
      </c>
      <c r="I33" s="49">
        <v>6</v>
      </c>
      <c r="J33" s="49" t="s">
        <v>36</v>
      </c>
      <c r="K33" s="49">
        <v>9</v>
      </c>
      <c r="L33" s="54"/>
      <c r="M33" s="54"/>
      <c r="N33" s="54"/>
      <c r="O33" s="54"/>
      <c r="P33" s="86">
        <v>5</v>
      </c>
      <c r="Q33" s="51">
        <f t="shared" si="0"/>
        <v>6.3</v>
      </c>
      <c r="R33" s="52" t="str">
        <f t="shared" si="3"/>
        <v>C</v>
      </c>
      <c r="S33" s="53" t="str">
        <f t="shared" si="1"/>
        <v>Trung bình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" customHeight="1">
      <c r="B34" s="44">
        <v>26</v>
      </c>
      <c r="C34" s="45" t="s">
        <v>506</v>
      </c>
      <c r="D34" s="46" t="s">
        <v>507</v>
      </c>
      <c r="E34" s="47" t="s">
        <v>386</v>
      </c>
      <c r="F34" s="48" t="s">
        <v>508</v>
      </c>
      <c r="G34" s="45" t="s">
        <v>311</v>
      </c>
      <c r="H34" s="88">
        <v>10</v>
      </c>
      <c r="I34" s="49">
        <v>7</v>
      </c>
      <c r="J34" s="49" t="s">
        <v>36</v>
      </c>
      <c r="K34" s="49">
        <v>9</v>
      </c>
      <c r="L34" s="54"/>
      <c r="M34" s="54"/>
      <c r="N34" s="54"/>
      <c r="O34" s="54"/>
      <c r="P34" s="86">
        <v>7</v>
      </c>
      <c r="Q34" s="51">
        <f t="shared" si="0"/>
        <v>7.7</v>
      </c>
      <c r="R34" s="52" t="str">
        <f t="shared" si="3"/>
        <v>B</v>
      </c>
      <c r="S34" s="53" t="str">
        <f t="shared" si="1"/>
        <v>Khá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" customHeight="1">
      <c r="B35" s="44">
        <v>27</v>
      </c>
      <c r="C35" s="45" t="s">
        <v>509</v>
      </c>
      <c r="D35" s="46" t="s">
        <v>210</v>
      </c>
      <c r="E35" s="47" t="s">
        <v>510</v>
      </c>
      <c r="F35" s="48" t="s">
        <v>511</v>
      </c>
      <c r="G35" s="45" t="s">
        <v>81</v>
      </c>
      <c r="H35" s="88">
        <v>8</v>
      </c>
      <c r="I35" s="49">
        <v>7</v>
      </c>
      <c r="J35" s="49" t="s">
        <v>36</v>
      </c>
      <c r="K35" s="49">
        <v>9</v>
      </c>
      <c r="L35" s="54"/>
      <c r="M35" s="54"/>
      <c r="N35" s="54"/>
      <c r="O35" s="54"/>
      <c r="P35" s="86">
        <v>7</v>
      </c>
      <c r="Q35" s="51">
        <f t="shared" si="0"/>
        <v>7.5</v>
      </c>
      <c r="R35" s="52" t="str">
        <f t="shared" si="3"/>
        <v>B</v>
      </c>
      <c r="S35" s="53" t="str">
        <f t="shared" si="1"/>
        <v>Khá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" customHeight="1">
      <c r="B36" s="44">
        <v>28</v>
      </c>
      <c r="C36" s="45" t="s">
        <v>512</v>
      </c>
      <c r="D36" s="46" t="s">
        <v>513</v>
      </c>
      <c r="E36" s="47" t="s">
        <v>221</v>
      </c>
      <c r="F36" s="48" t="s">
        <v>514</v>
      </c>
      <c r="G36" s="45" t="s">
        <v>148</v>
      </c>
      <c r="H36" s="88">
        <v>7</v>
      </c>
      <c r="I36" s="49">
        <v>5</v>
      </c>
      <c r="J36" s="49" t="s">
        <v>36</v>
      </c>
      <c r="K36" s="49">
        <v>9</v>
      </c>
      <c r="L36" s="54"/>
      <c r="M36" s="54"/>
      <c r="N36" s="54"/>
      <c r="O36" s="54"/>
      <c r="P36" s="86">
        <v>7</v>
      </c>
      <c r="Q36" s="51">
        <f t="shared" si="0"/>
        <v>7.2</v>
      </c>
      <c r="R36" s="52" t="str">
        <f t="shared" si="3"/>
        <v>B</v>
      </c>
      <c r="S36" s="53" t="str">
        <f t="shared" si="1"/>
        <v>Khá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" customHeight="1">
      <c r="B37" s="44">
        <v>29</v>
      </c>
      <c r="C37" s="45" t="s">
        <v>515</v>
      </c>
      <c r="D37" s="46" t="s">
        <v>129</v>
      </c>
      <c r="E37" s="47" t="s">
        <v>225</v>
      </c>
      <c r="F37" s="48" t="s">
        <v>288</v>
      </c>
      <c r="G37" s="45" t="s">
        <v>85</v>
      </c>
      <c r="H37" s="88">
        <v>10</v>
      </c>
      <c r="I37" s="49">
        <v>7</v>
      </c>
      <c r="J37" s="49" t="s">
        <v>36</v>
      </c>
      <c r="K37" s="49">
        <v>9</v>
      </c>
      <c r="L37" s="54"/>
      <c r="M37" s="54"/>
      <c r="N37" s="54"/>
      <c r="O37" s="54"/>
      <c r="P37" s="86">
        <v>8</v>
      </c>
      <c r="Q37" s="51">
        <f t="shared" si="0"/>
        <v>8.3000000000000007</v>
      </c>
      <c r="R37" s="52" t="str">
        <f t="shared" si="3"/>
        <v>B+</v>
      </c>
      <c r="S37" s="53" t="str">
        <f t="shared" si="1"/>
        <v>Khá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" customHeight="1">
      <c r="B38" s="44">
        <v>30</v>
      </c>
      <c r="C38" s="45" t="s">
        <v>516</v>
      </c>
      <c r="D38" s="46" t="s">
        <v>517</v>
      </c>
      <c r="E38" s="47" t="s">
        <v>233</v>
      </c>
      <c r="F38" s="48" t="s">
        <v>518</v>
      </c>
      <c r="G38" s="45" t="s">
        <v>77</v>
      </c>
      <c r="H38" s="88">
        <v>10</v>
      </c>
      <c r="I38" s="49">
        <v>6</v>
      </c>
      <c r="J38" s="49" t="s">
        <v>36</v>
      </c>
      <c r="K38" s="49">
        <v>9</v>
      </c>
      <c r="L38" s="54"/>
      <c r="M38" s="54"/>
      <c r="N38" s="54"/>
      <c r="O38" s="54"/>
      <c r="P38" s="86">
        <v>7</v>
      </c>
      <c r="Q38" s="51">
        <f t="shared" si="0"/>
        <v>7.6</v>
      </c>
      <c r="R38" s="52" t="str">
        <f t="shared" si="3"/>
        <v>B</v>
      </c>
      <c r="S38" s="53" t="str">
        <f t="shared" si="1"/>
        <v>Khá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" customHeight="1">
      <c r="B39" s="44">
        <v>31</v>
      </c>
      <c r="C39" s="45" t="s">
        <v>519</v>
      </c>
      <c r="D39" s="46" t="s">
        <v>290</v>
      </c>
      <c r="E39" s="47" t="s">
        <v>520</v>
      </c>
      <c r="F39" s="48" t="s">
        <v>521</v>
      </c>
      <c r="G39" s="45" t="s">
        <v>85</v>
      </c>
      <c r="H39" s="88">
        <v>10</v>
      </c>
      <c r="I39" s="49">
        <v>7</v>
      </c>
      <c r="J39" s="49" t="s">
        <v>36</v>
      </c>
      <c r="K39" s="49">
        <v>9</v>
      </c>
      <c r="L39" s="54"/>
      <c r="M39" s="54"/>
      <c r="N39" s="54"/>
      <c r="O39" s="54"/>
      <c r="P39" s="86">
        <v>7</v>
      </c>
      <c r="Q39" s="51">
        <f t="shared" si="0"/>
        <v>7.7</v>
      </c>
      <c r="R39" s="52" t="str">
        <f t="shared" si="3"/>
        <v>B</v>
      </c>
      <c r="S39" s="53" t="str">
        <f t="shared" si="1"/>
        <v>Khá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" customHeight="1">
      <c r="B40" s="44">
        <v>32</v>
      </c>
      <c r="C40" s="45" t="s">
        <v>522</v>
      </c>
      <c r="D40" s="46" t="s">
        <v>523</v>
      </c>
      <c r="E40" s="47" t="s">
        <v>240</v>
      </c>
      <c r="F40" s="48" t="s">
        <v>112</v>
      </c>
      <c r="G40" s="45" t="s">
        <v>153</v>
      </c>
      <c r="H40" s="88">
        <v>8</v>
      </c>
      <c r="I40" s="49">
        <v>6</v>
      </c>
      <c r="J40" s="49" t="s">
        <v>36</v>
      </c>
      <c r="K40" s="49">
        <v>9</v>
      </c>
      <c r="L40" s="54"/>
      <c r="M40" s="54"/>
      <c r="N40" s="54"/>
      <c r="O40" s="54"/>
      <c r="P40" s="86">
        <v>6</v>
      </c>
      <c r="Q40" s="51">
        <f t="shared" si="0"/>
        <v>6.8</v>
      </c>
      <c r="R40" s="52" t="str">
        <f t="shared" si="3"/>
        <v>C+</v>
      </c>
      <c r="S40" s="53" t="str">
        <f t="shared" si="1"/>
        <v>Trung bình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" customHeight="1">
      <c r="B41" s="44">
        <v>33</v>
      </c>
      <c r="C41" s="45" t="s">
        <v>524</v>
      </c>
      <c r="D41" s="46" t="s">
        <v>298</v>
      </c>
      <c r="E41" s="47" t="s">
        <v>525</v>
      </c>
      <c r="F41" s="48" t="s">
        <v>526</v>
      </c>
      <c r="G41" s="45" t="s">
        <v>113</v>
      </c>
      <c r="H41" s="88">
        <v>10</v>
      </c>
      <c r="I41" s="49">
        <v>7</v>
      </c>
      <c r="J41" s="49" t="s">
        <v>36</v>
      </c>
      <c r="K41" s="49">
        <v>9</v>
      </c>
      <c r="L41" s="54"/>
      <c r="M41" s="54"/>
      <c r="N41" s="54"/>
      <c r="O41" s="54"/>
      <c r="P41" s="86">
        <v>9</v>
      </c>
      <c r="Q41" s="51">
        <f t="shared" si="0"/>
        <v>8.9</v>
      </c>
      <c r="R41" s="52" t="str">
        <f t="shared" si="3"/>
        <v>A</v>
      </c>
      <c r="S41" s="53" t="str">
        <f t="shared" si="1"/>
        <v>Giỏi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" customHeight="1">
      <c r="B42" s="44">
        <v>34</v>
      </c>
      <c r="C42" s="45" t="s">
        <v>527</v>
      </c>
      <c r="D42" s="46" t="s">
        <v>528</v>
      </c>
      <c r="E42" s="47" t="s">
        <v>246</v>
      </c>
      <c r="F42" s="48" t="s">
        <v>529</v>
      </c>
      <c r="G42" s="45" t="s">
        <v>85</v>
      </c>
      <c r="H42" s="88">
        <v>10</v>
      </c>
      <c r="I42" s="49">
        <v>7</v>
      </c>
      <c r="J42" s="49" t="s">
        <v>36</v>
      </c>
      <c r="K42" s="49">
        <v>9</v>
      </c>
      <c r="L42" s="54"/>
      <c r="M42" s="54"/>
      <c r="N42" s="54"/>
      <c r="O42" s="54"/>
      <c r="P42" s="86">
        <v>9</v>
      </c>
      <c r="Q42" s="51">
        <f t="shared" si="0"/>
        <v>8.9</v>
      </c>
      <c r="R42" s="52" t="str">
        <f t="shared" si="3"/>
        <v>A</v>
      </c>
      <c r="S42" s="53" t="str">
        <f t="shared" si="1"/>
        <v>Giỏi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" customHeight="1">
      <c r="B43" s="44">
        <v>35</v>
      </c>
      <c r="C43" s="45" t="s">
        <v>530</v>
      </c>
      <c r="D43" s="46" t="s">
        <v>531</v>
      </c>
      <c r="E43" s="47" t="s">
        <v>532</v>
      </c>
      <c r="F43" s="48" t="s">
        <v>533</v>
      </c>
      <c r="G43" s="45" t="s">
        <v>77</v>
      </c>
      <c r="H43" s="88">
        <v>10</v>
      </c>
      <c r="I43" s="49">
        <v>7</v>
      </c>
      <c r="J43" s="49" t="s">
        <v>36</v>
      </c>
      <c r="K43" s="49">
        <v>9</v>
      </c>
      <c r="L43" s="54"/>
      <c r="M43" s="54"/>
      <c r="N43" s="54"/>
      <c r="O43" s="54"/>
      <c r="P43" s="86">
        <v>5</v>
      </c>
      <c r="Q43" s="51">
        <f t="shared" si="0"/>
        <v>6.5</v>
      </c>
      <c r="R43" s="52" t="str">
        <f t="shared" si="3"/>
        <v>C+</v>
      </c>
      <c r="S43" s="53" t="str">
        <f t="shared" si="1"/>
        <v>Trung bình</v>
      </c>
      <c r="T43" s="41" t="str">
        <f t="shared" si="4"/>
        <v/>
      </c>
      <c r="U43" s="41"/>
      <c r="V43" s="71"/>
      <c r="W43" s="4"/>
      <c r="X43" s="43" t="str">
        <f t="shared" si="2"/>
        <v>Đạt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" customHeight="1">
      <c r="B44" s="44">
        <v>36</v>
      </c>
      <c r="C44" s="45" t="s">
        <v>534</v>
      </c>
      <c r="D44" s="46" t="s">
        <v>535</v>
      </c>
      <c r="E44" s="47" t="s">
        <v>254</v>
      </c>
      <c r="F44" s="48" t="s">
        <v>536</v>
      </c>
      <c r="G44" s="45" t="s">
        <v>174</v>
      </c>
      <c r="H44" s="88">
        <v>9</v>
      </c>
      <c r="I44" s="49">
        <v>7</v>
      </c>
      <c r="J44" s="49" t="s">
        <v>36</v>
      </c>
      <c r="K44" s="49">
        <v>9</v>
      </c>
      <c r="L44" s="54"/>
      <c r="M44" s="54"/>
      <c r="N44" s="54"/>
      <c r="O44" s="54"/>
      <c r="P44" s="86">
        <v>7</v>
      </c>
      <c r="Q44" s="51">
        <f t="shared" si="0"/>
        <v>7.6</v>
      </c>
      <c r="R44" s="52" t="str">
        <f t="shared" si="3"/>
        <v>B</v>
      </c>
      <c r="S44" s="53" t="str">
        <f t="shared" si="1"/>
        <v>Khá</v>
      </c>
      <c r="T44" s="41" t="str">
        <f t="shared" si="4"/>
        <v/>
      </c>
      <c r="U44" s="41"/>
      <c r="V44" s="71"/>
      <c r="W44" s="4"/>
      <c r="X44" s="43" t="str">
        <f t="shared" si="2"/>
        <v>Đạt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" customHeight="1">
      <c r="B45" s="44">
        <v>37</v>
      </c>
      <c r="C45" s="45" t="s">
        <v>537</v>
      </c>
      <c r="D45" s="46" t="s">
        <v>538</v>
      </c>
      <c r="E45" s="47" t="s">
        <v>254</v>
      </c>
      <c r="F45" s="48" t="s">
        <v>539</v>
      </c>
      <c r="G45" s="45" t="s">
        <v>311</v>
      </c>
      <c r="H45" s="88">
        <v>9</v>
      </c>
      <c r="I45" s="49">
        <v>7</v>
      </c>
      <c r="J45" s="49" t="s">
        <v>36</v>
      </c>
      <c r="K45" s="49">
        <v>9</v>
      </c>
      <c r="L45" s="54"/>
      <c r="M45" s="54"/>
      <c r="N45" s="54"/>
      <c r="O45" s="54"/>
      <c r="P45" s="86">
        <v>7</v>
      </c>
      <c r="Q45" s="51">
        <f t="shared" si="0"/>
        <v>7.6</v>
      </c>
      <c r="R45" s="52" t="str">
        <f t="shared" si="3"/>
        <v>B</v>
      </c>
      <c r="S45" s="53" t="str">
        <f t="shared" si="1"/>
        <v>Khá</v>
      </c>
      <c r="T45" s="41" t="str">
        <f t="shared" si="4"/>
        <v/>
      </c>
      <c r="U45" s="41"/>
      <c r="V45" s="71"/>
      <c r="W45" s="4"/>
      <c r="X45" s="43" t="str">
        <f t="shared" si="2"/>
        <v>Đạt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" customHeight="1">
      <c r="B46" s="44">
        <v>38</v>
      </c>
      <c r="C46" s="45" t="s">
        <v>540</v>
      </c>
      <c r="D46" s="46" t="s">
        <v>541</v>
      </c>
      <c r="E46" s="47" t="s">
        <v>542</v>
      </c>
      <c r="F46" s="48" t="s">
        <v>511</v>
      </c>
      <c r="G46" s="45" t="s">
        <v>104</v>
      </c>
      <c r="H46" s="88">
        <v>7</v>
      </c>
      <c r="I46" s="49">
        <v>4</v>
      </c>
      <c r="J46" s="49" t="s">
        <v>36</v>
      </c>
      <c r="K46" s="49">
        <v>9</v>
      </c>
      <c r="L46" s="54"/>
      <c r="M46" s="54"/>
      <c r="N46" s="54"/>
      <c r="O46" s="54"/>
      <c r="P46" s="86">
        <v>6</v>
      </c>
      <c r="Q46" s="51">
        <f t="shared" si="0"/>
        <v>6.5</v>
      </c>
      <c r="R46" s="52" t="str">
        <f t="shared" si="3"/>
        <v>C+</v>
      </c>
      <c r="S46" s="53" t="str">
        <f t="shared" si="1"/>
        <v>Trung bình</v>
      </c>
      <c r="T46" s="41" t="str">
        <f t="shared" si="4"/>
        <v/>
      </c>
      <c r="U46" s="41"/>
      <c r="V46" s="71"/>
      <c r="W46" s="4"/>
      <c r="X46" s="43" t="str">
        <f t="shared" si="2"/>
        <v>Đạt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" customHeight="1">
      <c r="B47" s="44">
        <v>39</v>
      </c>
      <c r="C47" s="45" t="s">
        <v>543</v>
      </c>
      <c r="D47" s="46" t="s">
        <v>344</v>
      </c>
      <c r="E47" s="47" t="s">
        <v>544</v>
      </c>
      <c r="F47" s="48" t="s">
        <v>545</v>
      </c>
      <c r="G47" s="45" t="s">
        <v>332</v>
      </c>
      <c r="H47" s="88">
        <v>8</v>
      </c>
      <c r="I47" s="49">
        <v>6</v>
      </c>
      <c r="J47" s="49" t="s">
        <v>36</v>
      </c>
      <c r="K47" s="49">
        <v>9</v>
      </c>
      <c r="L47" s="54"/>
      <c r="M47" s="54"/>
      <c r="N47" s="54"/>
      <c r="O47" s="54"/>
      <c r="P47" s="86">
        <v>8</v>
      </c>
      <c r="Q47" s="51">
        <f t="shared" si="0"/>
        <v>8</v>
      </c>
      <c r="R47" s="52" t="str">
        <f t="shared" si="3"/>
        <v>B+</v>
      </c>
      <c r="S47" s="53" t="str">
        <f t="shared" si="1"/>
        <v>Khá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" customHeight="1">
      <c r="B48" s="44">
        <v>40</v>
      </c>
      <c r="C48" s="45" t="s">
        <v>546</v>
      </c>
      <c r="D48" s="46" t="s">
        <v>264</v>
      </c>
      <c r="E48" s="47" t="s">
        <v>547</v>
      </c>
      <c r="F48" s="48" t="s">
        <v>490</v>
      </c>
      <c r="G48" s="45" t="s">
        <v>280</v>
      </c>
      <c r="H48" s="88">
        <v>8</v>
      </c>
      <c r="I48" s="49">
        <v>6</v>
      </c>
      <c r="J48" s="49" t="s">
        <v>36</v>
      </c>
      <c r="K48" s="49">
        <v>9</v>
      </c>
      <c r="L48" s="54"/>
      <c r="M48" s="54"/>
      <c r="N48" s="54"/>
      <c r="O48" s="54"/>
      <c r="P48" s="86">
        <v>8</v>
      </c>
      <c r="Q48" s="51">
        <f t="shared" si="0"/>
        <v>8</v>
      </c>
      <c r="R48" s="52" t="str">
        <f t="shared" si="3"/>
        <v>B+</v>
      </c>
      <c r="S48" s="53" t="str">
        <f t="shared" si="1"/>
        <v>Khá</v>
      </c>
      <c r="T48" s="41" t="str">
        <f t="shared" si="4"/>
        <v/>
      </c>
      <c r="U48" s="41"/>
      <c r="V48" s="71"/>
      <c r="W48" s="4"/>
      <c r="X48" s="43" t="str">
        <f t="shared" si="2"/>
        <v>Đạt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2:40" ht="18" customHeight="1">
      <c r="B49" s="44">
        <v>41</v>
      </c>
      <c r="C49" s="45" t="s">
        <v>548</v>
      </c>
      <c r="D49" s="46" t="s">
        <v>549</v>
      </c>
      <c r="E49" s="47" t="s">
        <v>425</v>
      </c>
      <c r="F49" s="48" t="s">
        <v>550</v>
      </c>
      <c r="G49" s="45" t="s">
        <v>113</v>
      </c>
      <c r="H49" s="88">
        <v>10</v>
      </c>
      <c r="I49" s="49">
        <v>5</v>
      </c>
      <c r="J49" s="49" t="s">
        <v>36</v>
      </c>
      <c r="K49" s="49">
        <v>9</v>
      </c>
      <c r="L49" s="54"/>
      <c r="M49" s="54"/>
      <c r="N49" s="54"/>
      <c r="O49" s="54"/>
      <c r="P49" s="86">
        <v>6</v>
      </c>
      <c r="Q49" s="51">
        <f t="shared" si="0"/>
        <v>6.9</v>
      </c>
      <c r="R49" s="52" t="str">
        <f t="shared" si="3"/>
        <v>C+</v>
      </c>
      <c r="S49" s="53" t="str">
        <f t="shared" si="1"/>
        <v>Trung bình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2:40" ht="18" customHeight="1">
      <c r="B50" s="44">
        <v>42</v>
      </c>
      <c r="C50" s="45" t="s">
        <v>551</v>
      </c>
      <c r="D50" s="46" t="s">
        <v>552</v>
      </c>
      <c r="E50" s="47" t="s">
        <v>429</v>
      </c>
      <c r="F50" s="48" t="s">
        <v>553</v>
      </c>
      <c r="G50" s="45" t="s">
        <v>73</v>
      </c>
      <c r="H50" s="88">
        <v>9</v>
      </c>
      <c r="I50" s="49">
        <v>6</v>
      </c>
      <c r="J50" s="49" t="s">
        <v>36</v>
      </c>
      <c r="K50" s="49">
        <v>9</v>
      </c>
      <c r="L50" s="54"/>
      <c r="M50" s="54"/>
      <c r="N50" s="54"/>
      <c r="O50" s="54"/>
      <c r="P50" s="86">
        <v>5</v>
      </c>
      <c r="Q50" s="51">
        <f t="shared" si="0"/>
        <v>6.3</v>
      </c>
      <c r="R50" s="52" t="str">
        <f t="shared" si="3"/>
        <v>C</v>
      </c>
      <c r="S50" s="53" t="str">
        <f t="shared" si="1"/>
        <v>Trung bình</v>
      </c>
      <c r="T50" s="41" t="str">
        <f t="shared" si="4"/>
        <v/>
      </c>
      <c r="U50" s="41"/>
      <c r="V50" s="71"/>
      <c r="W50" s="4"/>
      <c r="X50" s="43" t="str">
        <f t="shared" si="2"/>
        <v>Đạt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2:40" ht="18" customHeight="1">
      <c r="B51" s="44">
        <v>43</v>
      </c>
      <c r="C51" s="45" t="s">
        <v>554</v>
      </c>
      <c r="D51" s="46" t="s">
        <v>555</v>
      </c>
      <c r="E51" s="47" t="s">
        <v>556</v>
      </c>
      <c r="F51" s="48" t="s">
        <v>557</v>
      </c>
      <c r="G51" s="45" t="s">
        <v>85</v>
      </c>
      <c r="H51" s="88">
        <v>0</v>
      </c>
      <c r="I51" s="49">
        <v>0</v>
      </c>
      <c r="J51" s="49" t="s">
        <v>36</v>
      </c>
      <c r="K51" s="49">
        <v>0</v>
      </c>
      <c r="L51" s="54"/>
      <c r="M51" s="54"/>
      <c r="N51" s="54"/>
      <c r="O51" s="54"/>
      <c r="P51" s="121" t="s">
        <v>437</v>
      </c>
      <c r="Q51" s="51">
        <f t="shared" si="0"/>
        <v>0</v>
      </c>
      <c r="R51" s="52" t="str">
        <f t="shared" si="3"/>
        <v>F</v>
      </c>
      <c r="S51" s="53" t="str">
        <f t="shared" si="1"/>
        <v>Kém</v>
      </c>
      <c r="T51" s="41" t="str">
        <f t="shared" si="4"/>
        <v>Không đủ ĐKDT</v>
      </c>
      <c r="U51" s="41"/>
      <c r="V51" s="71"/>
      <c r="W51" s="4"/>
      <c r="X51" s="43" t="str">
        <f t="shared" si="2"/>
        <v>Học lại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2:40" ht="18" customHeight="1">
      <c r="B52" s="44">
        <v>44</v>
      </c>
      <c r="C52" s="45" t="s">
        <v>558</v>
      </c>
      <c r="D52" s="46" t="s">
        <v>559</v>
      </c>
      <c r="E52" s="47" t="s">
        <v>560</v>
      </c>
      <c r="F52" s="48" t="s">
        <v>561</v>
      </c>
      <c r="G52" s="45" t="s">
        <v>81</v>
      </c>
      <c r="H52" s="88">
        <v>8</v>
      </c>
      <c r="I52" s="49">
        <v>7</v>
      </c>
      <c r="J52" s="49" t="s">
        <v>36</v>
      </c>
      <c r="K52" s="49">
        <v>9</v>
      </c>
      <c r="L52" s="54"/>
      <c r="M52" s="54"/>
      <c r="N52" s="54"/>
      <c r="O52" s="54"/>
      <c r="P52" s="86">
        <v>4</v>
      </c>
      <c r="Q52" s="51">
        <f t="shared" si="0"/>
        <v>5.7</v>
      </c>
      <c r="R52" s="52" t="str">
        <f t="shared" si="3"/>
        <v>C</v>
      </c>
      <c r="S52" s="53" t="str">
        <f t="shared" si="1"/>
        <v>Trung bình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2:40" ht="18" customHeight="1">
      <c r="B53" s="44">
        <v>45</v>
      </c>
      <c r="C53" s="45" t="s">
        <v>562</v>
      </c>
      <c r="D53" s="46" t="s">
        <v>150</v>
      </c>
      <c r="E53" s="47" t="s">
        <v>283</v>
      </c>
      <c r="F53" s="48" t="s">
        <v>563</v>
      </c>
      <c r="G53" s="45" t="s">
        <v>564</v>
      </c>
      <c r="H53" s="88">
        <v>0</v>
      </c>
      <c r="I53" s="49">
        <v>0</v>
      </c>
      <c r="J53" s="49" t="s">
        <v>36</v>
      </c>
      <c r="K53" s="49">
        <v>0</v>
      </c>
      <c r="L53" s="54"/>
      <c r="M53" s="54"/>
      <c r="N53" s="54"/>
      <c r="O53" s="54"/>
      <c r="P53" s="121" t="s">
        <v>437</v>
      </c>
      <c r="Q53" s="51">
        <f t="shared" si="0"/>
        <v>0</v>
      </c>
      <c r="R53" s="52" t="str">
        <f t="shared" si="3"/>
        <v>F</v>
      </c>
      <c r="S53" s="53" t="str">
        <f t="shared" si="1"/>
        <v>Kém</v>
      </c>
      <c r="T53" s="41" t="str">
        <f t="shared" si="4"/>
        <v>Không đủ ĐKDT</v>
      </c>
      <c r="U53" s="41"/>
      <c r="V53" s="71"/>
      <c r="W53" s="4"/>
      <c r="X53" s="43" t="str">
        <f t="shared" si="2"/>
        <v>Học lại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2:40" ht="18" customHeight="1">
      <c r="B54" s="44">
        <v>46</v>
      </c>
      <c r="C54" s="45" t="s">
        <v>565</v>
      </c>
      <c r="D54" s="46" t="s">
        <v>150</v>
      </c>
      <c r="E54" s="47" t="s">
        <v>283</v>
      </c>
      <c r="F54" s="48" t="s">
        <v>432</v>
      </c>
      <c r="G54" s="45" t="s">
        <v>77</v>
      </c>
      <c r="H54" s="88">
        <v>10</v>
      </c>
      <c r="I54" s="49">
        <v>7</v>
      </c>
      <c r="J54" s="49" t="s">
        <v>36</v>
      </c>
      <c r="K54" s="49">
        <v>9</v>
      </c>
      <c r="L54" s="54"/>
      <c r="M54" s="54"/>
      <c r="N54" s="54"/>
      <c r="O54" s="54"/>
      <c r="P54" s="86">
        <v>7</v>
      </c>
      <c r="Q54" s="51">
        <f t="shared" si="0"/>
        <v>7.7</v>
      </c>
      <c r="R54" s="52" t="str">
        <f t="shared" si="3"/>
        <v>B</v>
      </c>
      <c r="S54" s="53" t="str">
        <f t="shared" si="1"/>
        <v>Khá</v>
      </c>
      <c r="T54" s="41" t="str">
        <f t="shared" si="4"/>
        <v/>
      </c>
      <c r="U54" s="41"/>
      <c r="V54" s="71"/>
      <c r="W54" s="4"/>
      <c r="X54" s="43" t="str">
        <f t="shared" si="2"/>
        <v>Đạt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2:40" ht="18" customHeight="1">
      <c r="B55" s="44">
        <v>47</v>
      </c>
      <c r="C55" s="45" t="s">
        <v>566</v>
      </c>
      <c r="D55" s="46" t="s">
        <v>567</v>
      </c>
      <c r="E55" s="47" t="s">
        <v>283</v>
      </c>
      <c r="F55" s="48" t="s">
        <v>568</v>
      </c>
      <c r="G55" s="45" t="s">
        <v>280</v>
      </c>
      <c r="H55" s="88">
        <v>10</v>
      </c>
      <c r="I55" s="49">
        <v>7</v>
      </c>
      <c r="J55" s="49" t="s">
        <v>36</v>
      </c>
      <c r="K55" s="49">
        <v>9</v>
      </c>
      <c r="L55" s="54"/>
      <c r="M55" s="54"/>
      <c r="N55" s="54"/>
      <c r="O55" s="54"/>
      <c r="P55" s="86">
        <v>8</v>
      </c>
      <c r="Q55" s="51">
        <f t="shared" si="0"/>
        <v>8.3000000000000007</v>
      </c>
      <c r="R55" s="52" t="str">
        <f t="shared" si="3"/>
        <v>B+</v>
      </c>
      <c r="S55" s="53" t="str">
        <f t="shared" si="1"/>
        <v>Khá</v>
      </c>
      <c r="T55" s="41" t="str">
        <f t="shared" si="4"/>
        <v/>
      </c>
      <c r="U55" s="41"/>
      <c r="V55" s="71"/>
      <c r="W55" s="4"/>
      <c r="X55" s="43" t="str">
        <f t="shared" si="2"/>
        <v>Đạt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2:40" ht="18" customHeight="1">
      <c r="B56" s="44">
        <v>48</v>
      </c>
      <c r="C56" s="45" t="s">
        <v>569</v>
      </c>
      <c r="D56" s="46" t="s">
        <v>570</v>
      </c>
      <c r="E56" s="47" t="s">
        <v>283</v>
      </c>
      <c r="F56" s="48" t="s">
        <v>571</v>
      </c>
      <c r="G56" s="45" t="s">
        <v>328</v>
      </c>
      <c r="H56" s="88">
        <v>10</v>
      </c>
      <c r="I56" s="49">
        <v>7</v>
      </c>
      <c r="J56" s="49" t="s">
        <v>36</v>
      </c>
      <c r="K56" s="49">
        <v>9</v>
      </c>
      <c r="L56" s="54"/>
      <c r="M56" s="54"/>
      <c r="N56" s="54"/>
      <c r="O56" s="54"/>
      <c r="P56" s="86">
        <v>7</v>
      </c>
      <c r="Q56" s="51">
        <f t="shared" si="0"/>
        <v>7.7</v>
      </c>
      <c r="R56" s="52" t="str">
        <f t="shared" si="3"/>
        <v>B</v>
      </c>
      <c r="S56" s="53" t="str">
        <f t="shared" si="1"/>
        <v>Khá</v>
      </c>
      <c r="T56" s="41" t="str">
        <f t="shared" si="4"/>
        <v/>
      </c>
      <c r="U56" s="41"/>
      <c r="V56" s="71"/>
      <c r="W56" s="4"/>
      <c r="X56" s="43" t="str">
        <f t="shared" si="2"/>
        <v>Đạt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2:40" ht="18" customHeight="1">
      <c r="B57" s="44">
        <v>49</v>
      </c>
      <c r="C57" s="45" t="s">
        <v>572</v>
      </c>
      <c r="D57" s="46" t="s">
        <v>573</v>
      </c>
      <c r="E57" s="47" t="s">
        <v>435</v>
      </c>
      <c r="F57" s="48" t="s">
        <v>574</v>
      </c>
      <c r="G57" s="45" t="s">
        <v>148</v>
      </c>
      <c r="H57" s="88">
        <v>8</v>
      </c>
      <c r="I57" s="49">
        <v>5</v>
      </c>
      <c r="J57" s="49" t="s">
        <v>36</v>
      </c>
      <c r="K57" s="49">
        <v>9</v>
      </c>
      <c r="L57" s="54"/>
      <c r="M57" s="54"/>
      <c r="N57" s="54"/>
      <c r="O57" s="54"/>
      <c r="P57" s="86">
        <v>4</v>
      </c>
      <c r="Q57" s="51">
        <f t="shared" si="0"/>
        <v>5.5</v>
      </c>
      <c r="R57" s="52" t="str">
        <f t="shared" si="3"/>
        <v>C</v>
      </c>
      <c r="S57" s="53" t="str">
        <f t="shared" si="1"/>
        <v>Trung bình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2:40" ht="18" customHeight="1">
      <c r="B58" s="44">
        <v>50</v>
      </c>
      <c r="C58" s="45" t="s">
        <v>575</v>
      </c>
      <c r="D58" s="46" t="s">
        <v>576</v>
      </c>
      <c r="E58" s="47" t="s">
        <v>577</v>
      </c>
      <c r="F58" s="48" t="s">
        <v>578</v>
      </c>
      <c r="G58" s="45" t="s">
        <v>579</v>
      </c>
      <c r="H58" s="88">
        <v>10</v>
      </c>
      <c r="I58" s="49">
        <v>5</v>
      </c>
      <c r="J58" s="49" t="s">
        <v>36</v>
      </c>
      <c r="K58" s="49">
        <v>9</v>
      </c>
      <c r="L58" s="54"/>
      <c r="M58" s="54"/>
      <c r="N58" s="54"/>
      <c r="O58" s="54"/>
      <c r="P58" s="86">
        <v>8</v>
      </c>
      <c r="Q58" s="51">
        <f t="shared" si="0"/>
        <v>8.1</v>
      </c>
      <c r="R58" s="52" t="str">
        <f t="shared" si="3"/>
        <v>B+</v>
      </c>
      <c r="S58" s="53" t="str">
        <f t="shared" si="1"/>
        <v>Khá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2:40" ht="18" customHeight="1">
      <c r="B59" s="44">
        <v>51</v>
      </c>
      <c r="C59" s="45" t="s">
        <v>580</v>
      </c>
      <c r="D59" s="46" t="s">
        <v>581</v>
      </c>
      <c r="E59" s="47" t="s">
        <v>582</v>
      </c>
      <c r="F59" s="48" t="s">
        <v>583</v>
      </c>
      <c r="G59" s="45" t="s">
        <v>584</v>
      </c>
      <c r="H59" s="88">
        <v>0</v>
      </c>
      <c r="I59" s="49">
        <v>0</v>
      </c>
      <c r="J59" s="49" t="s">
        <v>36</v>
      </c>
      <c r="K59" s="49">
        <v>0</v>
      </c>
      <c r="L59" s="54"/>
      <c r="M59" s="54"/>
      <c r="N59" s="54"/>
      <c r="O59" s="54"/>
      <c r="P59" s="121" t="s">
        <v>437</v>
      </c>
      <c r="Q59" s="51">
        <f t="shared" si="0"/>
        <v>0</v>
      </c>
      <c r="R59" s="52" t="str">
        <f t="shared" si="3"/>
        <v>F</v>
      </c>
      <c r="S59" s="53" t="str">
        <f t="shared" si="1"/>
        <v>Kém</v>
      </c>
      <c r="T59" s="41" t="str">
        <f t="shared" si="4"/>
        <v>Không đủ ĐKDT</v>
      </c>
      <c r="U59" s="41"/>
      <c r="V59" s="71"/>
      <c r="W59" s="4"/>
      <c r="X59" s="43" t="str">
        <f t="shared" si="2"/>
        <v>Học lại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2:40" ht="18" customHeight="1">
      <c r="B60" s="44">
        <v>52</v>
      </c>
      <c r="C60" s="45" t="s">
        <v>585</v>
      </c>
      <c r="D60" s="46" t="s">
        <v>586</v>
      </c>
      <c r="E60" s="47" t="s">
        <v>582</v>
      </c>
      <c r="F60" s="48" t="s">
        <v>501</v>
      </c>
      <c r="G60" s="45" t="s">
        <v>113</v>
      </c>
      <c r="H60" s="88">
        <v>9</v>
      </c>
      <c r="I60" s="49">
        <v>7</v>
      </c>
      <c r="J60" s="49" t="s">
        <v>36</v>
      </c>
      <c r="K60" s="49">
        <v>9</v>
      </c>
      <c r="L60" s="54"/>
      <c r="M60" s="54"/>
      <c r="N60" s="54"/>
      <c r="O60" s="54"/>
      <c r="P60" s="86">
        <v>5</v>
      </c>
      <c r="Q60" s="51">
        <f t="shared" si="0"/>
        <v>6.4</v>
      </c>
      <c r="R60" s="52" t="str">
        <f t="shared" si="3"/>
        <v>C</v>
      </c>
      <c r="S60" s="53" t="str">
        <f t="shared" si="1"/>
        <v>Trung bình</v>
      </c>
      <c r="T60" s="41" t="str">
        <f t="shared" si="4"/>
        <v/>
      </c>
      <c r="U60" s="41"/>
      <c r="V60" s="71"/>
      <c r="W60" s="4"/>
      <c r="X60" s="43" t="str">
        <f t="shared" si="2"/>
        <v>Đạt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2:40" ht="18" customHeight="1">
      <c r="B61" s="44">
        <v>53</v>
      </c>
      <c r="C61" s="45" t="s">
        <v>587</v>
      </c>
      <c r="D61" s="46" t="s">
        <v>588</v>
      </c>
      <c r="E61" s="47" t="s">
        <v>582</v>
      </c>
      <c r="F61" s="48" t="s">
        <v>589</v>
      </c>
      <c r="G61" s="45" t="s">
        <v>77</v>
      </c>
      <c r="H61" s="88">
        <v>10</v>
      </c>
      <c r="I61" s="49">
        <v>5</v>
      </c>
      <c r="J61" s="49" t="s">
        <v>36</v>
      </c>
      <c r="K61" s="49">
        <v>9</v>
      </c>
      <c r="L61" s="54"/>
      <c r="M61" s="54"/>
      <c r="N61" s="54"/>
      <c r="O61" s="54"/>
      <c r="P61" s="86">
        <v>7</v>
      </c>
      <c r="Q61" s="51">
        <f t="shared" si="0"/>
        <v>7.5</v>
      </c>
      <c r="R61" s="52" t="str">
        <f t="shared" si="3"/>
        <v>B</v>
      </c>
      <c r="S61" s="53" t="str">
        <f t="shared" si="1"/>
        <v>Khá</v>
      </c>
      <c r="T61" s="41" t="str">
        <f t="shared" si="4"/>
        <v/>
      </c>
      <c r="U61" s="41"/>
      <c r="V61" s="71"/>
      <c r="W61" s="4"/>
      <c r="X61" s="43" t="str">
        <f t="shared" si="2"/>
        <v>Đạt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2:40" ht="18" customHeight="1">
      <c r="B62" s="44">
        <v>54</v>
      </c>
      <c r="C62" s="45" t="s">
        <v>590</v>
      </c>
      <c r="D62" s="46" t="s">
        <v>110</v>
      </c>
      <c r="E62" s="47" t="s">
        <v>287</v>
      </c>
      <c r="F62" s="48" t="s">
        <v>591</v>
      </c>
      <c r="G62" s="45" t="s">
        <v>85</v>
      </c>
      <c r="H62" s="88">
        <v>10</v>
      </c>
      <c r="I62" s="49">
        <v>7</v>
      </c>
      <c r="J62" s="49" t="s">
        <v>36</v>
      </c>
      <c r="K62" s="49">
        <v>9</v>
      </c>
      <c r="L62" s="54"/>
      <c r="M62" s="54"/>
      <c r="N62" s="54"/>
      <c r="O62" s="54"/>
      <c r="P62" s="86">
        <v>7</v>
      </c>
      <c r="Q62" s="51">
        <f t="shared" si="0"/>
        <v>7.7</v>
      </c>
      <c r="R62" s="52" t="str">
        <f t="shared" si="3"/>
        <v>B</v>
      </c>
      <c r="S62" s="53" t="str">
        <f t="shared" si="1"/>
        <v>Khá</v>
      </c>
      <c r="T62" s="41" t="str">
        <f t="shared" si="4"/>
        <v/>
      </c>
      <c r="U62" s="41"/>
      <c r="V62" s="71"/>
      <c r="W62" s="4"/>
      <c r="X62" s="43" t="str">
        <f t="shared" si="2"/>
        <v>Đạt</v>
      </c>
      <c r="Y62" s="4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61"/>
    </row>
    <row r="63" spans="2:40" ht="18" customHeight="1">
      <c r="B63" s="44">
        <v>55</v>
      </c>
      <c r="C63" s="45" t="s">
        <v>592</v>
      </c>
      <c r="D63" s="46" t="s">
        <v>277</v>
      </c>
      <c r="E63" s="47" t="s">
        <v>287</v>
      </c>
      <c r="F63" s="48" t="s">
        <v>593</v>
      </c>
      <c r="G63" s="45" t="s">
        <v>280</v>
      </c>
      <c r="H63" s="88">
        <v>9</v>
      </c>
      <c r="I63" s="49">
        <v>6</v>
      </c>
      <c r="J63" s="49" t="s">
        <v>36</v>
      </c>
      <c r="K63" s="49">
        <v>9</v>
      </c>
      <c r="L63" s="54"/>
      <c r="M63" s="54"/>
      <c r="N63" s="54"/>
      <c r="O63" s="54"/>
      <c r="P63" s="86">
        <v>4</v>
      </c>
      <c r="Q63" s="51">
        <f t="shared" si="0"/>
        <v>5.7</v>
      </c>
      <c r="R63" s="52" t="str">
        <f t="shared" si="3"/>
        <v>C</v>
      </c>
      <c r="S63" s="53" t="str">
        <f t="shared" si="1"/>
        <v>Trung bình</v>
      </c>
      <c r="T63" s="41" t="str">
        <f t="shared" si="4"/>
        <v/>
      </c>
      <c r="U63" s="41"/>
      <c r="V63" s="71"/>
      <c r="W63" s="4"/>
      <c r="X63" s="43" t="str">
        <f t="shared" si="2"/>
        <v>Đạt</v>
      </c>
      <c r="Y63" s="4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61"/>
    </row>
    <row r="64" spans="2:40" ht="18" customHeight="1">
      <c r="B64" s="44">
        <v>56</v>
      </c>
      <c r="C64" s="45" t="s">
        <v>594</v>
      </c>
      <c r="D64" s="46" t="s">
        <v>286</v>
      </c>
      <c r="E64" s="47" t="s">
        <v>287</v>
      </c>
      <c r="F64" s="48" t="s">
        <v>595</v>
      </c>
      <c r="G64" s="45" t="s">
        <v>153</v>
      </c>
      <c r="H64" s="88">
        <v>8</v>
      </c>
      <c r="I64" s="49">
        <v>5</v>
      </c>
      <c r="J64" s="49" t="s">
        <v>36</v>
      </c>
      <c r="K64" s="49">
        <v>9</v>
      </c>
      <c r="L64" s="54"/>
      <c r="M64" s="54"/>
      <c r="N64" s="54"/>
      <c r="O64" s="54"/>
      <c r="P64" s="86">
        <v>5</v>
      </c>
      <c r="Q64" s="51">
        <f t="shared" si="0"/>
        <v>6.1</v>
      </c>
      <c r="R64" s="52" t="str">
        <f t="shared" si="3"/>
        <v>C</v>
      </c>
      <c r="S64" s="53" t="str">
        <f t="shared" si="1"/>
        <v>Trung bình</v>
      </c>
      <c r="T64" s="41" t="str">
        <f t="shared" si="4"/>
        <v/>
      </c>
      <c r="U64" s="41"/>
      <c r="V64" s="71"/>
      <c r="W64" s="4"/>
      <c r="X64" s="43" t="str">
        <f t="shared" si="2"/>
        <v>Đạt</v>
      </c>
      <c r="Y64" s="4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61"/>
    </row>
    <row r="65" spans="1:40" ht="18" customHeight="1">
      <c r="B65" s="44">
        <v>57</v>
      </c>
      <c r="C65" s="45" t="s">
        <v>596</v>
      </c>
      <c r="D65" s="46" t="s">
        <v>597</v>
      </c>
      <c r="E65" s="47" t="s">
        <v>291</v>
      </c>
      <c r="F65" s="48" t="s">
        <v>471</v>
      </c>
      <c r="G65" s="45" t="s">
        <v>113</v>
      </c>
      <c r="H65" s="88">
        <v>9</v>
      </c>
      <c r="I65" s="49">
        <v>7</v>
      </c>
      <c r="J65" s="49" t="s">
        <v>36</v>
      </c>
      <c r="K65" s="49">
        <v>9</v>
      </c>
      <c r="L65" s="54"/>
      <c r="M65" s="54"/>
      <c r="N65" s="54"/>
      <c r="O65" s="54"/>
      <c r="P65" s="86">
        <v>8</v>
      </c>
      <c r="Q65" s="51">
        <f t="shared" si="0"/>
        <v>8.1999999999999993</v>
      </c>
      <c r="R65" s="52" t="str">
        <f t="shared" si="3"/>
        <v>B+</v>
      </c>
      <c r="S65" s="53" t="str">
        <f t="shared" si="1"/>
        <v>Khá</v>
      </c>
      <c r="T65" s="41" t="str">
        <f t="shared" si="4"/>
        <v/>
      </c>
      <c r="U65" s="41"/>
      <c r="V65" s="71"/>
      <c r="W65" s="4"/>
      <c r="X65" s="43" t="str">
        <f t="shared" si="2"/>
        <v>Đạt</v>
      </c>
      <c r="Y65" s="4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61"/>
    </row>
    <row r="66" spans="1:40" ht="18" customHeight="1">
      <c r="B66" s="44">
        <v>58</v>
      </c>
      <c r="C66" s="45" t="s">
        <v>598</v>
      </c>
      <c r="D66" s="46" t="s">
        <v>599</v>
      </c>
      <c r="E66" s="47" t="s">
        <v>295</v>
      </c>
      <c r="F66" s="48" t="s">
        <v>191</v>
      </c>
      <c r="G66" s="45" t="s">
        <v>81</v>
      </c>
      <c r="H66" s="88">
        <v>10</v>
      </c>
      <c r="I66" s="49">
        <v>6</v>
      </c>
      <c r="J66" s="49" t="s">
        <v>36</v>
      </c>
      <c r="K66" s="49">
        <v>9</v>
      </c>
      <c r="L66" s="54"/>
      <c r="M66" s="54"/>
      <c r="N66" s="54"/>
      <c r="O66" s="54"/>
      <c r="P66" s="86">
        <v>8</v>
      </c>
      <c r="Q66" s="51">
        <f t="shared" si="0"/>
        <v>8.1999999999999993</v>
      </c>
      <c r="R66" s="52" t="str">
        <f t="shared" si="3"/>
        <v>B+</v>
      </c>
      <c r="S66" s="53" t="str">
        <f t="shared" si="1"/>
        <v>Khá</v>
      </c>
      <c r="T66" s="41" t="str">
        <f t="shared" si="4"/>
        <v/>
      </c>
      <c r="U66" s="41"/>
      <c r="V66" s="71"/>
      <c r="W66" s="4"/>
      <c r="X66" s="43" t="str">
        <f t="shared" si="2"/>
        <v>Đạt</v>
      </c>
      <c r="Y66" s="4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61"/>
    </row>
    <row r="67" spans="1:40" ht="18" customHeight="1">
      <c r="B67" s="44">
        <v>59</v>
      </c>
      <c r="C67" s="45" t="s">
        <v>600</v>
      </c>
      <c r="D67" s="46" t="s">
        <v>601</v>
      </c>
      <c r="E67" s="47" t="s">
        <v>295</v>
      </c>
      <c r="F67" s="48" t="s">
        <v>602</v>
      </c>
      <c r="G67" s="45" t="s">
        <v>328</v>
      </c>
      <c r="H67" s="88">
        <v>8</v>
      </c>
      <c r="I67" s="49">
        <v>5</v>
      </c>
      <c r="J67" s="49" t="s">
        <v>36</v>
      </c>
      <c r="K67" s="49">
        <v>9</v>
      </c>
      <c r="L67" s="54"/>
      <c r="M67" s="54"/>
      <c r="N67" s="54"/>
      <c r="O67" s="54"/>
      <c r="P67" s="86">
        <v>7</v>
      </c>
      <c r="Q67" s="51">
        <f t="shared" si="0"/>
        <v>7.3</v>
      </c>
      <c r="R67" s="52" t="str">
        <f t="shared" si="3"/>
        <v>B</v>
      </c>
      <c r="S67" s="53" t="str">
        <f t="shared" si="1"/>
        <v>Khá</v>
      </c>
      <c r="T67" s="41" t="str">
        <f t="shared" si="4"/>
        <v/>
      </c>
      <c r="U67" s="41"/>
      <c r="V67" s="71"/>
      <c r="W67" s="4"/>
      <c r="X67" s="43" t="str">
        <f t="shared" si="2"/>
        <v>Đạt</v>
      </c>
      <c r="Y67" s="4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61"/>
    </row>
    <row r="68" spans="1:40" ht="18" customHeight="1">
      <c r="B68" s="44">
        <v>60</v>
      </c>
      <c r="C68" s="45" t="s">
        <v>603</v>
      </c>
      <c r="D68" s="46" t="s">
        <v>604</v>
      </c>
      <c r="E68" s="47" t="s">
        <v>299</v>
      </c>
      <c r="F68" s="48" t="s">
        <v>605</v>
      </c>
      <c r="G68" s="45" t="s">
        <v>328</v>
      </c>
      <c r="H68" s="88">
        <v>10</v>
      </c>
      <c r="I68" s="49">
        <v>6</v>
      </c>
      <c r="J68" s="49" t="s">
        <v>36</v>
      </c>
      <c r="K68" s="49">
        <v>9</v>
      </c>
      <c r="L68" s="54"/>
      <c r="M68" s="54"/>
      <c r="N68" s="54"/>
      <c r="O68" s="54"/>
      <c r="P68" s="86">
        <v>7</v>
      </c>
      <c r="Q68" s="51">
        <f t="shared" si="0"/>
        <v>7.6</v>
      </c>
      <c r="R68" s="52" t="str">
        <f t="shared" si="3"/>
        <v>B</v>
      </c>
      <c r="S68" s="53" t="str">
        <f t="shared" si="1"/>
        <v>Khá</v>
      </c>
      <c r="T68" s="41" t="str">
        <f t="shared" si="4"/>
        <v/>
      </c>
      <c r="U68" s="41"/>
      <c r="V68" s="71"/>
      <c r="W68" s="4"/>
      <c r="X68" s="43" t="str">
        <f t="shared" si="2"/>
        <v>Đạt</v>
      </c>
      <c r="Y68" s="4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61"/>
    </row>
    <row r="69" spans="1:40" ht="18" customHeight="1">
      <c r="B69" s="44">
        <v>61</v>
      </c>
      <c r="C69" s="45" t="s">
        <v>606</v>
      </c>
      <c r="D69" s="46" t="s">
        <v>344</v>
      </c>
      <c r="E69" s="47" t="s">
        <v>299</v>
      </c>
      <c r="F69" s="48" t="s">
        <v>607</v>
      </c>
      <c r="G69" s="45" t="s">
        <v>280</v>
      </c>
      <c r="H69" s="88">
        <v>9</v>
      </c>
      <c r="I69" s="49">
        <v>6</v>
      </c>
      <c r="J69" s="49" t="s">
        <v>36</v>
      </c>
      <c r="K69" s="49">
        <v>9</v>
      </c>
      <c r="L69" s="54"/>
      <c r="M69" s="54"/>
      <c r="N69" s="54"/>
      <c r="O69" s="54"/>
      <c r="P69" s="86">
        <v>7</v>
      </c>
      <c r="Q69" s="51">
        <f t="shared" si="0"/>
        <v>7.5</v>
      </c>
      <c r="R69" s="52" t="str">
        <f t="shared" si="3"/>
        <v>B</v>
      </c>
      <c r="S69" s="53" t="str">
        <f t="shared" si="1"/>
        <v>Khá</v>
      </c>
      <c r="T69" s="41" t="str">
        <f t="shared" si="4"/>
        <v/>
      </c>
      <c r="U69" s="41"/>
      <c r="V69" s="71"/>
      <c r="W69" s="4"/>
      <c r="X69" s="43" t="str">
        <f t="shared" si="2"/>
        <v>Đạt</v>
      </c>
      <c r="Y69" s="4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61"/>
    </row>
    <row r="70" spans="1:40" ht="18" customHeight="1">
      <c r="B70" s="44">
        <v>62</v>
      </c>
      <c r="C70" s="45" t="s">
        <v>608</v>
      </c>
      <c r="D70" s="46" t="s">
        <v>609</v>
      </c>
      <c r="E70" s="47" t="s">
        <v>610</v>
      </c>
      <c r="F70" s="48" t="s">
        <v>611</v>
      </c>
      <c r="G70" s="45" t="s">
        <v>311</v>
      </c>
      <c r="H70" s="88">
        <v>10</v>
      </c>
      <c r="I70" s="49">
        <v>7</v>
      </c>
      <c r="J70" s="49" t="s">
        <v>36</v>
      </c>
      <c r="K70" s="49">
        <v>9</v>
      </c>
      <c r="L70" s="54"/>
      <c r="M70" s="54"/>
      <c r="N70" s="54"/>
      <c r="O70" s="54"/>
      <c r="P70" s="86">
        <v>7</v>
      </c>
      <c r="Q70" s="51">
        <f t="shared" si="0"/>
        <v>7.7</v>
      </c>
      <c r="R70" s="52" t="str">
        <f t="shared" si="3"/>
        <v>B</v>
      </c>
      <c r="S70" s="53" t="str">
        <f t="shared" si="1"/>
        <v>Khá</v>
      </c>
      <c r="T70" s="41" t="str">
        <f t="shared" si="4"/>
        <v/>
      </c>
      <c r="U70" s="41"/>
      <c r="V70" s="71"/>
      <c r="W70" s="4"/>
      <c r="X70" s="43" t="str">
        <f t="shared" si="2"/>
        <v>Đạt</v>
      </c>
      <c r="Y70" s="43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61"/>
    </row>
    <row r="71" spans="1:40" ht="18" customHeight="1">
      <c r="B71" s="44">
        <v>63</v>
      </c>
      <c r="C71" s="45" t="s">
        <v>612</v>
      </c>
      <c r="D71" s="46" t="s">
        <v>613</v>
      </c>
      <c r="E71" s="47" t="s">
        <v>614</v>
      </c>
      <c r="F71" s="48" t="s">
        <v>615</v>
      </c>
      <c r="G71" s="45" t="s">
        <v>616</v>
      </c>
      <c r="H71" s="88">
        <v>8</v>
      </c>
      <c r="I71" s="49">
        <v>5</v>
      </c>
      <c r="J71" s="49" t="s">
        <v>36</v>
      </c>
      <c r="K71" s="49">
        <v>9</v>
      </c>
      <c r="L71" s="54"/>
      <c r="M71" s="54"/>
      <c r="N71" s="54"/>
      <c r="O71" s="54"/>
      <c r="P71" s="86">
        <v>0</v>
      </c>
      <c r="Q71" s="51">
        <f t="shared" si="0"/>
        <v>3.1</v>
      </c>
      <c r="R71" s="52" t="str">
        <f t="shared" si="3"/>
        <v>F</v>
      </c>
      <c r="S71" s="53" t="str">
        <f t="shared" si="1"/>
        <v>Kém</v>
      </c>
      <c r="T71" s="41" t="str">
        <f t="shared" si="4"/>
        <v/>
      </c>
      <c r="U71" s="41"/>
      <c r="V71" s="71"/>
      <c r="W71" s="4"/>
      <c r="X71" s="43" t="str">
        <f t="shared" si="2"/>
        <v>Học lại</v>
      </c>
      <c r="Y71" s="43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61"/>
    </row>
    <row r="72" spans="1:40" ht="18" customHeight="1">
      <c r="B72" s="44">
        <v>64</v>
      </c>
      <c r="C72" s="45" t="s">
        <v>617</v>
      </c>
      <c r="D72" s="46" t="s">
        <v>163</v>
      </c>
      <c r="E72" s="47" t="s">
        <v>618</v>
      </c>
      <c r="F72" s="48" t="s">
        <v>288</v>
      </c>
      <c r="G72" s="45" t="s">
        <v>311</v>
      </c>
      <c r="H72" s="88">
        <v>9</v>
      </c>
      <c r="I72" s="49">
        <v>7</v>
      </c>
      <c r="J72" s="49" t="s">
        <v>36</v>
      </c>
      <c r="K72" s="49">
        <v>9</v>
      </c>
      <c r="L72" s="54"/>
      <c r="M72" s="54"/>
      <c r="N72" s="54"/>
      <c r="O72" s="54"/>
      <c r="P72" s="86">
        <v>6</v>
      </c>
      <c r="Q72" s="51">
        <f t="shared" si="0"/>
        <v>7</v>
      </c>
      <c r="R72" s="52" t="str">
        <f t="shared" si="3"/>
        <v>B</v>
      </c>
      <c r="S72" s="53" t="str">
        <f t="shared" si="1"/>
        <v>Khá</v>
      </c>
      <c r="T72" s="41" t="str">
        <f t="shared" si="4"/>
        <v/>
      </c>
      <c r="U72" s="41"/>
      <c r="V72" s="71"/>
      <c r="W72" s="4"/>
      <c r="X72" s="43" t="str">
        <f t="shared" si="2"/>
        <v>Đạt</v>
      </c>
      <c r="Y72" s="43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61"/>
    </row>
    <row r="73" spans="1:40" ht="7.5" hidden="1" customHeight="1">
      <c r="A73" s="61"/>
      <c r="B73" s="62"/>
      <c r="C73" s="63"/>
      <c r="D73" s="63"/>
      <c r="E73" s="64"/>
      <c r="F73" s="64"/>
      <c r="G73" s="64"/>
      <c r="H73" s="65"/>
      <c r="I73" s="66"/>
      <c r="J73" s="66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4"/>
    </row>
    <row r="74" spans="1:40" ht="16.8">
      <c r="A74" s="61"/>
      <c r="B74" s="140" t="s">
        <v>37</v>
      </c>
      <c r="C74" s="140"/>
      <c r="D74" s="63"/>
      <c r="E74" s="64"/>
      <c r="F74" s="64"/>
      <c r="G74" s="64"/>
      <c r="H74" s="65"/>
      <c r="I74" s="66"/>
      <c r="J74" s="66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4"/>
    </row>
    <row r="75" spans="1:40" ht="16.5" customHeight="1">
      <c r="A75" s="61"/>
      <c r="B75" s="68" t="s">
        <v>38</v>
      </c>
      <c r="C75" s="68"/>
      <c r="D75" s="69">
        <f>+$AA$7</f>
        <v>64</v>
      </c>
      <c r="E75" s="70" t="s">
        <v>39</v>
      </c>
      <c r="F75" s="70"/>
      <c r="G75" s="130" t="s">
        <v>40</v>
      </c>
      <c r="H75" s="130"/>
      <c r="I75" s="130"/>
      <c r="J75" s="130"/>
      <c r="K75" s="130"/>
      <c r="L75" s="130"/>
      <c r="M75" s="130"/>
      <c r="N75" s="130"/>
      <c r="O75" s="130"/>
      <c r="P75" s="71">
        <f>$AA$7 -COUNTIF($T$8:$T$251,"Vắng") -COUNTIF($T$8:$T$251,"Vắng có phép") - COUNTIF($T$8:$T$251,"Đình chỉ thi") - COUNTIF($T$8:$T$251,"Không đủ ĐKDT")</f>
        <v>60</v>
      </c>
      <c r="Q75" s="71"/>
      <c r="R75" s="72"/>
      <c r="S75" s="73"/>
      <c r="T75" s="73" t="s">
        <v>39</v>
      </c>
      <c r="U75" s="73"/>
      <c r="V75" s="73"/>
      <c r="W75" s="4"/>
    </row>
    <row r="76" spans="1:40" ht="16.5" customHeight="1">
      <c r="A76" s="61"/>
      <c r="B76" s="68" t="s">
        <v>41</v>
      </c>
      <c r="C76" s="68"/>
      <c r="D76" s="69">
        <f>+$AL$7</f>
        <v>59</v>
      </c>
      <c r="E76" s="70" t="s">
        <v>39</v>
      </c>
      <c r="F76" s="70"/>
      <c r="G76" s="130" t="s">
        <v>42</v>
      </c>
      <c r="H76" s="130"/>
      <c r="I76" s="130"/>
      <c r="J76" s="130"/>
      <c r="K76" s="130"/>
      <c r="L76" s="130"/>
      <c r="M76" s="130"/>
      <c r="N76" s="130"/>
      <c r="O76" s="130"/>
      <c r="P76" s="74">
        <f>COUNTIF($T$8:$T$127,"Vắng")</f>
        <v>0</v>
      </c>
      <c r="Q76" s="74"/>
      <c r="R76" s="75"/>
      <c r="S76" s="73"/>
      <c r="T76" s="73" t="s">
        <v>39</v>
      </c>
      <c r="U76" s="73"/>
      <c r="V76" s="73"/>
      <c r="W76" s="4"/>
    </row>
    <row r="77" spans="1:40" ht="16.5" customHeight="1">
      <c r="A77" s="61"/>
      <c r="B77" s="68" t="s">
        <v>43</v>
      </c>
      <c r="C77" s="68"/>
      <c r="D77" s="76">
        <f>COUNTIF(X9:X72,"Học lại")</f>
        <v>5</v>
      </c>
      <c r="E77" s="70" t="s">
        <v>39</v>
      </c>
      <c r="F77" s="70"/>
      <c r="G77" s="130" t="s">
        <v>44</v>
      </c>
      <c r="H77" s="130"/>
      <c r="I77" s="130"/>
      <c r="J77" s="130"/>
      <c r="K77" s="130"/>
      <c r="L77" s="130"/>
      <c r="M77" s="130"/>
      <c r="N77" s="130"/>
      <c r="O77" s="130"/>
      <c r="P77" s="71">
        <f>COUNTIF($T$8:$T$127,"Vắng có phép")</f>
        <v>0</v>
      </c>
      <c r="Q77" s="71"/>
      <c r="R77" s="72"/>
      <c r="S77" s="73"/>
      <c r="T77" s="73" t="s">
        <v>39</v>
      </c>
      <c r="U77" s="73"/>
      <c r="V77" s="73"/>
      <c r="W77" s="4"/>
    </row>
    <row r="78" spans="1:40" ht="3" customHeight="1">
      <c r="A78" s="61"/>
      <c r="B78" s="62"/>
      <c r="C78" s="63"/>
      <c r="D78" s="63"/>
      <c r="E78" s="64"/>
      <c r="F78" s="64"/>
      <c r="G78" s="64"/>
      <c r="H78" s="65"/>
      <c r="I78" s="66"/>
      <c r="J78" s="66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4"/>
    </row>
    <row r="79" spans="1:40">
      <c r="B79" s="77" t="s">
        <v>45</v>
      </c>
      <c r="C79" s="77"/>
      <c r="D79" s="78">
        <f>COUNTIF(X9:X72,"Thi lại")</f>
        <v>0</v>
      </c>
      <c r="E79" s="79" t="s">
        <v>39</v>
      </c>
      <c r="F79" s="4"/>
      <c r="G79" s="4"/>
      <c r="H79" s="4"/>
      <c r="I79" s="4"/>
      <c r="J79" s="150"/>
      <c r="K79" s="150"/>
      <c r="L79" s="150"/>
      <c r="M79" s="150"/>
      <c r="N79" s="150"/>
      <c r="O79" s="150"/>
      <c r="P79" s="150"/>
      <c r="Q79" s="150"/>
      <c r="R79" s="150"/>
      <c r="S79" s="150"/>
      <c r="T79" s="150"/>
      <c r="U79" s="106"/>
      <c r="V79" s="106"/>
      <c r="W79" s="4"/>
    </row>
    <row r="80" spans="1:40">
      <c r="B80" s="77"/>
      <c r="C80" s="77"/>
      <c r="D80" s="78"/>
      <c r="E80" s="79"/>
      <c r="F80" s="4"/>
      <c r="G80" s="4"/>
      <c r="H80" s="4"/>
      <c r="I80" s="4"/>
      <c r="J80" s="150" t="s">
        <v>58</v>
      </c>
      <c r="K80" s="150"/>
      <c r="L80" s="150"/>
      <c r="M80" s="150"/>
      <c r="N80" s="150"/>
      <c r="O80" s="150"/>
      <c r="P80" s="150"/>
      <c r="Q80" s="150"/>
      <c r="R80" s="150"/>
      <c r="S80" s="150"/>
      <c r="T80" s="150"/>
      <c r="U80" s="150"/>
      <c r="V80" s="106"/>
      <c r="W80" s="4"/>
    </row>
    <row r="81" spans="1:40" ht="27" customHeight="1">
      <c r="A81" s="80"/>
      <c r="B81" s="151" t="s">
        <v>46</v>
      </c>
      <c r="C81" s="151"/>
      <c r="D81" s="151"/>
      <c r="E81" s="151"/>
      <c r="F81" s="151"/>
      <c r="G81" s="151"/>
      <c r="H81" s="151"/>
      <c r="I81" s="81"/>
      <c r="J81" s="152" t="s">
        <v>59</v>
      </c>
      <c r="K81" s="153"/>
      <c r="L81" s="153"/>
      <c r="M81" s="153"/>
      <c r="N81" s="153"/>
      <c r="O81" s="153"/>
      <c r="P81" s="153"/>
      <c r="Q81" s="153"/>
      <c r="R81" s="153"/>
      <c r="S81" s="153"/>
      <c r="T81" s="153"/>
      <c r="U81" s="153"/>
      <c r="V81" s="107"/>
      <c r="W81" s="4"/>
    </row>
    <row r="82" spans="1:40" ht="4.5" customHeight="1">
      <c r="A82" s="61"/>
      <c r="B82" s="62"/>
      <c r="C82" s="82"/>
      <c r="D82" s="82"/>
      <c r="E82" s="83"/>
      <c r="F82" s="83"/>
      <c r="G82" s="83"/>
      <c r="H82" s="84"/>
      <c r="I82" s="85"/>
      <c r="J82" s="85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 spans="1:40" s="61" customFormat="1" ht="13.05" customHeight="1">
      <c r="B83" s="151" t="s">
        <v>47</v>
      </c>
      <c r="C83" s="151"/>
      <c r="D83" s="154" t="s">
        <v>48</v>
      </c>
      <c r="E83" s="154"/>
      <c r="F83" s="154"/>
      <c r="G83" s="154"/>
      <c r="H83" s="154"/>
      <c r="I83" s="85"/>
      <c r="J83" s="85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4"/>
      <c r="X83" s="2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s="61" customFormat="1" ht="13.05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2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s="61" customFormat="1" ht="13.05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2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s="61" customFormat="1" ht="13.05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2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s="61" customFormat="1" ht="9.75" customHeight="1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2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s="61" customFormat="1" ht="3.7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2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s="61" customFormat="1" ht="16.2" customHeight="1">
      <c r="A89" s="1"/>
      <c r="B89" s="148" t="s">
        <v>60</v>
      </c>
      <c r="C89" s="148"/>
      <c r="D89" s="148" t="s">
        <v>61</v>
      </c>
      <c r="E89" s="148"/>
      <c r="F89" s="148"/>
      <c r="G89" s="148"/>
      <c r="H89" s="148"/>
      <c r="I89" s="148"/>
      <c r="J89" s="148" t="s">
        <v>62</v>
      </c>
      <c r="K89" s="148"/>
      <c r="L89" s="148"/>
      <c r="M89" s="148"/>
      <c r="N89" s="148"/>
      <c r="O89" s="148"/>
      <c r="P89" s="148"/>
      <c r="Q89" s="148"/>
      <c r="R89" s="148"/>
      <c r="S89" s="148"/>
      <c r="T89" s="148"/>
      <c r="U89" s="148"/>
      <c r="V89" s="108"/>
      <c r="W89" s="4"/>
      <c r="X89" s="2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0" s="61" customFormat="1" ht="4.5" customHeight="1">
      <c r="A90" s="1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2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</row>
    <row r="91" spans="1:40" s="61" customFormat="1" ht="36.75" customHeight="1">
      <c r="A91" s="1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2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</row>
    <row r="92" spans="1:40" ht="38.25" customHeight="1">
      <c r="B92" s="155"/>
      <c r="C92" s="151"/>
      <c r="D92" s="151"/>
      <c r="E92" s="151"/>
      <c r="F92" s="151"/>
      <c r="G92" s="151"/>
      <c r="H92" s="155"/>
      <c r="I92" s="155"/>
      <c r="J92" s="155"/>
      <c r="K92" s="155"/>
      <c r="L92" s="155"/>
      <c r="M92" s="155"/>
      <c r="N92" s="156"/>
      <c r="O92" s="156"/>
      <c r="P92" s="156"/>
      <c r="Q92" s="156"/>
      <c r="R92" s="156"/>
      <c r="S92" s="156"/>
      <c r="T92" s="156"/>
      <c r="U92" s="156"/>
      <c r="V92" s="109"/>
    </row>
    <row r="93" spans="1:40">
      <c r="B93" s="62"/>
      <c r="C93" s="82"/>
      <c r="D93" s="82"/>
      <c r="E93" s="83"/>
      <c r="F93" s="83"/>
      <c r="G93" s="83"/>
      <c r="H93" s="84"/>
      <c r="I93" s="85"/>
      <c r="J93" s="85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spans="1:40">
      <c r="B94" s="151"/>
      <c r="C94" s="151"/>
      <c r="D94" s="154"/>
      <c r="E94" s="154"/>
      <c r="F94" s="154"/>
      <c r="G94" s="154"/>
      <c r="H94" s="154"/>
      <c r="I94" s="85"/>
      <c r="J94" s="85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</row>
    <row r="95" spans="1:40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100" spans="2:22">
      <c r="B100" s="157"/>
      <c r="C100" s="157"/>
      <c r="D100" s="157"/>
      <c r="E100" s="157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10"/>
    </row>
    <row r="103" spans="2:22" ht="39" customHeight="1">
      <c r="B103" s="155"/>
      <c r="C103" s="151"/>
      <c r="D103" s="151"/>
      <c r="E103" s="151"/>
      <c r="F103" s="151"/>
      <c r="G103" s="151"/>
      <c r="H103" s="155"/>
      <c r="I103" s="155"/>
      <c r="J103" s="155"/>
      <c r="K103" s="155"/>
      <c r="L103" s="155"/>
      <c r="M103" s="155"/>
      <c r="N103" s="156"/>
      <c r="O103" s="156"/>
      <c r="P103" s="156"/>
      <c r="Q103" s="156"/>
      <c r="R103" s="156"/>
      <c r="S103" s="156"/>
      <c r="T103" s="156"/>
      <c r="U103" s="156"/>
      <c r="V103" s="109"/>
    </row>
    <row r="104" spans="2:22">
      <c r="B104" s="62"/>
      <c r="C104" s="82"/>
      <c r="D104" s="82"/>
      <c r="E104" s="83"/>
      <c r="F104" s="83"/>
      <c r="G104" s="83"/>
      <c r="H104" s="84"/>
      <c r="I104" s="85"/>
      <c r="J104" s="85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5" spans="2:22">
      <c r="B105" s="151"/>
      <c r="C105" s="151"/>
      <c r="D105" s="154"/>
      <c r="E105" s="154"/>
      <c r="F105" s="154"/>
      <c r="G105" s="154"/>
      <c r="H105" s="154"/>
      <c r="I105" s="85"/>
      <c r="J105" s="85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</row>
    <row r="106" spans="2:22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</row>
    <row r="111" spans="2:22">
      <c r="B111" s="157"/>
      <c r="C111" s="157"/>
      <c r="D111" s="157"/>
      <c r="E111" s="157"/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10"/>
    </row>
  </sheetData>
  <sheetProtection formatCells="0" formatColumns="0" formatRows="0" insertColumns="0" insertRows="0" insertHyperlinks="0" deleteColumns="0" deleteRows="0" sort="0" autoFilter="0" pivotTables="0"/>
  <mergeCells count="68">
    <mergeCell ref="B1:G1"/>
    <mergeCell ref="H1:U1"/>
    <mergeCell ref="B2:G2"/>
    <mergeCell ref="H2:U2"/>
    <mergeCell ref="B3:C3"/>
    <mergeCell ref="D3:O3"/>
    <mergeCell ref="P3:U3"/>
    <mergeCell ref="G76:O76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U6:U8"/>
    <mergeCell ref="S6:S7"/>
    <mergeCell ref="T6:T8"/>
    <mergeCell ref="B6:B7"/>
    <mergeCell ref="G6:G7"/>
    <mergeCell ref="B8:G8"/>
    <mergeCell ref="B74:C74"/>
    <mergeCell ref="G75:O75"/>
    <mergeCell ref="C6:C7"/>
    <mergeCell ref="D6:E7"/>
    <mergeCell ref="F6:F7"/>
    <mergeCell ref="O6:O7"/>
    <mergeCell ref="J79:T79"/>
    <mergeCell ref="J80:U80"/>
    <mergeCell ref="B81:H81"/>
    <mergeCell ref="J81:U81"/>
    <mergeCell ref="G77:O77"/>
    <mergeCell ref="P6:P7"/>
    <mergeCell ref="Q6:Q8"/>
    <mergeCell ref="R6:R7"/>
    <mergeCell ref="H6:H7"/>
    <mergeCell ref="I6:I7"/>
    <mergeCell ref="J6:J7"/>
    <mergeCell ref="K6:K7"/>
    <mergeCell ref="L6:L7"/>
    <mergeCell ref="M6:N6"/>
    <mergeCell ref="B83:C83"/>
    <mergeCell ref="D83:H83"/>
    <mergeCell ref="B89:C89"/>
    <mergeCell ref="D89:I89"/>
    <mergeCell ref="B92:G92"/>
    <mergeCell ref="H92:M92"/>
    <mergeCell ref="J89:U89"/>
    <mergeCell ref="N92:U92"/>
    <mergeCell ref="B111:D111"/>
    <mergeCell ref="E111:G111"/>
    <mergeCell ref="H111:M111"/>
    <mergeCell ref="N111:U111"/>
    <mergeCell ref="B94:C94"/>
    <mergeCell ref="D94:H94"/>
    <mergeCell ref="B100:D100"/>
    <mergeCell ref="E100:G100"/>
    <mergeCell ref="H100:M100"/>
    <mergeCell ref="N100:U100"/>
    <mergeCell ref="B103:G103"/>
    <mergeCell ref="H103:M103"/>
    <mergeCell ref="N103:U103"/>
    <mergeCell ref="B105:C105"/>
    <mergeCell ref="D105:H105"/>
  </mergeCells>
  <conditionalFormatting sqref="H9:P72">
    <cfRule type="cellIs" dxfId="17" priority="9" operator="greaterThan">
      <formula>10</formula>
    </cfRule>
  </conditionalFormatting>
  <conditionalFormatting sqref="C1:C1048576">
    <cfRule type="duplicateValues" dxfId="16" priority="8"/>
  </conditionalFormatting>
  <conditionalFormatting sqref="P9:P72">
    <cfRule type="cellIs" dxfId="15" priority="5" operator="greaterThan">
      <formula>10</formula>
    </cfRule>
    <cfRule type="cellIs" dxfId="14" priority="6" operator="greaterThan">
      <formula>10</formula>
    </cfRule>
    <cfRule type="cellIs" dxfId="13" priority="7" operator="greaterThan">
      <formula>10</formula>
    </cfRule>
  </conditionalFormatting>
  <conditionalFormatting sqref="H9:K72">
    <cfRule type="cellIs" dxfId="12" priority="4" operator="greaterThan">
      <formula>10</formula>
    </cfRule>
  </conditionalFormatting>
  <conditionalFormatting sqref="C80:C89">
    <cfRule type="duplicateValues" dxfId="11" priority="3"/>
  </conditionalFormatting>
  <conditionalFormatting sqref="O80:O89">
    <cfRule type="duplicateValues" dxfId="10" priority="2"/>
  </conditionalFormatting>
  <conditionalFormatting sqref="C80:C89">
    <cfRule type="duplicateValues" dxfId="9" priority="1"/>
  </conditionalFormatting>
  <dataValidations count="1">
    <dataValidation allowBlank="1" showInputMessage="1" showErrorMessage="1" errorTitle="Không xóa dữ liệu" error="Không xóa dữ liệu" prompt="Không xóa dữ liệu" sqref="D77 AN2:AN7 X9:Y72 Z9 Z2:AM2 Y3:AM7"/>
  </dataValidations>
  <pageMargins left="0.55118110236220474" right="3.937007874015748E-2" top="0.43307086614173229" bottom="0.35433070866141736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AN86"/>
  <sheetViews>
    <sheetView topLeftCell="B1" workbookViewId="0">
      <pane ySplit="2" topLeftCell="A21" activePane="bottomLeft" state="frozen"/>
      <selection activeCell="G1" sqref="G1:G1048576"/>
      <selection pane="bottomLeft" activeCell="G14" sqref="G14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1.69921875" style="1" customWidth="1"/>
    <col min="4" max="4" width="14.3984375" style="1" customWidth="1"/>
    <col min="5" max="5" width="7.59765625" style="1" customWidth="1"/>
    <col min="6" max="6" width="9.3984375" style="1" hidden="1" customWidth="1"/>
    <col min="7" max="7" width="11.89843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7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23" t="s">
        <v>0</v>
      </c>
      <c r="C1" s="123"/>
      <c r="D1" s="123"/>
      <c r="E1" s="123"/>
      <c r="F1" s="123"/>
      <c r="G1" s="123"/>
      <c r="H1" s="124" t="s">
        <v>55</v>
      </c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90"/>
      <c r="W1" s="4"/>
    </row>
    <row r="2" spans="2:40" ht="25.5" customHeight="1">
      <c r="B2" s="125" t="s">
        <v>1</v>
      </c>
      <c r="C2" s="125"/>
      <c r="D2" s="125"/>
      <c r="E2" s="125"/>
      <c r="F2" s="125"/>
      <c r="G2" s="125"/>
      <c r="H2" s="126" t="s">
        <v>54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91"/>
      <c r="W2" s="5"/>
      <c r="X2" s="6"/>
      <c r="AF2" s="2"/>
      <c r="AG2" s="7"/>
      <c r="AH2" s="2"/>
      <c r="AI2" s="2"/>
      <c r="AJ2" s="2"/>
      <c r="AK2" s="7"/>
      <c r="AL2" s="2"/>
    </row>
    <row r="3" spans="2:40" ht="33.75" customHeight="1">
      <c r="B3" s="127" t="s">
        <v>2</v>
      </c>
      <c r="C3" s="127"/>
      <c r="D3" s="128" t="s">
        <v>63</v>
      </c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9" t="s">
        <v>64</v>
      </c>
      <c r="Q3" s="129"/>
      <c r="R3" s="129"/>
      <c r="S3" s="129"/>
      <c r="T3" s="129"/>
      <c r="U3" s="129"/>
      <c r="V3" s="92"/>
      <c r="Y3" s="131" t="s">
        <v>3</v>
      </c>
      <c r="Z3" s="131" t="s">
        <v>4</v>
      </c>
      <c r="AA3" s="131" t="s">
        <v>5</v>
      </c>
      <c r="AB3" s="131" t="s">
        <v>6</v>
      </c>
      <c r="AC3" s="131"/>
      <c r="AD3" s="131"/>
      <c r="AE3" s="131"/>
      <c r="AF3" s="131" t="s">
        <v>7</v>
      </c>
      <c r="AG3" s="131"/>
      <c r="AH3" s="131" t="s">
        <v>8</v>
      </c>
      <c r="AI3" s="131"/>
      <c r="AJ3" s="131" t="s">
        <v>9</v>
      </c>
      <c r="AK3" s="131"/>
      <c r="AL3" s="131" t="s">
        <v>10</v>
      </c>
      <c r="AM3" s="131"/>
      <c r="AN3" s="9"/>
    </row>
    <row r="4" spans="2:40" ht="17.25" customHeight="1">
      <c r="B4" s="132" t="s">
        <v>11</v>
      </c>
      <c r="C4" s="132"/>
      <c r="D4" s="10">
        <v>1</v>
      </c>
      <c r="G4" s="133" t="s">
        <v>56</v>
      </c>
      <c r="H4" s="133"/>
      <c r="I4" s="133"/>
      <c r="J4" s="133"/>
      <c r="K4" s="133"/>
      <c r="L4" s="133"/>
      <c r="M4" s="133"/>
      <c r="N4" s="133"/>
      <c r="O4" s="133"/>
      <c r="P4" s="133" t="s">
        <v>57</v>
      </c>
      <c r="Q4" s="133"/>
      <c r="R4" s="133"/>
      <c r="S4" s="133"/>
      <c r="T4" s="133"/>
      <c r="U4" s="133"/>
      <c r="V4" s="93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9"/>
    </row>
    <row r="6" spans="2:40" ht="39" customHeight="1">
      <c r="B6" s="134" t="s">
        <v>12</v>
      </c>
      <c r="C6" s="141" t="s">
        <v>13</v>
      </c>
      <c r="D6" s="143" t="s">
        <v>14</v>
      </c>
      <c r="E6" s="144"/>
      <c r="F6" s="134" t="s">
        <v>15</v>
      </c>
      <c r="G6" s="134" t="s">
        <v>4</v>
      </c>
      <c r="H6" s="149" t="s">
        <v>16</v>
      </c>
      <c r="I6" s="149" t="s">
        <v>17</v>
      </c>
      <c r="J6" s="149" t="s">
        <v>18</v>
      </c>
      <c r="K6" s="149" t="s">
        <v>19</v>
      </c>
      <c r="L6" s="147" t="s">
        <v>20</v>
      </c>
      <c r="M6" s="137" t="s">
        <v>21</v>
      </c>
      <c r="N6" s="139"/>
      <c r="O6" s="147" t="s">
        <v>22</v>
      </c>
      <c r="P6" s="147" t="s">
        <v>23</v>
      </c>
      <c r="Q6" s="134" t="s">
        <v>24</v>
      </c>
      <c r="R6" s="147" t="s">
        <v>25</v>
      </c>
      <c r="S6" s="134" t="s">
        <v>26</v>
      </c>
      <c r="T6" s="134" t="s">
        <v>27</v>
      </c>
      <c r="U6" s="134" t="s">
        <v>53</v>
      </c>
      <c r="V6" s="94"/>
      <c r="Y6" s="131"/>
      <c r="Z6" s="131"/>
      <c r="AA6" s="131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36"/>
      <c r="C7" s="142"/>
      <c r="D7" s="145"/>
      <c r="E7" s="146"/>
      <c r="F7" s="136"/>
      <c r="G7" s="136"/>
      <c r="H7" s="149"/>
      <c r="I7" s="149"/>
      <c r="J7" s="149"/>
      <c r="K7" s="149"/>
      <c r="L7" s="147"/>
      <c r="M7" s="16" t="s">
        <v>33</v>
      </c>
      <c r="N7" s="16" t="s">
        <v>34</v>
      </c>
      <c r="O7" s="147"/>
      <c r="P7" s="147"/>
      <c r="Q7" s="135"/>
      <c r="R7" s="147"/>
      <c r="S7" s="136"/>
      <c r="T7" s="135"/>
      <c r="U7" s="135"/>
      <c r="V7" s="94"/>
      <c r="X7" s="17"/>
      <c r="Y7" s="18" t="str">
        <f>+D3</f>
        <v xml:space="preserve">Kỹ năng làm việc nhóm  </v>
      </c>
      <c r="Z7" s="19" t="str">
        <f>+P3</f>
        <v>Nhóm: SKD1102 -1</v>
      </c>
      <c r="AA7" s="20">
        <f>+$AJ$7+$AL$7+$AH$7</f>
        <v>39</v>
      </c>
      <c r="AB7" s="7">
        <f>COUNTIF($S$8:$S$96,"Khiển trách")</f>
        <v>0</v>
      </c>
      <c r="AC7" s="7">
        <f>COUNTIF($S$8:$S$96,"Cảnh cáo")</f>
        <v>0</v>
      </c>
      <c r="AD7" s="7">
        <f>COUNTIF($S$8:$S$96,"Đình chỉ thi")</f>
        <v>0</v>
      </c>
      <c r="AE7" s="21">
        <f>+($AB$7+$AC$7+$AD$7)/$AA$7*100%</f>
        <v>0</v>
      </c>
      <c r="AF7" s="7">
        <f>SUM(COUNTIF($S$8:$S$94,"Vắng"),COUNTIF($S$8:$S$94,"Vắng có phép"))</f>
        <v>0</v>
      </c>
      <c r="AG7" s="22">
        <f>+$AF$7/$AA$7</f>
        <v>0</v>
      </c>
      <c r="AH7" s="23">
        <f>COUNTIF($X$8:$X$94,"Thi lại")</f>
        <v>0</v>
      </c>
      <c r="AI7" s="22">
        <f>+$AH$7/$AA$7</f>
        <v>0</v>
      </c>
      <c r="AJ7" s="23">
        <f>COUNTIF($X$8:$X$95,"Học lại")</f>
        <v>8</v>
      </c>
      <c r="AK7" s="22">
        <f>+$AJ$7/$AA$7</f>
        <v>0.20512820512820512</v>
      </c>
      <c r="AL7" s="7">
        <f>COUNTIF($X$9:$X$95,"Đạt")</f>
        <v>31</v>
      </c>
      <c r="AM7" s="21">
        <f>+$AL$7/$AA$7</f>
        <v>0.79487179487179482</v>
      </c>
      <c r="AN7" s="24"/>
    </row>
    <row r="8" spans="2:40" ht="14.25" customHeight="1">
      <c r="B8" s="137" t="s">
        <v>35</v>
      </c>
      <c r="C8" s="138"/>
      <c r="D8" s="138"/>
      <c r="E8" s="138"/>
      <c r="F8" s="138"/>
      <c r="G8" s="139"/>
      <c r="H8" s="25">
        <v>10</v>
      </c>
      <c r="I8" s="25">
        <v>10</v>
      </c>
      <c r="J8" s="89"/>
      <c r="K8" s="25">
        <v>20</v>
      </c>
      <c r="L8" s="26"/>
      <c r="M8" s="27"/>
      <c r="N8" s="27"/>
      <c r="O8" s="27"/>
      <c r="P8" s="28">
        <f>100-(H8+I8+J8+K8)</f>
        <v>60</v>
      </c>
      <c r="Q8" s="136"/>
      <c r="R8" s="29"/>
      <c r="S8" s="29"/>
      <c r="T8" s="136"/>
      <c r="U8" s="136"/>
      <c r="V8" s="94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.75" customHeight="1">
      <c r="B9" s="31">
        <v>1</v>
      </c>
      <c r="C9" s="32" t="s">
        <v>303</v>
      </c>
      <c r="D9" s="33" t="s">
        <v>304</v>
      </c>
      <c r="E9" s="34" t="s">
        <v>67</v>
      </c>
      <c r="F9" s="35" t="s">
        <v>108</v>
      </c>
      <c r="G9" s="32" t="s">
        <v>85</v>
      </c>
      <c r="H9" s="87">
        <v>10</v>
      </c>
      <c r="I9" s="36">
        <v>6</v>
      </c>
      <c r="J9" s="36" t="s">
        <v>36</v>
      </c>
      <c r="K9" s="36">
        <v>9</v>
      </c>
      <c r="L9" s="37"/>
      <c r="M9" s="37"/>
      <c r="N9" s="37"/>
      <c r="O9" s="37"/>
      <c r="P9" s="38">
        <v>6</v>
      </c>
      <c r="Q9" s="39">
        <f t="shared" ref="Q9:Q47" si="0">ROUND(SUMPRODUCT(H9:P9,$H$8:$P$8)/100,1)</f>
        <v>7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B</v>
      </c>
      <c r="S9" s="40" t="str">
        <f t="shared" ref="S9:S47" si="1">IF($Q9&lt;4,"Kém",IF(AND($Q9&gt;=4,$Q9&lt;=5.4),"Trung bình yếu",IF(AND($Q9&gt;=5.5,$Q9&lt;=6.9),"Trung bình",IF(AND($Q9&gt;=7,$Q9&lt;=8.4),"Khá",IF(AND($Q9&gt;=8.5,$Q9&lt;=10),"Giỏi","")))))</f>
        <v>Khá</v>
      </c>
      <c r="T9" s="41" t="str">
        <f>+IF(OR($H9=0,$I9=0,$J9=0,$K9=0),"Không đủ ĐKDT",IF(AND(P9=0,Q9&gt;=4),"Không đạt",""))</f>
        <v/>
      </c>
      <c r="U9" s="100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.75" customHeight="1">
      <c r="B10" s="44">
        <v>2</v>
      </c>
      <c r="C10" s="45" t="s">
        <v>305</v>
      </c>
      <c r="D10" s="46" t="s">
        <v>306</v>
      </c>
      <c r="E10" s="47" t="s">
        <v>67</v>
      </c>
      <c r="F10" s="48" t="s">
        <v>307</v>
      </c>
      <c r="G10" s="45" t="s">
        <v>81</v>
      </c>
      <c r="H10" s="88">
        <v>10</v>
      </c>
      <c r="I10" s="49">
        <v>7</v>
      </c>
      <c r="J10" s="49" t="s">
        <v>36</v>
      </c>
      <c r="K10" s="49">
        <v>9</v>
      </c>
      <c r="L10" s="50"/>
      <c r="M10" s="50"/>
      <c r="N10" s="50"/>
      <c r="O10" s="50"/>
      <c r="P10" s="86">
        <v>8</v>
      </c>
      <c r="Q10" s="51">
        <f t="shared" si="0"/>
        <v>8.3000000000000007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53" t="str">
        <f t="shared" si="1"/>
        <v>Khá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47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.75" customHeight="1">
      <c r="B11" s="44">
        <v>3</v>
      </c>
      <c r="C11" s="45" t="s">
        <v>308</v>
      </c>
      <c r="D11" s="46" t="s">
        <v>309</v>
      </c>
      <c r="E11" s="47" t="s">
        <v>67</v>
      </c>
      <c r="F11" s="48" t="s">
        <v>310</v>
      </c>
      <c r="G11" s="45" t="s">
        <v>311</v>
      </c>
      <c r="H11" s="88">
        <v>6</v>
      </c>
      <c r="I11" s="49">
        <v>7</v>
      </c>
      <c r="J11" s="49" t="s">
        <v>36</v>
      </c>
      <c r="K11" s="49">
        <v>9</v>
      </c>
      <c r="L11" s="54"/>
      <c r="M11" s="54"/>
      <c r="N11" s="54"/>
      <c r="O11" s="54"/>
      <c r="P11" s="86">
        <v>9</v>
      </c>
      <c r="Q11" s="51">
        <f t="shared" si="0"/>
        <v>8.5</v>
      </c>
      <c r="R11" s="52" t="str">
        <f t="shared" ref="R11:R47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53" t="str">
        <f t="shared" si="1"/>
        <v>Giỏi</v>
      </c>
      <c r="T11" s="41" t="str">
        <f t="shared" ref="T11:T47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56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.75" customHeight="1">
      <c r="B12" s="44">
        <v>4</v>
      </c>
      <c r="C12" s="45" t="s">
        <v>312</v>
      </c>
      <c r="D12" s="46" t="s">
        <v>313</v>
      </c>
      <c r="E12" s="47" t="s">
        <v>67</v>
      </c>
      <c r="F12" s="48" t="s">
        <v>314</v>
      </c>
      <c r="G12" s="45" t="s">
        <v>315</v>
      </c>
      <c r="H12" s="88">
        <v>0</v>
      </c>
      <c r="I12" s="49">
        <v>0</v>
      </c>
      <c r="J12" s="49" t="s">
        <v>36</v>
      </c>
      <c r="K12" s="49">
        <v>0</v>
      </c>
      <c r="L12" s="54"/>
      <c r="M12" s="54"/>
      <c r="N12" s="54"/>
      <c r="O12" s="54"/>
      <c r="P12" s="121" t="s">
        <v>437</v>
      </c>
      <c r="Q12" s="51">
        <f t="shared" si="0"/>
        <v>0</v>
      </c>
      <c r="R12" s="52" t="str">
        <f t="shared" si="3"/>
        <v>F</v>
      </c>
      <c r="S12" s="53" t="str">
        <f t="shared" si="1"/>
        <v>Kém</v>
      </c>
      <c r="T12" s="41" t="str">
        <f t="shared" si="4"/>
        <v>Không đủ ĐKDT</v>
      </c>
      <c r="U12" s="41"/>
      <c r="V12" s="71"/>
      <c r="W12" s="4"/>
      <c r="X12" s="43" t="str">
        <f t="shared" si="2"/>
        <v>Học lại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.75" customHeight="1">
      <c r="B13" s="44">
        <v>5</v>
      </c>
      <c r="C13" s="45" t="s">
        <v>316</v>
      </c>
      <c r="D13" s="46" t="s">
        <v>317</v>
      </c>
      <c r="E13" s="47" t="s">
        <v>88</v>
      </c>
      <c r="F13" s="48" t="s">
        <v>318</v>
      </c>
      <c r="G13" s="45" t="s">
        <v>319</v>
      </c>
      <c r="H13" s="88">
        <v>7</v>
      </c>
      <c r="I13" s="49">
        <v>7</v>
      </c>
      <c r="J13" s="49" t="s">
        <v>36</v>
      </c>
      <c r="K13" s="49">
        <v>9</v>
      </c>
      <c r="L13" s="54"/>
      <c r="M13" s="54"/>
      <c r="N13" s="54"/>
      <c r="O13" s="54"/>
      <c r="P13" s="86">
        <v>5</v>
      </c>
      <c r="Q13" s="51">
        <f t="shared" si="0"/>
        <v>6.2</v>
      </c>
      <c r="R13" s="52" t="str">
        <f t="shared" si="3"/>
        <v>C</v>
      </c>
      <c r="S13" s="53" t="str">
        <f t="shared" si="1"/>
        <v>Trung bình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.75" customHeight="1">
      <c r="B14" s="44">
        <v>6</v>
      </c>
      <c r="C14" s="45" t="s">
        <v>320</v>
      </c>
      <c r="D14" s="46" t="s">
        <v>321</v>
      </c>
      <c r="E14" s="47" t="s">
        <v>322</v>
      </c>
      <c r="F14" s="48" t="s">
        <v>323</v>
      </c>
      <c r="G14" s="45" t="s">
        <v>324</v>
      </c>
      <c r="H14" s="88">
        <v>10</v>
      </c>
      <c r="I14" s="49">
        <v>6</v>
      </c>
      <c r="J14" s="49" t="s">
        <v>36</v>
      </c>
      <c r="K14" s="49">
        <v>9</v>
      </c>
      <c r="L14" s="54"/>
      <c r="M14" s="54"/>
      <c r="N14" s="54"/>
      <c r="O14" s="54"/>
      <c r="P14" s="86">
        <v>8</v>
      </c>
      <c r="Q14" s="51">
        <f t="shared" si="0"/>
        <v>8.1999999999999993</v>
      </c>
      <c r="R14" s="52" t="str">
        <f t="shared" si="3"/>
        <v>B+</v>
      </c>
      <c r="S14" s="53" t="str">
        <f t="shared" si="1"/>
        <v>Khá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.75" customHeight="1">
      <c r="B15" s="44">
        <v>7</v>
      </c>
      <c r="C15" s="45" t="s">
        <v>325</v>
      </c>
      <c r="D15" s="46" t="s">
        <v>326</v>
      </c>
      <c r="E15" s="47" t="s">
        <v>116</v>
      </c>
      <c r="F15" s="48" t="s">
        <v>327</v>
      </c>
      <c r="G15" s="45" t="s">
        <v>328</v>
      </c>
      <c r="H15" s="88">
        <v>7</v>
      </c>
      <c r="I15" s="49">
        <v>7</v>
      </c>
      <c r="J15" s="49" t="s">
        <v>36</v>
      </c>
      <c r="K15" s="49">
        <v>9</v>
      </c>
      <c r="L15" s="54"/>
      <c r="M15" s="54"/>
      <c r="N15" s="54"/>
      <c r="O15" s="54"/>
      <c r="P15" s="86">
        <v>9</v>
      </c>
      <c r="Q15" s="51">
        <f t="shared" si="0"/>
        <v>8.6</v>
      </c>
      <c r="R15" s="52" t="str">
        <f t="shared" si="3"/>
        <v>A</v>
      </c>
      <c r="S15" s="53" t="str">
        <f t="shared" si="1"/>
        <v>Giỏi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.75" customHeight="1">
      <c r="B16" s="44">
        <v>8</v>
      </c>
      <c r="C16" s="45" t="s">
        <v>329</v>
      </c>
      <c r="D16" s="46" t="s">
        <v>330</v>
      </c>
      <c r="E16" s="47" t="s">
        <v>331</v>
      </c>
      <c r="F16" s="48" t="s">
        <v>292</v>
      </c>
      <c r="G16" s="45" t="s">
        <v>332</v>
      </c>
      <c r="H16" s="88">
        <v>8</v>
      </c>
      <c r="I16" s="49">
        <v>6</v>
      </c>
      <c r="J16" s="49" t="s">
        <v>36</v>
      </c>
      <c r="K16" s="49">
        <v>9</v>
      </c>
      <c r="L16" s="54"/>
      <c r="M16" s="54"/>
      <c r="N16" s="54"/>
      <c r="O16" s="54"/>
      <c r="P16" s="86">
        <v>8</v>
      </c>
      <c r="Q16" s="51">
        <f t="shared" si="0"/>
        <v>8</v>
      </c>
      <c r="R16" s="52" t="str">
        <f t="shared" si="3"/>
        <v>B+</v>
      </c>
      <c r="S16" s="53" t="str">
        <f t="shared" si="1"/>
        <v>Khá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.75" customHeight="1">
      <c r="B17" s="44">
        <v>9</v>
      </c>
      <c r="C17" s="45" t="s">
        <v>333</v>
      </c>
      <c r="D17" s="46" t="s">
        <v>334</v>
      </c>
      <c r="E17" s="47" t="s">
        <v>143</v>
      </c>
      <c r="F17" s="48" t="s">
        <v>205</v>
      </c>
      <c r="G17" s="45" t="s">
        <v>77</v>
      </c>
      <c r="H17" s="88">
        <v>7</v>
      </c>
      <c r="I17" s="49">
        <v>6</v>
      </c>
      <c r="J17" s="49" t="s">
        <v>36</v>
      </c>
      <c r="K17" s="49">
        <v>9</v>
      </c>
      <c r="L17" s="54"/>
      <c r="M17" s="54"/>
      <c r="N17" s="54"/>
      <c r="O17" s="54"/>
      <c r="P17" s="86">
        <v>6</v>
      </c>
      <c r="Q17" s="51">
        <f t="shared" si="0"/>
        <v>6.7</v>
      </c>
      <c r="R17" s="52" t="str">
        <f t="shared" si="3"/>
        <v>C+</v>
      </c>
      <c r="S17" s="53" t="str">
        <f t="shared" si="1"/>
        <v>Trung bình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.75" customHeight="1">
      <c r="B18" s="44">
        <v>10</v>
      </c>
      <c r="C18" s="45" t="s">
        <v>335</v>
      </c>
      <c r="D18" s="46" t="s">
        <v>336</v>
      </c>
      <c r="E18" s="47" t="s">
        <v>151</v>
      </c>
      <c r="F18" s="48" t="s">
        <v>337</v>
      </c>
      <c r="G18" s="45" t="s">
        <v>85</v>
      </c>
      <c r="H18" s="88">
        <v>10</v>
      </c>
      <c r="I18" s="49">
        <v>7</v>
      </c>
      <c r="J18" s="49" t="s">
        <v>36</v>
      </c>
      <c r="K18" s="49">
        <v>9</v>
      </c>
      <c r="L18" s="54"/>
      <c r="M18" s="54"/>
      <c r="N18" s="54"/>
      <c r="O18" s="54"/>
      <c r="P18" s="86">
        <v>8</v>
      </c>
      <c r="Q18" s="51">
        <f t="shared" si="0"/>
        <v>8.3000000000000007</v>
      </c>
      <c r="R18" s="52" t="str">
        <f t="shared" si="3"/>
        <v>B+</v>
      </c>
      <c r="S18" s="53" t="str">
        <f t="shared" si="1"/>
        <v>Khá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.75" customHeight="1">
      <c r="B19" s="44">
        <v>11</v>
      </c>
      <c r="C19" s="45" t="s">
        <v>338</v>
      </c>
      <c r="D19" s="46" t="s">
        <v>339</v>
      </c>
      <c r="E19" s="47" t="s">
        <v>340</v>
      </c>
      <c r="F19" s="48" t="s">
        <v>341</v>
      </c>
      <c r="G19" s="45" t="s">
        <v>342</v>
      </c>
      <c r="H19" s="88">
        <v>0</v>
      </c>
      <c r="I19" s="49">
        <v>0</v>
      </c>
      <c r="J19" s="49" t="s">
        <v>36</v>
      </c>
      <c r="K19" s="49">
        <v>0</v>
      </c>
      <c r="L19" s="54"/>
      <c r="M19" s="54"/>
      <c r="N19" s="54"/>
      <c r="O19" s="54"/>
      <c r="P19" s="121" t="s">
        <v>437</v>
      </c>
      <c r="Q19" s="51">
        <f t="shared" si="0"/>
        <v>0</v>
      </c>
      <c r="R19" s="52" t="str">
        <f t="shared" si="3"/>
        <v>F</v>
      </c>
      <c r="S19" s="53" t="str">
        <f t="shared" si="1"/>
        <v>Kém</v>
      </c>
      <c r="T19" s="41" t="str">
        <f t="shared" si="4"/>
        <v>Không đủ ĐKDT</v>
      </c>
      <c r="U19" s="41"/>
      <c r="V19" s="71"/>
      <c r="W19" s="4"/>
      <c r="X19" s="43" t="str">
        <f t="shared" si="2"/>
        <v>Học lại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.75" customHeight="1">
      <c r="B20" s="44">
        <v>12</v>
      </c>
      <c r="C20" s="45" t="s">
        <v>343</v>
      </c>
      <c r="D20" s="46" t="s">
        <v>344</v>
      </c>
      <c r="E20" s="47" t="s">
        <v>340</v>
      </c>
      <c r="F20" s="48" t="s">
        <v>218</v>
      </c>
      <c r="G20" s="45" t="s">
        <v>85</v>
      </c>
      <c r="H20" s="88">
        <v>10</v>
      </c>
      <c r="I20" s="49">
        <v>7</v>
      </c>
      <c r="J20" s="49" t="s">
        <v>36</v>
      </c>
      <c r="K20" s="49">
        <v>9</v>
      </c>
      <c r="L20" s="54"/>
      <c r="M20" s="54"/>
      <c r="N20" s="54"/>
      <c r="O20" s="54"/>
      <c r="P20" s="86">
        <v>8</v>
      </c>
      <c r="Q20" s="51">
        <f t="shared" si="0"/>
        <v>8.3000000000000007</v>
      </c>
      <c r="R20" s="52" t="str">
        <f t="shared" si="3"/>
        <v>B+</v>
      </c>
      <c r="S20" s="53" t="str">
        <f t="shared" si="1"/>
        <v>Khá</v>
      </c>
      <c r="T20" s="41" t="str">
        <f t="shared" si="4"/>
        <v/>
      </c>
      <c r="U20" s="41"/>
      <c r="V20" s="71"/>
      <c r="W20" s="4"/>
      <c r="X20" s="43" t="str">
        <f t="shared" si="2"/>
        <v>Đạt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.75" customHeight="1">
      <c r="B21" s="44">
        <v>13</v>
      </c>
      <c r="C21" s="45" t="s">
        <v>345</v>
      </c>
      <c r="D21" s="46" t="s">
        <v>346</v>
      </c>
      <c r="E21" s="47" t="s">
        <v>347</v>
      </c>
      <c r="F21" s="48" t="s">
        <v>348</v>
      </c>
      <c r="G21" s="45" t="s">
        <v>332</v>
      </c>
      <c r="H21" s="88">
        <v>9</v>
      </c>
      <c r="I21" s="49">
        <v>6</v>
      </c>
      <c r="J21" s="49" t="s">
        <v>36</v>
      </c>
      <c r="K21" s="49">
        <v>9</v>
      </c>
      <c r="L21" s="54"/>
      <c r="M21" s="54"/>
      <c r="N21" s="54"/>
      <c r="O21" s="54"/>
      <c r="P21" s="86">
        <v>5</v>
      </c>
      <c r="Q21" s="51">
        <f t="shared" si="0"/>
        <v>6.3</v>
      </c>
      <c r="R21" s="52" t="str">
        <f t="shared" si="3"/>
        <v>C</v>
      </c>
      <c r="S21" s="53" t="str">
        <f t="shared" si="1"/>
        <v>Trung bình</v>
      </c>
      <c r="T21" s="41" t="str">
        <f t="shared" si="4"/>
        <v/>
      </c>
      <c r="U21" s="41"/>
      <c r="V21" s="71"/>
      <c r="W21" s="4"/>
      <c r="X21" s="43" t="str">
        <f t="shared" si="2"/>
        <v>Đạt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.75" customHeight="1">
      <c r="B22" s="44">
        <v>14</v>
      </c>
      <c r="C22" s="45" t="s">
        <v>349</v>
      </c>
      <c r="D22" s="46" t="s">
        <v>350</v>
      </c>
      <c r="E22" s="47" t="s">
        <v>351</v>
      </c>
      <c r="F22" s="48" t="s">
        <v>352</v>
      </c>
      <c r="G22" s="45" t="s">
        <v>353</v>
      </c>
      <c r="H22" s="88">
        <v>0</v>
      </c>
      <c r="I22" s="49">
        <v>0</v>
      </c>
      <c r="J22" s="49" t="s">
        <v>36</v>
      </c>
      <c r="K22" s="49">
        <v>0</v>
      </c>
      <c r="L22" s="54"/>
      <c r="M22" s="54"/>
      <c r="N22" s="54"/>
      <c r="O22" s="54"/>
      <c r="P22" s="121" t="s">
        <v>437</v>
      </c>
      <c r="Q22" s="51">
        <f t="shared" si="0"/>
        <v>0</v>
      </c>
      <c r="R22" s="52" t="str">
        <f t="shared" si="3"/>
        <v>F</v>
      </c>
      <c r="S22" s="53" t="str">
        <f t="shared" si="1"/>
        <v>Kém</v>
      </c>
      <c r="T22" s="41" t="str">
        <f t="shared" si="4"/>
        <v>Không đủ ĐKDT</v>
      </c>
      <c r="U22" s="41"/>
      <c r="V22" s="71"/>
      <c r="W22" s="4"/>
      <c r="X22" s="43" t="str">
        <f t="shared" si="2"/>
        <v>Học lại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.75" customHeight="1">
      <c r="B23" s="44">
        <v>15</v>
      </c>
      <c r="C23" s="45" t="s">
        <v>354</v>
      </c>
      <c r="D23" s="46" t="s">
        <v>355</v>
      </c>
      <c r="E23" s="47" t="s">
        <v>351</v>
      </c>
      <c r="F23" s="48" t="s">
        <v>356</v>
      </c>
      <c r="G23" s="45" t="s">
        <v>357</v>
      </c>
      <c r="H23" s="88">
        <v>0</v>
      </c>
      <c r="I23" s="49">
        <v>0</v>
      </c>
      <c r="J23" s="49" t="s">
        <v>36</v>
      </c>
      <c r="K23" s="49">
        <v>0</v>
      </c>
      <c r="L23" s="54"/>
      <c r="M23" s="54"/>
      <c r="N23" s="54"/>
      <c r="O23" s="54"/>
      <c r="P23" s="121" t="s">
        <v>437</v>
      </c>
      <c r="Q23" s="51">
        <f t="shared" si="0"/>
        <v>0</v>
      </c>
      <c r="R23" s="52" t="str">
        <f t="shared" si="3"/>
        <v>F</v>
      </c>
      <c r="S23" s="53" t="str">
        <f t="shared" si="1"/>
        <v>Kém</v>
      </c>
      <c r="T23" s="41" t="str">
        <f t="shared" si="4"/>
        <v>Không đủ ĐKDT</v>
      </c>
      <c r="U23" s="41"/>
      <c r="V23" s="71"/>
      <c r="W23" s="4"/>
      <c r="X23" s="43" t="str">
        <f t="shared" si="2"/>
        <v>Học lại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.75" customHeight="1">
      <c r="B24" s="44">
        <v>16</v>
      </c>
      <c r="C24" s="45" t="s">
        <v>358</v>
      </c>
      <c r="D24" s="46" t="s">
        <v>359</v>
      </c>
      <c r="E24" s="47" t="s">
        <v>360</v>
      </c>
      <c r="F24" s="48" t="s">
        <v>361</v>
      </c>
      <c r="G24" s="45" t="s">
        <v>362</v>
      </c>
      <c r="H24" s="88">
        <v>0</v>
      </c>
      <c r="I24" s="49">
        <v>0</v>
      </c>
      <c r="J24" s="49" t="s">
        <v>36</v>
      </c>
      <c r="K24" s="49">
        <v>0</v>
      </c>
      <c r="L24" s="54"/>
      <c r="M24" s="54"/>
      <c r="N24" s="54"/>
      <c r="O24" s="54"/>
      <c r="P24" s="121" t="s">
        <v>437</v>
      </c>
      <c r="Q24" s="51">
        <f t="shared" si="0"/>
        <v>0</v>
      </c>
      <c r="R24" s="52" t="str">
        <f t="shared" si="3"/>
        <v>F</v>
      </c>
      <c r="S24" s="53" t="str">
        <f t="shared" si="1"/>
        <v>Kém</v>
      </c>
      <c r="T24" s="41" t="str">
        <f t="shared" si="4"/>
        <v>Không đủ ĐKDT</v>
      </c>
      <c r="U24" s="41"/>
      <c r="V24" s="71"/>
      <c r="W24" s="4"/>
      <c r="X24" s="43" t="str">
        <f t="shared" si="2"/>
        <v>Học lại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.75" customHeight="1">
      <c r="B25" s="44">
        <v>17</v>
      </c>
      <c r="C25" s="45" t="s">
        <v>363</v>
      </c>
      <c r="D25" s="46" t="s">
        <v>364</v>
      </c>
      <c r="E25" s="47" t="s">
        <v>186</v>
      </c>
      <c r="F25" s="48" t="s">
        <v>365</v>
      </c>
      <c r="G25" s="45" t="s">
        <v>311</v>
      </c>
      <c r="H25" s="88">
        <v>8</v>
      </c>
      <c r="I25" s="49">
        <v>7</v>
      </c>
      <c r="J25" s="49" t="s">
        <v>36</v>
      </c>
      <c r="K25" s="49">
        <v>9</v>
      </c>
      <c r="L25" s="54"/>
      <c r="M25" s="54"/>
      <c r="N25" s="54"/>
      <c r="O25" s="54"/>
      <c r="P25" s="86">
        <v>8</v>
      </c>
      <c r="Q25" s="51">
        <f t="shared" si="0"/>
        <v>8.1</v>
      </c>
      <c r="R25" s="52" t="str">
        <f t="shared" si="3"/>
        <v>B+</v>
      </c>
      <c r="S25" s="53" t="str">
        <f t="shared" si="1"/>
        <v>Khá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.75" customHeight="1">
      <c r="B26" s="44">
        <v>18</v>
      </c>
      <c r="C26" s="45" t="s">
        <v>366</v>
      </c>
      <c r="D26" s="46" t="s">
        <v>367</v>
      </c>
      <c r="E26" s="47" t="s">
        <v>193</v>
      </c>
      <c r="F26" s="48" t="s">
        <v>368</v>
      </c>
      <c r="G26" s="45" t="s">
        <v>95</v>
      </c>
      <c r="H26" s="88">
        <v>0</v>
      </c>
      <c r="I26" s="49">
        <v>0</v>
      </c>
      <c r="J26" s="49" t="s">
        <v>36</v>
      </c>
      <c r="K26" s="49">
        <v>0</v>
      </c>
      <c r="L26" s="54"/>
      <c r="M26" s="54"/>
      <c r="N26" s="54"/>
      <c r="O26" s="54"/>
      <c r="P26" s="121" t="s">
        <v>437</v>
      </c>
      <c r="Q26" s="51">
        <f t="shared" si="0"/>
        <v>0</v>
      </c>
      <c r="R26" s="52" t="str">
        <f t="shared" si="3"/>
        <v>F</v>
      </c>
      <c r="S26" s="53" t="str">
        <f t="shared" si="1"/>
        <v>Kém</v>
      </c>
      <c r="T26" s="41" t="str">
        <f t="shared" si="4"/>
        <v>Không đủ ĐKDT</v>
      </c>
      <c r="U26" s="41"/>
      <c r="V26" s="71"/>
      <c r="W26" s="4"/>
      <c r="X26" s="43" t="str">
        <f t="shared" si="2"/>
        <v>Học lại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.75" customHeight="1">
      <c r="B27" s="44">
        <v>19</v>
      </c>
      <c r="C27" s="45" t="s">
        <v>369</v>
      </c>
      <c r="D27" s="46" t="s">
        <v>370</v>
      </c>
      <c r="E27" s="47" t="s">
        <v>201</v>
      </c>
      <c r="F27" s="48" t="s">
        <v>371</v>
      </c>
      <c r="G27" s="45" t="s">
        <v>81</v>
      </c>
      <c r="H27" s="88">
        <v>10</v>
      </c>
      <c r="I27" s="49">
        <v>7</v>
      </c>
      <c r="J27" s="49" t="s">
        <v>36</v>
      </c>
      <c r="K27" s="49">
        <v>9</v>
      </c>
      <c r="L27" s="54"/>
      <c r="M27" s="54"/>
      <c r="N27" s="54"/>
      <c r="O27" s="54"/>
      <c r="P27" s="86">
        <v>8</v>
      </c>
      <c r="Q27" s="51">
        <f t="shared" si="0"/>
        <v>8.3000000000000007</v>
      </c>
      <c r="R27" s="52" t="str">
        <f t="shared" si="3"/>
        <v>B+</v>
      </c>
      <c r="S27" s="53" t="str">
        <f t="shared" si="1"/>
        <v>Khá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.75" customHeight="1">
      <c r="B28" s="44">
        <v>20</v>
      </c>
      <c r="C28" s="45" t="s">
        <v>372</v>
      </c>
      <c r="D28" s="46" t="s">
        <v>373</v>
      </c>
      <c r="E28" s="47" t="s">
        <v>201</v>
      </c>
      <c r="F28" s="48" t="s">
        <v>374</v>
      </c>
      <c r="G28" s="45" t="s">
        <v>328</v>
      </c>
      <c r="H28" s="88">
        <v>9</v>
      </c>
      <c r="I28" s="49">
        <v>7</v>
      </c>
      <c r="J28" s="49" t="s">
        <v>36</v>
      </c>
      <c r="K28" s="49">
        <v>9</v>
      </c>
      <c r="L28" s="54"/>
      <c r="M28" s="54"/>
      <c r="N28" s="54"/>
      <c r="O28" s="54"/>
      <c r="P28" s="86">
        <v>7</v>
      </c>
      <c r="Q28" s="51">
        <f t="shared" si="0"/>
        <v>7.6</v>
      </c>
      <c r="R28" s="52" t="str">
        <f t="shared" si="3"/>
        <v>B</v>
      </c>
      <c r="S28" s="53" t="str">
        <f t="shared" si="1"/>
        <v>Khá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.75" customHeight="1">
      <c r="B29" s="44">
        <v>21</v>
      </c>
      <c r="C29" s="45" t="s">
        <v>375</v>
      </c>
      <c r="D29" s="46" t="s">
        <v>376</v>
      </c>
      <c r="E29" s="47" t="s">
        <v>201</v>
      </c>
      <c r="F29" s="48" t="s">
        <v>187</v>
      </c>
      <c r="G29" s="45" t="s">
        <v>85</v>
      </c>
      <c r="H29" s="88">
        <v>8</v>
      </c>
      <c r="I29" s="49">
        <v>7</v>
      </c>
      <c r="J29" s="49" t="s">
        <v>36</v>
      </c>
      <c r="K29" s="49">
        <v>9</v>
      </c>
      <c r="L29" s="54"/>
      <c r="M29" s="54"/>
      <c r="N29" s="54"/>
      <c r="O29" s="54"/>
      <c r="P29" s="86">
        <v>9</v>
      </c>
      <c r="Q29" s="51">
        <f t="shared" si="0"/>
        <v>8.6999999999999993</v>
      </c>
      <c r="R29" s="52" t="str">
        <f t="shared" si="3"/>
        <v>A</v>
      </c>
      <c r="S29" s="53" t="str">
        <f t="shared" si="1"/>
        <v>Giỏi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.75" customHeight="1">
      <c r="B30" s="44">
        <v>22</v>
      </c>
      <c r="C30" s="45" t="s">
        <v>377</v>
      </c>
      <c r="D30" s="46" t="s">
        <v>378</v>
      </c>
      <c r="E30" s="47" t="s">
        <v>201</v>
      </c>
      <c r="F30" s="48" t="s">
        <v>237</v>
      </c>
      <c r="G30" s="45" t="s">
        <v>311</v>
      </c>
      <c r="H30" s="88">
        <v>9</v>
      </c>
      <c r="I30" s="49">
        <v>7</v>
      </c>
      <c r="J30" s="49" t="s">
        <v>36</v>
      </c>
      <c r="K30" s="49">
        <v>9</v>
      </c>
      <c r="L30" s="54"/>
      <c r="M30" s="54"/>
      <c r="N30" s="54"/>
      <c r="O30" s="54"/>
      <c r="P30" s="86">
        <v>6</v>
      </c>
      <c r="Q30" s="51">
        <f t="shared" si="0"/>
        <v>7</v>
      </c>
      <c r="R30" s="52" t="str">
        <f t="shared" si="3"/>
        <v>B</v>
      </c>
      <c r="S30" s="53" t="str">
        <f t="shared" si="1"/>
        <v>Khá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.75" customHeight="1">
      <c r="B31" s="44">
        <v>23</v>
      </c>
      <c r="C31" s="45" t="s">
        <v>379</v>
      </c>
      <c r="D31" s="46" t="s">
        <v>110</v>
      </c>
      <c r="E31" s="47" t="s">
        <v>380</v>
      </c>
      <c r="F31" s="48" t="s">
        <v>381</v>
      </c>
      <c r="G31" s="45" t="s">
        <v>328</v>
      </c>
      <c r="H31" s="88">
        <v>10</v>
      </c>
      <c r="I31" s="49">
        <v>7</v>
      </c>
      <c r="J31" s="49" t="s">
        <v>36</v>
      </c>
      <c r="K31" s="49">
        <v>9</v>
      </c>
      <c r="L31" s="54"/>
      <c r="M31" s="54"/>
      <c r="N31" s="54"/>
      <c r="O31" s="54"/>
      <c r="P31" s="86">
        <v>6</v>
      </c>
      <c r="Q31" s="51">
        <f t="shared" si="0"/>
        <v>7.1</v>
      </c>
      <c r="R31" s="52" t="str">
        <f t="shared" si="3"/>
        <v>B</v>
      </c>
      <c r="S31" s="53" t="str">
        <f t="shared" si="1"/>
        <v>Khá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.75" customHeight="1">
      <c r="B32" s="44">
        <v>24</v>
      </c>
      <c r="C32" s="45" t="s">
        <v>382</v>
      </c>
      <c r="D32" s="46" t="s">
        <v>383</v>
      </c>
      <c r="E32" s="47" t="s">
        <v>214</v>
      </c>
      <c r="F32" s="48" t="s">
        <v>169</v>
      </c>
      <c r="G32" s="45" t="s">
        <v>148</v>
      </c>
      <c r="H32" s="88">
        <v>8</v>
      </c>
      <c r="I32" s="49">
        <v>6</v>
      </c>
      <c r="J32" s="49" t="s">
        <v>36</v>
      </c>
      <c r="K32" s="49">
        <v>9</v>
      </c>
      <c r="L32" s="54"/>
      <c r="M32" s="54"/>
      <c r="N32" s="54"/>
      <c r="O32" s="54"/>
      <c r="P32" s="86">
        <v>6</v>
      </c>
      <c r="Q32" s="51">
        <f t="shared" si="0"/>
        <v>6.8</v>
      </c>
      <c r="R32" s="52" t="str">
        <f t="shared" si="3"/>
        <v>C+</v>
      </c>
      <c r="S32" s="53" t="str">
        <f t="shared" si="1"/>
        <v>Trung bình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1:40" ht="18.75" customHeight="1">
      <c r="B33" s="44">
        <v>25</v>
      </c>
      <c r="C33" s="45" t="s">
        <v>384</v>
      </c>
      <c r="D33" s="46" t="s">
        <v>385</v>
      </c>
      <c r="E33" s="47" t="s">
        <v>386</v>
      </c>
      <c r="F33" s="48" t="s">
        <v>387</v>
      </c>
      <c r="G33" s="45" t="s">
        <v>81</v>
      </c>
      <c r="H33" s="88">
        <v>9</v>
      </c>
      <c r="I33" s="49">
        <v>7</v>
      </c>
      <c r="J33" s="49" t="s">
        <v>36</v>
      </c>
      <c r="K33" s="49">
        <v>9</v>
      </c>
      <c r="L33" s="54"/>
      <c r="M33" s="54"/>
      <c r="N33" s="54"/>
      <c r="O33" s="54"/>
      <c r="P33" s="86">
        <v>8</v>
      </c>
      <c r="Q33" s="51">
        <f t="shared" si="0"/>
        <v>8.1999999999999993</v>
      </c>
      <c r="R33" s="52" t="str">
        <f t="shared" si="3"/>
        <v>B+</v>
      </c>
      <c r="S33" s="53" t="str">
        <f t="shared" si="1"/>
        <v>Khá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1:40" ht="18.75" customHeight="1">
      <c r="B34" s="44">
        <v>26</v>
      </c>
      <c r="C34" s="45" t="s">
        <v>388</v>
      </c>
      <c r="D34" s="46" t="s">
        <v>389</v>
      </c>
      <c r="E34" s="47" t="s">
        <v>390</v>
      </c>
      <c r="F34" s="48" t="s">
        <v>391</v>
      </c>
      <c r="G34" s="45" t="s">
        <v>95</v>
      </c>
      <c r="H34" s="88">
        <v>10</v>
      </c>
      <c r="I34" s="49">
        <v>6</v>
      </c>
      <c r="J34" s="49" t="s">
        <v>36</v>
      </c>
      <c r="K34" s="49">
        <v>9</v>
      </c>
      <c r="L34" s="54"/>
      <c r="M34" s="54"/>
      <c r="N34" s="54"/>
      <c r="O34" s="54"/>
      <c r="P34" s="86">
        <v>6</v>
      </c>
      <c r="Q34" s="51">
        <f t="shared" si="0"/>
        <v>7</v>
      </c>
      <c r="R34" s="52" t="str">
        <f t="shared" si="3"/>
        <v>B</v>
      </c>
      <c r="S34" s="53" t="str">
        <f t="shared" si="1"/>
        <v>Khá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1:40" ht="18.75" customHeight="1">
      <c r="B35" s="44">
        <v>27</v>
      </c>
      <c r="C35" s="45" t="s">
        <v>392</v>
      </c>
      <c r="D35" s="46" t="s">
        <v>393</v>
      </c>
      <c r="E35" s="47" t="s">
        <v>390</v>
      </c>
      <c r="F35" s="48" t="s">
        <v>394</v>
      </c>
      <c r="G35" s="45" t="s">
        <v>148</v>
      </c>
      <c r="H35" s="88">
        <v>7</v>
      </c>
      <c r="I35" s="49">
        <v>6</v>
      </c>
      <c r="J35" s="49" t="s">
        <v>36</v>
      </c>
      <c r="K35" s="49">
        <v>9</v>
      </c>
      <c r="L35" s="54"/>
      <c r="M35" s="54"/>
      <c r="N35" s="54"/>
      <c r="O35" s="54"/>
      <c r="P35" s="86">
        <v>6</v>
      </c>
      <c r="Q35" s="51">
        <f t="shared" si="0"/>
        <v>6.7</v>
      </c>
      <c r="R35" s="52" t="str">
        <f t="shared" si="3"/>
        <v>C+</v>
      </c>
      <c r="S35" s="53" t="str">
        <f t="shared" si="1"/>
        <v>Trung bình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1:40" ht="18.75" customHeight="1">
      <c r="B36" s="44">
        <v>28</v>
      </c>
      <c r="C36" s="45" t="s">
        <v>395</v>
      </c>
      <c r="D36" s="46" t="s">
        <v>396</v>
      </c>
      <c r="E36" s="47" t="s">
        <v>221</v>
      </c>
      <c r="F36" s="48" t="s">
        <v>397</v>
      </c>
      <c r="G36" s="45" t="s">
        <v>398</v>
      </c>
      <c r="H36" s="88">
        <v>7</v>
      </c>
      <c r="I36" s="49">
        <v>6</v>
      </c>
      <c r="J36" s="49" t="s">
        <v>36</v>
      </c>
      <c r="K36" s="49">
        <v>9</v>
      </c>
      <c r="L36" s="54"/>
      <c r="M36" s="54"/>
      <c r="N36" s="54"/>
      <c r="O36" s="54"/>
      <c r="P36" s="86">
        <v>7</v>
      </c>
      <c r="Q36" s="51">
        <f t="shared" si="0"/>
        <v>7.3</v>
      </c>
      <c r="R36" s="52" t="str">
        <f t="shared" si="3"/>
        <v>B</v>
      </c>
      <c r="S36" s="53" t="str">
        <f t="shared" si="1"/>
        <v>Khá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1:40" ht="18.75" customHeight="1">
      <c r="B37" s="44">
        <v>29</v>
      </c>
      <c r="C37" s="45" t="s">
        <v>399</v>
      </c>
      <c r="D37" s="46" t="s">
        <v>400</v>
      </c>
      <c r="E37" s="47" t="s">
        <v>401</v>
      </c>
      <c r="F37" s="48" t="s">
        <v>402</v>
      </c>
      <c r="G37" s="45" t="s">
        <v>403</v>
      </c>
      <c r="H37" s="88">
        <v>5</v>
      </c>
      <c r="I37" s="49">
        <v>6</v>
      </c>
      <c r="J37" s="49" t="s">
        <v>36</v>
      </c>
      <c r="K37" s="49">
        <v>9</v>
      </c>
      <c r="L37" s="54"/>
      <c r="M37" s="54"/>
      <c r="N37" s="54"/>
      <c r="O37" s="54"/>
      <c r="P37" s="86">
        <v>6</v>
      </c>
      <c r="Q37" s="51">
        <f t="shared" si="0"/>
        <v>6.5</v>
      </c>
      <c r="R37" s="52" t="str">
        <f t="shared" si="3"/>
        <v>C+</v>
      </c>
      <c r="S37" s="53" t="str">
        <f t="shared" si="1"/>
        <v>Trung bình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1:40" ht="18.75" customHeight="1">
      <c r="B38" s="44">
        <v>30</v>
      </c>
      <c r="C38" s="45" t="s">
        <v>404</v>
      </c>
      <c r="D38" s="46" t="s">
        <v>405</v>
      </c>
      <c r="E38" s="47" t="s">
        <v>225</v>
      </c>
      <c r="F38" s="48" t="s">
        <v>406</v>
      </c>
      <c r="G38" s="45" t="s">
        <v>174</v>
      </c>
      <c r="H38" s="88">
        <v>10</v>
      </c>
      <c r="I38" s="49">
        <v>7</v>
      </c>
      <c r="J38" s="49" t="s">
        <v>36</v>
      </c>
      <c r="K38" s="49">
        <v>9</v>
      </c>
      <c r="L38" s="54"/>
      <c r="M38" s="54"/>
      <c r="N38" s="54"/>
      <c r="O38" s="54"/>
      <c r="P38" s="86">
        <v>8</v>
      </c>
      <c r="Q38" s="51">
        <f t="shared" si="0"/>
        <v>8.3000000000000007</v>
      </c>
      <c r="R38" s="52" t="str">
        <f t="shared" si="3"/>
        <v>B+</v>
      </c>
      <c r="S38" s="53" t="str">
        <f t="shared" si="1"/>
        <v>Khá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1:40" ht="18.75" customHeight="1">
      <c r="B39" s="44">
        <v>31</v>
      </c>
      <c r="C39" s="45" t="s">
        <v>407</v>
      </c>
      <c r="D39" s="46" t="s">
        <v>408</v>
      </c>
      <c r="E39" s="47" t="s">
        <v>233</v>
      </c>
      <c r="F39" s="48" t="s">
        <v>409</v>
      </c>
      <c r="G39" s="45" t="s">
        <v>332</v>
      </c>
      <c r="H39" s="88">
        <v>8</v>
      </c>
      <c r="I39" s="49">
        <v>7</v>
      </c>
      <c r="J39" s="49" t="s">
        <v>36</v>
      </c>
      <c r="K39" s="49">
        <v>9</v>
      </c>
      <c r="L39" s="54"/>
      <c r="M39" s="54"/>
      <c r="N39" s="54"/>
      <c r="O39" s="54"/>
      <c r="P39" s="86">
        <v>8</v>
      </c>
      <c r="Q39" s="51">
        <f t="shared" si="0"/>
        <v>8.1</v>
      </c>
      <c r="R39" s="52" t="str">
        <f t="shared" si="3"/>
        <v>B+</v>
      </c>
      <c r="S39" s="53" t="str">
        <f t="shared" si="1"/>
        <v>Khá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1:40" ht="18.75" customHeight="1">
      <c r="B40" s="44">
        <v>32</v>
      </c>
      <c r="C40" s="45" t="s">
        <v>410</v>
      </c>
      <c r="D40" s="46" t="s">
        <v>411</v>
      </c>
      <c r="E40" s="47" t="s">
        <v>246</v>
      </c>
      <c r="F40" s="48" t="s">
        <v>412</v>
      </c>
      <c r="G40" s="45" t="s">
        <v>81</v>
      </c>
      <c r="H40" s="88">
        <v>8</v>
      </c>
      <c r="I40" s="49">
        <v>7</v>
      </c>
      <c r="J40" s="49" t="s">
        <v>36</v>
      </c>
      <c r="K40" s="49">
        <v>9</v>
      </c>
      <c r="L40" s="54"/>
      <c r="M40" s="54"/>
      <c r="N40" s="54"/>
      <c r="O40" s="54"/>
      <c r="P40" s="86">
        <v>8</v>
      </c>
      <c r="Q40" s="51">
        <f t="shared" si="0"/>
        <v>8.1</v>
      </c>
      <c r="R40" s="52" t="str">
        <f t="shared" si="3"/>
        <v>B+</v>
      </c>
      <c r="S40" s="53" t="str">
        <f t="shared" si="1"/>
        <v>Khá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1:40" ht="18.75" customHeight="1">
      <c r="B41" s="44">
        <v>33</v>
      </c>
      <c r="C41" s="45" t="s">
        <v>413</v>
      </c>
      <c r="D41" s="46" t="s">
        <v>277</v>
      </c>
      <c r="E41" s="47" t="s">
        <v>414</v>
      </c>
      <c r="F41" s="48" t="s">
        <v>415</v>
      </c>
      <c r="G41" s="45" t="s">
        <v>90</v>
      </c>
      <c r="H41" s="88">
        <v>10</v>
      </c>
      <c r="I41" s="49">
        <v>7</v>
      </c>
      <c r="J41" s="49" t="s">
        <v>36</v>
      </c>
      <c r="K41" s="49">
        <v>9</v>
      </c>
      <c r="L41" s="54"/>
      <c r="M41" s="54"/>
      <c r="N41" s="54"/>
      <c r="O41" s="54"/>
      <c r="P41" s="86">
        <v>7</v>
      </c>
      <c r="Q41" s="51">
        <f t="shared" si="0"/>
        <v>7.7</v>
      </c>
      <c r="R41" s="52" t="str">
        <f t="shared" si="3"/>
        <v>B</v>
      </c>
      <c r="S41" s="53" t="str">
        <f t="shared" si="1"/>
        <v>Khá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1:40" ht="18.75" customHeight="1">
      <c r="B42" s="44">
        <v>34</v>
      </c>
      <c r="C42" s="45" t="s">
        <v>416</v>
      </c>
      <c r="D42" s="46" t="s">
        <v>417</v>
      </c>
      <c r="E42" s="47" t="s">
        <v>414</v>
      </c>
      <c r="F42" s="48" t="s">
        <v>418</v>
      </c>
      <c r="G42" s="45" t="s">
        <v>332</v>
      </c>
      <c r="H42" s="88">
        <v>9</v>
      </c>
      <c r="I42" s="49">
        <v>7</v>
      </c>
      <c r="J42" s="49" t="s">
        <v>36</v>
      </c>
      <c r="K42" s="49">
        <v>9</v>
      </c>
      <c r="L42" s="54"/>
      <c r="M42" s="54"/>
      <c r="N42" s="54"/>
      <c r="O42" s="54"/>
      <c r="P42" s="86">
        <v>5</v>
      </c>
      <c r="Q42" s="51">
        <f t="shared" si="0"/>
        <v>6.4</v>
      </c>
      <c r="R42" s="52" t="str">
        <f t="shared" si="3"/>
        <v>C</v>
      </c>
      <c r="S42" s="53" t="str">
        <f t="shared" si="1"/>
        <v>Trung bình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1:40" ht="18.75" customHeight="1">
      <c r="B43" s="44">
        <v>35</v>
      </c>
      <c r="C43" s="45" t="s">
        <v>419</v>
      </c>
      <c r="D43" s="46" t="s">
        <v>420</v>
      </c>
      <c r="E43" s="47" t="s">
        <v>421</v>
      </c>
      <c r="F43" s="48" t="s">
        <v>422</v>
      </c>
      <c r="G43" s="45" t="s">
        <v>311</v>
      </c>
      <c r="H43" s="88">
        <v>9</v>
      </c>
      <c r="I43" s="49">
        <v>7</v>
      </c>
      <c r="J43" s="49" t="s">
        <v>36</v>
      </c>
      <c r="K43" s="49">
        <v>9</v>
      </c>
      <c r="L43" s="54"/>
      <c r="M43" s="54"/>
      <c r="N43" s="54"/>
      <c r="O43" s="54"/>
      <c r="P43" s="86">
        <v>7</v>
      </c>
      <c r="Q43" s="51">
        <f t="shared" si="0"/>
        <v>7.6</v>
      </c>
      <c r="R43" s="52" t="str">
        <f t="shared" si="3"/>
        <v>B</v>
      </c>
      <c r="S43" s="53" t="str">
        <f t="shared" si="1"/>
        <v>Khá</v>
      </c>
      <c r="T43" s="41" t="str">
        <f t="shared" si="4"/>
        <v/>
      </c>
      <c r="U43" s="41"/>
      <c r="V43" s="71"/>
      <c r="W43" s="4"/>
      <c r="X43" s="43" t="str">
        <f t="shared" si="2"/>
        <v>Đạt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1:40" ht="18.75" customHeight="1">
      <c r="B44" s="44">
        <v>36</v>
      </c>
      <c r="C44" s="45" t="s">
        <v>423</v>
      </c>
      <c r="D44" s="46" t="s">
        <v>424</v>
      </c>
      <c r="E44" s="47" t="s">
        <v>425</v>
      </c>
      <c r="F44" s="48" t="s">
        <v>426</v>
      </c>
      <c r="G44" s="45" t="s">
        <v>77</v>
      </c>
      <c r="H44" s="88">
        <v>9</v>
      </c>
      <c r="I44" s="49">
        <v>5</v>
      </c>
      <c r="J44" s="49" t="s">
        <v>36</v>
      </c>
      <c r="K44" s="49">
        <v>9</v>
      </c>
      <c r="L44" s="54"/>
      <c r="M44" s="54"/>
      <c r="N44" s="54"/>
      <c r="O44" s="54"/>
      <c r="P44" s="86">
        <v>6</v>
      </c>
      <c r="Q44" s="51">
        <f t="shared" si="0"/>
        <v>6.8</v>
      </c>
      <c r="R44" s="52" t="str">
        <f t="shared" si="3"/>
        <v>C+</v>
      </c>
      <c r="S44" s="53" t="str">
        <f t="shared" si="1"/>
        <v>Trung bình</v>
      </c>
      <c r="T44" s="41" t="str">
        <f t="shared" si="4"/>
        <v/>
      </c>
      <c r="U44" s="41"/>
      <c r="V44" s="71"/>
      <c r="W44" s="4"/>
      <c r="X44" s="43" t="str">
        <f t="shared" si="2"/>
        <v>Đạt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1:40" ht="18.75" customHeight="1">
      <c r="B45" s="44">
        <v>37</v>
      </c>
      <c r="C45" s="45" t="s">
        <v>427</v>
      </c>
      <c r="D45" s="46" t="s">
        <v>428</v>
      </c>
      <c r="E45" s="47" t="s">
        <v>429</v>
      </c>
      <c r="F45" s="48" t="s">
        <v>161</v>
      </c>
      <c r="G45" s="45" t="s">
        <v>95</v>
      </c>
      <c r="H45" s="88">
        <v>0</v>
      </c>
      <c r="I45" s="49">
        <v>0</v>
      </c>
      <c r="J45" s="49" t="s">
        <v>36</v>
      </c>
      <c r="K45" s="49">
        <v>0</v>
      </c>
      <c r="L45" s="54"/>
      <c r="M45" s="54"/>
      <c r="N45" s="54"/>
      <c r="O45" s="54"/>
      <c r="P45" s="121" t="s">
        <v>437</v>
      </c>
      <c r="Q45" s="51">
        <f t="shared" si="0"/>
        <v>0</v>
      </c>
      <c r="R45" s="52" t="str">
        <f t="shared" si="3"/>
        <v>F</v>
      </c>
      <c r="S45" s="53" t="str">
        <f t="shared" si="1"/>
        <v>Kém</v>
      </c>
      <c r="T45" s="41" t="str">
        <f t="shared" si="4"/>
        <v>Không đủ ĐKDT</v>
      </c>
      <c r="U45" s="41"/>
      <c r="V45" s="71"/>
      <c r="W45" s="4"/>
      <c r="X45" s="43" t="str">
        <f t="shared" si="2"/>
        <v>Học lại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1:40" ht="18.75" customHeight="1">
      <c r="B46" s="44">
        <v>38</v>
      </c>
      <c r="C46" s="45" t="s">
        <v>430</v>
      </c>
      <c r="D46" s="46" t="s">
        <v>431</v>
      </c>
      <c r="E46" s="47" t="s">
        <v>283</v>
      </c>
      <c r="F46" s="48" t="s">
        <v>432</v>
      </c>
      <c r="G46" s="45" t="s">
        <v>113</v>
      </c>
      <c r="H46" s="88">
        <v>9</v>
      </c>
      <c r="I46" s="49">
        <v>7</v>
      </c>
      <c r="J46" s="49" t="s">
        <v>36</v>
      </c>
      <c r="K46" s="49">
        <v>9</v>
      </c>
      <c r="L46" s="54"/>
      <c r="M46" s="54"/>
      <c r="N46" s="54"/>
      <c r="O46" s="54"/>
      <c r="P46" s="86">
        <v>8</v>
      </c>
      <c r="Q46" s="51">
        <f t="shared" si="0"/>
        <v>8.1999999999999993</v>
      </c>
      <c r="R46" s="52" t="str">
        <f t="shared" si="3"/>
        <v>B+</v>
      </c>
      <c r="S46" s="53" t="str">
        <f t="shared" si="1"/>
        <v>Khá</v>
      </c>
      <c r="T46" s="41" t="str">
        <f t="shared" si="4"/>
        <v/>
      </c>
      <c r="U46" s="41"/>
      <c r="V46" s="71"/>
      <c r="W46" s="4"/>
      <c r="X46" s="43" t="str">
        <f t="shared" si="2"/>
        <v>Đạt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1:40" ht="18.75" customHeight="1">
      <c r="B47" s="44">
        <v>39</v>
      </c>
      <c r="C47" s="45" t="s">
        <v>433</v>
      </c>
      <c r="D47" s="46" t="s">
        <v>434</v>
      </c>
      <c r="E47" s="47" t="s">
        <v>435</v>
      </c>
      <c r="F47" s="48" t="s">
        <v>436</v>
      </c>
      <c r="G47" s="45" t="s">
        <v>85</v>
      </c>
      <c r="H47" s="88">
        <v>0</v>
      </c>
      <c r="I47" s="49">
        <v>0</v>
      </c>
      <c r="J47" s="49" t="s">
        <v>36</v>
      </c>
      <c r="K47" s="49">
        <v>0</v>
      </c>
      <c r="L47" s="54"/>
      <c r="M47" s="54"/>
      <c r="N47" s="54"/>
      <c r="O47" s="54"/>
      <c r="P47" s="121" t="s">
        <v>437</v>
      </c>
      <c r="Q47" s="51">
        <f t="shared" si="0"/>
        <v>0</v>
      </c>
      <c r="R47" s="52" t="str">
        <f t="shared" si="3"/>
        <v>F</v>
      </c>
      <c r="S47" s="53" t="str">
        <f t="shared" si="1"/>
        <v>Kém</v>
      </c>
      <c r="T47" s="41" t="str">
        <f t="shared" si="4"/>
        <v>Không đủ ĐKDT</v>
      </c>
      <c r="U47" s="41"/>
      <c r="V47" s="71"/>
      <c r="W47" s="4"/>
      <c r="X47" s="43" t="str">
        <f t="shared" si="2"/>
        <v>Học lại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1:40" ht="7.5" customHeight="1">
      <c r="A48" s="61"/>
      <c r="B48" s="62"/>
      <c r="C48" s="63"/>
      <c r="D48" s="63"/>
      <c r="E48" s="64"/>
      <c r="F48" s="64"/>
      <c r="G48" s="64"/>
      <c r="H48" s="65"/>
      <c r="I48" s="66"/>
      <c r="J48" s="66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4"/>
    </row>
    <row r="49" spans="1:40" ht="16.8">
      <c r="A49" s="61"/>
      <c r="B49" s="140" t="s">
        <v>37</v>
      </c>
      <c r="C49" s="140"/>
      <c r="D49" s="63"/>
      <c r="E49" s="64"/>
      <c r="F49" s="64"/>
      <c r="G49" s="64"/>
      <c r="H49" s="65"/>
      <c r="I49" s="66"/>
      <c r="J49" s="66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4"/>
    </row>
    <row r="50" spans="1:40" ht="16.5" customHeight="1">
      <c r="A50" s="61"/>
      <c r="B50" s="68" t="s">
        <v>38</v>
      </c>
      <c r="C50" s="68"/>
      <c r="D50" s="69">
        <f>+$AA$7</f>
        <v>39</v>
      </c>
      <c r="E50" s="70" t="s">
        <v>39</v>
      </c>
      <c r="F50" s="70"/>
      <c r="G50" s="130" t="s">
        <v>40</v>
      </c>
      <c r="H50" s="130"/>
      <c r="I50" s="130"/>
      <c r="J50" s="130"/>
      <c r="K50" s="130"/>
      <c r="L50" s="130"/>
      <c r="M50" s="130"/>
      <c r="N50" s="130"/>
      <c r="O50" s="130"/>
      <c r="P50" s="71">
        <f>$AA$7 -COUNTIF($T$8:$T$226,"Vắng") -COUNTIF($T$8:$T$226,"Vắng có phép") - COUNTIF($T$8:$T$226,"Đình chỉ thi") - COUNTIF($T$8:$T$226,"Không đủ ĐKDT")</f>
        <v>31</v>
      </c>
      <c r="Q50" s="71"/>
      <c r="R50" s="72"/>
      <c r="S50" s="73"/>
      <c r="T50" s="73" t="s">
        <v>39</v>
      </c>
      <c r="U50" s="73"/>
      <c r="V50" s="73"/>
      <c r="W50" s="4"/>
    </row>
    <row r="51" spans="1:40" ht="16.5" customHeight="1">
      <c r="A51" s="61"/>
      <c r="B51" s="68" t="s">
        <v>41</v>
      </c>
      <c r="C51" s="68"/>
      <c r="D51" s="69">
        <f>+$AL$7</f>
        <v>31</v>
      </c>
      <c r="E51" s="70" t="s">
        <v>39</v>
      </c>
      <c r="F51" s="70"/>
      <c r="G51" s="130" t="s">
        <v>42</v>
      </c>
      <c r="H51" s="130"/>
      <c r="I51" s="130"/>
      <c r="J51" s="130"/>
      <c r="K51" s="130"/>
      <c r="L51" s="130"/>
      <c r="M51" s="130"/>
      <c r="N51" s="130"/>
      <c r="O51" s="130"/>
      <c r="P51" s="74">
        <f>COUNTIF($T$8:$T$102,"Vắng")</f>
        <v>0</v>
      </c>
      <c r="Q51" s="74"/>
      <c r="R51" s="75"/>
      <c r="S51" s="73"/>
      <c r="T51" s="73" t="s">
        <v>39</v>
      </c>
      <c r="U51" s="73"/>
      <c r="V51" s="73"/>
      <c r="W51" s="4"/>
    </row>
    <row r="52" spans="1:40" ht="16.5" customHeight="1">
      <c r="A52" s="61"/>
      <c r="B52" s="68" t="s">
        <v>43</v>
      </c>
      <c r="C52" s="68"/>
      <c r="D52" s="76">
        <f>COUNTIF(X9:X47,"Học lại")</f>
        <v>8</v>
      </c>
      <c r="E52" s="70" t="s">
        <v>39</v>
      </c>
      <c r="F52" s="70"/>
      <c r="G52" s="130" t="s">
        <v>44</v>
      </c>
      <c r="H52" s="130"/>
      <c r="I52" s="130"/>
      <c r="J52" s="130"/>
      <c r="K52" s="130"/>
      <c r="L52" s="130"/>
      <c r="M52" s="130"/>
      <c r="N52" s="130"/>
      <c r="O52" s="130"/>
      <c r="P52" s="71">
        <f>COUNTIF($T$8:$T$102,"Vắng có phép")</f>
        <v>0</v>
      </c>
      <c r="Q52" s="71"/>
      <c r="R52" s="72"/>
      <c r="S52" s="73"/>
      <c r="T52" s="73" t="s">
        <v>39</v>
      </c>
      <c r="U52" s="73"/>
      <c r="V52" s="73"/>
      <c r="W52" s="4"/>
    </row>
    <row r="53" spans="1:40" ht="3" customHeight="1">
      <c r="A53" s="61"/>
      <c r="B53" s="62"/>
      <c r="C53" s="63"/>
      <c r="D53" s="63"/>
      <c r="E53" s="64"/>
      <c r="F53" s="64"/>
      <c r="G53" s="64"/>
      <c r="H53" s="65"/>
      <c r="I53" s="66"/>
      <c r="J53" s="66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4"/>
    </row>
    <row r="54" spans="1:40">
      <c r="B54" s="77" t="s">
        <v>45</v>
      </c>
      <c r="C54" s="77"/>
      <c r="D54" s="78">
        <f>COUNTIF(X9:X47,"Thi lại")</f>
        <v>0</v>
      </c>
      <c r="E54" s="79" t="s">
        <v>39</v>
      </c>
      <c r="F54" s="4"/>
      <c r="G54" s="4"/>
      <c r="H54" s="4"/>
      <c r="I54" s="4"/>
      <c r="J54" s="150"/>
      <c r="K54" s="150"/>
      <c r="L54" s="150"/>
      <c r="M54" s="150"/>
      <c r="N54" s="150"/>
      <c r="O54" s="150"/>
      <c r="P54" s="150"/>
      <c r="Q54" s="150"/>
      <c r="R54" s="150"/>
      <c r="S54" s="150"/>
      <c r="T54" s="150"/>
      <c r="U54" s="95"/>
      <c r="V54" s="95"/>
      <c r="W54" s="4"/>
    </row>
    <row r="55" spans="1:40">
      <c r="B55" s="77"/>
      <c r="C55" s="77"/>
      <c r="D55" s="78"/>
      <c r="E55" s="79"/>
      <c r="F55" s="4"/>
      <c r="G55" s="4"/>
      <c r="H55" s="4"/>
      <c r="I55" s="4"/>
      <c r="J55" s="150" t="s">
        <v>58</v>
      </c>
      <c r="K55" s="150"/>
      <c r="L55" s="150"/>
      <c r="M55" s="150"/>
      <c r="N55" s="150"/>
      <c r="O55" s="150"/>
      <c r="P55" s="150"/>
      <c r="Q55" s="150"/>
      <c r="R55" s="150"/>
      <c r="S55" s="150"/>
      <c r="T55" s="150"/>
      <c r="U55" s="150"/>
      <c r="V55" s="95"/>
      <c r="W55" s="4"/>
    </row>
    <row r="56" spans="1:40" ht="31.95" customHeight="1">
      <c r="A56" s="80"/>
      <c r="B56" s="151" t="s">
        <v>46</v>
      </c>
      <c r="C56" s="151"/>
      <c r="D56" s="151"/>
      <c r="E56" s="151"/>
      <c r="F56" s="151"/>
      <c r="G56" s="151"/>
      <c r="H56" s="151"/>
      <c r="I56" s="81"/>
      <c r="J56" s="152" t="s">
        <v>59</v>
      </c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96"/>
      <c r="W56" s="4"/>
    </row>
    <row r="57" spans="1:40" ht="4.5" customHeight="1">
      <c r="A57" s="61"/>
      <c r="B57" s="62"/>
      <c r="C57" s="82"/>
      <c r="D57" s="82"/>
      <c r="E57" s="83"/>
      <c r="F57" s="83"/>
      <c r="G57" s="83"/>
      <c r="H57" s="84"/>
      <c r="I57" s="85"/>
      <c r="J57" s="85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40" s="61" customFormat="1">
      <c r="B58" s="151" t="s">
        <v>47</v>
      </c>
      <c r="C58" s="151"/>
      <c r="D58" s="154" t="s">
        <v>48</v>
      </c>
      <c r="E58" s="154"/>
      <c r="F58" s="154"/>
      <c r="G58" s="154"/>
      <c r="H58" s="154"/>
      <c r="I58" s="85"/>
      <c r="J58" s="85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4"/>
      <c r="X58" s="2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</row>
    <row r="59" spans="1:40" s="61" customFormat="1">
      <c r="A59" s="1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2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</row>
    <row r="60" spans="1:40" s="61" customFormat="1">
      <c r="A60" s="1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2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</row>
    <row r="61" spans="1:40" s="61" customFormat="1">
      <c r="A61" s="1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2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</row>
    <row r="62" spans="1:40" s="61" customFormat="1" ht="9.75" customHeight="1">
      <c r="A62" s="1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2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</row>
    <row r="63" spans="1:40" s="61" customFormat="1" ht="3.75" customHeight="1">
      <c r="A63" s="1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2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</row>
    <row r="64" spans="1:40" s="61" customFormat="1" ht="18" customHeight="1">
      <c r="A64" s="1"/>
      <c r="B64" s="148" t="s">
        <v>60</v>
      </c>
      <c r="C64" s="148"/>
      <c r="D64" s="148" t="s">
        <v>61</v>
      </c>
      <c r="E64" s="148"/>
      <c r="F64" s="148"/>
      <c r="G64" s="148"/>
      <c r="H64" s="148"/>
      <c r="I64" s="148"/>
      <c r="J64" s="148" t="s">
        <v>62</v>
      </c>
      <c r="K64" s="148"/>
      <c r="L64" s="148"/>
      <c r="M64" s="148"/>
      <c r="N64" s="148"/>
      <c r="O64" s="148"/>
      <c r="P64" s="148"/>
      <c r="Q64" s="148"/>
      <c r="R64" s="148"/>
      <c r="S64" s="148"/>
      <c r="T64" s="148"/>
      <c r="U64" s="148"/>
      <c r="V64" s="97"/>
      <c r="W64" s="4"/>
      <c r="X64" s="2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</row>
    <row r="65" spans="1:40" s="61" customFormat="1" ht="4.5" customHeight="1">
      <c r="A65" s="1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2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</row>
    <row r="66" spans="1:40" s="61" customFormat="1" ht="36.75" customHeight="1">
      <c r="A66" s="1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2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</row>
    <row r="67" spans="1:40" ht="38.25" customHeight="1">
      <c r="B67" s="155"/>
      <c r="C67" s="151"/>
      <c r="D67" s="151"/>
      <c r="E67" s="151"/>
      <c r="F67" s="151"/>
      <c r="G67" s="151"/>
      <c r="H67" s="155"/>
      <c r="I67" s="155"/>
      <c r="J67" s="155"/>
      <c r="K67" s="155"/>
      <c r="L67" s="155"/>
      <c r="M67" s="155"/>
      <c r="N67" s="156"/>
      <c r="O67" s="156"/>
      <c r="P67" s="156"/>
      <c r="Q67" s="156"/>
      <c r="R67" s="156"/>
      <c r="S67" s="156"/>
      <c r="T67" s="156"/>
      <c r="U67" s="156"/>
      <c r="V67" s="98"/>
    </row>
    <row r="68" spans="1:40">
      <c r="B68" s="62"/>
      <c r="C68" s="82"/>
      <c r="D68" s="82"/>
      <c r="E68" s="83"/>
      <c r="F68" s="83"/>
      <c r="G68" s="83"/>
      <c r="H68" s="84"/>
      <c r="I68" s="85"/>
      <c r="J68" s="85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</row>
    <row r="69" spans="1:40">
      <c r="B69" s="151"/>
      <c r="C69" s="151"/>
      <c r="D69" s="154"/>
      <c r="E69" s="154"/>
      <c r="F69" s="154"/>
      <c r="G69" s="154"/>
      <c r="H69" s="154"/>
      <c r="I69" s="85"/>
      <c r="J69" s="85"/>
      <c r="K69" s="67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</row>
    <row r="70" spans="1:40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5" spans="1:40"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99"/>
    </row>
    <row r="78" spans="1:40" ht="39" customHeight="1">
      <c r="B78" s="155"/>
      <c r="C78" s="151"/>
      <c r="D78" s="151"/>
      <c r="E78" s="151"/>
      <c r="F78" s="151"/>
      <c r="G78" s="151"/>
      <c r="H78" s="155"/>
      <c r="I78" s="155"/>
      <c r="J78" s="155"/>
      <c r="K78" s="155"/>
      <c r="L78" s="155"/>
      <c r="M78" s="155"/>
      <c r="N78" s="156"/>
      <c r="O78" s="156"/>
      <c r="P78" s="156"/>
      <c r="Q78" s="156"/>
      <c r="R78" s="156"/>
      <c r="S78" s="156"/>
      <c r="T78" s="156"/>
      <c r="U78" s="156"/>
      <c r="V78" s="98"/>
    </row>
    <row r="79" spans="1:40">
      <c r="B79" s="62"/>
      <c r="C79" s="82"/>
      <c r="D79" s="82"/>
      <c r="E79" s="83"/>
      <c r="F79" s="83"/>
      <c r="G79" s="83"/>
      <c r="H79" s="84"/>
      <c r="I79" s="85"/>
      <c r="J79" s="85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</row>
    <row r="80" spans="1:40">
      <c r="B80" s="151"/>
      <c r="C80" s="151"/>
      <c r="D80" s="154"/>
      <c r="E80" s="154"/>
      <c r="F80" s="154"/>
      <c r="G80" s="154"/>
      <c r="H80" s="154"/>
      <c r="I80" s="85"/>
      <c r="J80" s="85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</row>
    <row r="81" spans="2:22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</row>
    <row r="86" spans="2:22">
      <c r="B86" s="157"/>
      <c r="C86" s="157"/>
      <c r="D86" s="157"/>
      <c r="E86" s="157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99"/>
    </row>
  </sheetData>
  <sheetProtection formatCells="0" formatColumns="0" formatRows="0" insertColumns="0" insertRows="0" insertHyperlinks="0" deleteColumns="0" deleteRows="0" sort="0" autoFilter="0" pivotTables="0"/>
  <autoFilter ref="A7:AN47">
    <filterColumn colId="3" showButton="0"/>
  </autoFilter>
  <mergeCells count="68">
    <mergeCell ref="N75:U75"/>
    <mergeCell ref="N78:U78"/>
    <mergeCell ref="N86:U86"/>
    <mergeCell ref="B78:G78"/>
    <mergeCell ref="H78:M78"/>
    <mergeCell ref="B80:C80"/>
    <mergeCell ref="D80:H80"/>
    <mergeCell ref="B86:D86"/>
    <mergeCell ref="E86:G86"/>
    <mergeCell ref="H86:M86"/>
    <mergeCell ref="B69:C69"/>
    <mergeCell ref="D69:H69"/>
    <mergeCell ref="B75:D75"/>
    <mergeCell ref="E75:G75"/>
    <mergeCell ref="H75:M75"/>
    <mergeCell ref="B64:C64"/>
    <mergeCell ref="D64:I64"/>
    <mergeCell ref="B67:G67"/>
    <mergeCell ref="H67:M67"/>
    <mergeCell ref="N67:U67"/>
    <mergeCell ref="J64:U64"/>
    <mergeCell ref="J54:T54"/>
    <mergeCell ref="B56:H56"/>
    <mergeCell ref="B58:C58"/>
    <mergeCell ref="D58:H58"/>
    <mergeCell ref="J55:U55"/>
    <mergeCell ref="J56:U56"/>
    <mergeCell ref="G52:O52"/>
    <mergeCell ref="M6:N6"/>
    <mergeCell ref="O6:O7"/>
    <mergeCell ref="P6:P7"/>
    <mergeCell ref="Q6:Q8"/>
    <mergeCell ref="G6:G7"/>
    <mergeCell ref="H6:H7"/>
    <mergeCell ref="I6:I7"/>
    <mergeCell ref="J6:J7"/>
    <mergeCell ref="K6:K7"/>
    <mergeCell ref="L6:L7"/>
    <mergeCell ref="B8:G8"/>
    <mergeCell ref="B49:C49"/>
    <mergeCell ref="G50:O50"/>
    <mergeCell ref="G51:O51"/>
    <mergeCell ref="AB3:AE5"/>
    <mergeCell ref="AF3:AG5"/>
    <mergeCell ref="AH3:AI5"/>
    <mergeCell ref="AJ3:AK5"/>
    <mergeCell ref="AL3:AM5"/>
    <mergeCell ref="Y3:Y6"/>
    <mergeCell ref="Z3:Z6"/>
    <mergeCell ref="AA3:AA6"/>
    <mergeCell ref="B6:B7"/>
    <mergeCell ref="C6:C7"/>
    <mergeCell ref="D6:E7"/>
    <mergeCell ref="F6:F7"/>
    <mergeCell ref="B4:C4"/>
    <mergeCell ref="G4:O4"/>
    <mergeCell ref="B3:C3"/>
    <mergeCell ref="D3:O3"/>
    <mergeCell ref="T6:T8"/>
    <mergeCell ref="R6:R7"/>
    <mergeCell ref="S6:S7"/>
    <mergeCell ref="U6:U8"/>
    <mergeCell ref="P3:U3"/>
    <mergeCell ref="P4:U4"/>
    <mergeCell ref="B1:G1"/>
    <mergeCell ref="B2:G2"/>
    <mergeCell ref="H1:U1"/>
    <mergeCell ref="H2:U2"/>
  </mergeCells>
  <conditionalFormatting sqref="H9:P47">
    <cfRule type="cellIs" dxfId="8" priority="11" operator="greaterThan">
      <formula>10</formula>
    </cfRule>
  </conditionalFormatting>
  <conditionalFormatting sqref="C1:C1048576">
    <cfRule type="duplicateValues" dxfId="7" priority="10"/>
  </conditionalFormatting>
  <conditionalFormatting sqref="P9:P47">
    <cfRule type="cellIs" dxfId="6" priority="7" operator="greaterThan">
      <formula>10</formula>
    </cfRule>
    <cfRule type="cellIs" dxfId="5" priority="8" operator="greaterThan">
      <formula>10</formula>
    </cfRule>
    <cfRule type="cellIs" dxfId="4" priority="9" operator="greaterThan">
      <formula>10</formula>
    </cfRule>
  </conditionalFormatting>
  <conditionalFormatting sqref="H9:K47">
    <cfRule type="cellIs" dxfId="3" priority="6" operator="greaterThan">
      <formula>10</formula>
    </cfRule>
  </conditionalFormatting>
  <conditionalFormatting sqref="C55:C64">
    <cfRule type="duplicateValues" dxfId="2" priority="3"/>
  </conditionalFormatting>
  <conditionalFormatting sqref="O55:O64">
    <cfRule type="duplicateValues" dxfId="1" priority="2"/>
  </conditionalFormatting>
  <conditionalFormatting sqref="C55:C64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52 AN2:AN7 X9:Y47 Z9 Z2:AM2 Y3:AM7"/>
  </dataValidations>
  <pageMargins left="0.59055118110236227" right="3.937007874015748E-2" top="0.62992125984251968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N109"/>
  <sheetViews>
    <sheetView topLeftCell="B1" workbookViewId="0">
      <pane ySplit="2" topLeftCell="A50" activePane="bottomLeft" state="frozen"/>
      <selection activeCell="G1" sqref="G1:G1048576"/>
      <selection pane="bottomLeft" activeCell="I81" sqref="I81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1.296875" style="1" customWidth="1"/>
    <col min="4" max="4" width="14.59765625" style="1" customWidth="1"/>
    <col min="5" max="5" width="8.69921875" style="1" customWidth="1"/>
    <col min="6" max="6" width="9.3984375" style="1" hidden="1" customWidth="1"/>
    <col min="7" max="7" width="12.09765625" style="1" customWidth="1"/>
    <col min="8" max="9" width="4.3984375" style="1" customWidth="1"/>
    <col min="10" max="10" width="4.3984375" style="1" hidden="1" customWidth="1"/>
    <col min="11" max="11" width="5.19921875" style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6.3984375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23" t="s">
        <v>0</v>
      </c>
      <c r="C1" s="123"/>
      <c r="D1" s="123"/>
      <c r="E1" s="123"/>
      <c r="F1" s="123"/>
      <c r="G1" s="123"/>
      <c r="H1" s="124" t="s">
        <v>55</v>
      </c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90"/>
      <c r="W1" s="4"/>
    </row>
    <row r="2" spans="2:40" ht="25.5" customHeight="1">
      <c r="B2" s="125" t="s">
        <v>1</v>
      </c>
      <c r="C2" s="125"/>
      <c r="D2" s="125"/>
      <c r="E2" s="125"/>
      <c r="F2" s="125"/>
      <c r="G2" s="125"/>
      <c r="H2" s="126" t="s">
        <v>54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0"/>
      <c r="W2" s="5"/>
      <c r="X2" s="6"/>
      <c r="AF2" s="2"/>
      <c r="AG2" s="7"/>
      <c r="AH2" s="2"/>
      <c r="AI2" s="2"/>
      <c r="AJ2" s="2"/>
      <c r="AK2" s="7"/>
      <c r="AL2" s="2"/>
    </row>
    <row r="3" spans="2:40" ht="27" customHeight="1">
      <c r="B3" s="127" t="s">
        <v>2</v>
      </c>
      <c r="C3" s="127"/>
      <c r="D3" s="128" t="s">
        <v>63</v>
      </c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9" t="s">
        <v>1237</v>
      </c>
      <c r="Q3" s="129"/>
      <c r="R3" s="129"/>
      <c r="S3" s="129"/>
      <c r="T3" s="129"/>
      <c r="U3" s="129"/>
      <c r="V3" s="119"/>
      <c r="Y3" s="131" t="s">
        <v>3</v>
      </c>
      <c r="Z3" s="131" t="s">
        <v>4</v>
      </c>
      <c r="AA3" s="131" t="s">
        <v>5</v>
      </c>
      <c r="AB3" s="131" t="s">
        <v>6</v>
      </c>
      <c r="AC3" s="131"/>
      <c r="AD3" s="131"/>
      <c r="AE3" s="131"/>
      <c r="AF3" s="131" t="s">
        <v>7</v>
      </c>
      <c r="AG3" s="131"/>
      <c r="AH3" s="131" t="s">
        <v>8</v>
      </c>
      <c r="AI3" s="131"/>
      <c r="AJ3" s="131" t="s">
        <v>9</v>
      </c>
      <c r="AK3" s="131"/>
      <c r="AL3" s="131" t="s">
        <v>10</v>
      </c>
      <c r="AM3" s="131"/>
      <c r="AN3" s="9"/>
    </row>
    <row r="4" spans="2:40" ht="17.25" customHeight="1">
      <c r="B4" s="132" t="s">
        <v>11</v>
      </c>
      <c r="C4" s="132"/>
      <c r="D4" s="10">
        <v>1</v>
      </c>
      <c r="G4" s="133" t="s">
        <v>56</v>
      </c>
      <c r="H4" s="133"/>
      <c r="I4" s="133"/>
      <c r="J4" s="133"/>
      <c r="K4" s="133"/>
      <c r="L4" s="133"/>
      <c r="M4" s="133"/>
      <c r="N4" s="133"/>
      <c r="O4" s="133"/>
      <c r="P4" s="133" t="s">
        <v>57</v>
      </c>
      <c r="Q4" s="133"/>
      <c r="R4" s="133"/>
      <c r="S4" s="133"/>
      <c r="T4" s="133"/>
      <c r="U4" s="133"/>
      <c r="V4" s="118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9"/>
    </row>
    <row r="6" spans="2:40" ht="27" customHeight="1">
      <c r="B6" s="134" t="s">
        <v>12</v>
      </c>
      <c r="C6" s="141" t="s">
        <v>13</v>
      </c>
      <c r="D6" s="143" t="s">
        <v>14</v>
      </c>
      <c r="E6" s="144"/>
      <c r="F6" s="134" t="s">
        <v>15</v>
      </c>
      <c r="G6" s="134" t="s">
        <v>4</v>
      </c>
      <c r="H6" s="149" t="s">
        <v>16</v>
      </c>
      <c r="I6" s="149" t="s">
        <v>17</v>
      </c>
      <c r="J6" s="149" t="s">
        <v>18</v>
      </c>
      <c r="K6" s="149" t="s">
        <v>19</v>
      </c>
      <c r="L6" s="147" t="s">
        <v>20</v>
      </c>
      <c r="M6" s="137" t="s">
        <v>21</v>
      </c>
      <c r="N6" s="139"/>
      <c r="O6" s="147" t="s">
        <v>22</v>
      </c>
      <c r="P6" s="147" t="s">
        <v>23</v>
      </c>
      <c r="Q6" s="134" t="s">
        <v>24</v>
      </c>
      <c r="R6" s="147" t="s">
        <v>25</v>
      </c>
      <c r="S6" s="134" t="s">
        <v>26</v>
      </c>
      <c r="T6" s="134" t="s">
        <v>27</v>
      </c>
      <c r="U6" s="134" t="s">
        <v>53</v>
      </c>
      <c r="V6" s="94"/>
      <c r="Y6" s="131"/>
      <c r="Z6" s="131"/>
      <c r="AA6" s="131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36"/>
      <c r="C7" s="142"/>
      <c r="D7" s="145"/>
      <c r="E7" s="146"/>
      <c r="F7" s="136"/>
      <c r="G7" s="136"/>
      <c r="H7" s="149"/>
      <c r="I7" s="149"/>
      <c r="J7" s="149"/>
      <c r="K7" s="149"/>
      <c r="L7" s="147"/>
      <c r="M7" s="116" t="s">
        <v>33</v>
      </c>
      <c r="N7" s="116" t="s">
        <v>34</v>
      </c>
      <c r="O7" s="147"/>
      <c r="P7" s="147"/>
      <c r="Q7" s="135"/>
      <c r="R7" s="147"/>
      <c r="S7" s="136"/>
      <c r="T7" s="135"/>
      <c r="U7" s="135"/>
      <c r="V7" s="94"/>
      <c r="X7" s="17"/>
      <c r="Y7" s="18" t="str">
        <f>+D3</f>
        <v xml:space="preserve">Kỹ năng làm việc nhóm  </v>
      </c>
      <c r="Z7" s="19" t="str">
        <f>+P3</f>
        <v>Nhóm: SKD1102 -14</v>
      </c>
      <c r="AA7" s="20">
        <f>+$AJ$7+$AL$7+$AH$7</f>
        <v>62</v>
      </c>
      <c r="AB7" s="7">
        <f>COUNTIF($S$8:$S$119,"Khiển trách")</f>
        <v>0</v>
      </c>
      <c r="AC7" s="7">
        <f>COUNTIF($S$8:$S$119,"Cảnh cáo")</f>
        <v>0</v>
      </c>
      <c r="AD7" s="7">
        <f>COUNTIF($S$8:$S$119,"Đình chỉ thi")</f>
        <v>0</v>
      </c>
      <c r="AE7" s="21">
        <f>+($AB$7+$AC$7+$AD$7)/$AA$7*100%</f>
        <v>0</v>
      </c>
      <c r="AF7" s="7">
        <f>SUM(COUNTIF($S$8:$S$117,"Vắng"),COUNTIF($S$8:$S$117,"Vắng có phép"))</f>
        <v>0</v>
      </c>
      <c r="AG7" s="22">
        <f>+$AF$7/$AA$7</f>
        <v>0</v>
      </c>
      <c r="AH7" s="23">
        <f>COUNTIF($X$8:$X$117,"Thi lại")</f>
        <v>0</v>
      </c>
      <c r="AI7" s="22">
        <f>+$AH$7/$AA$7</f>
        <v>0</v>
      </c>
      <c r="AJ7" s="23">
        <f>COUNTIF($X$8:$X$118,"Học lại")</f>
        <v>2</v>
      </c>
      <c r="AK7" s="22">
        <f>+$AJ$7/$AA$7</f>
        <v>3.2258064516129031E-2</v>
      </c>
      <c r="AL7" s="7">
        <f>COUNTIF($X$9:$X$118,"Đạt")</f>
        <v>60</v>
      </c>
      <c r="AM7" s="21">
        <f>+$AL$7/$AA$7</f>
        <v>0.967741935483871</v>
      </c>
      <c r="AN7" s="24"/>
    </row>
    <row r="8" spans="2:40" ht="14.25" customHeight="1">
      <c r="B8" s="137" t="s">
        <v>35</v>
      </c>
      <c r="C8" s="138"/>
      <c r="D8" s="138"/>
      <c r="E8" s="138"/>
      <c r="F8" s="138"/>
      <c r="G8" s="139"/>
      <c r="H8" s="25">
        <v>10</v>
      </c>
      <c r="I8" s="25">
        <v>10</v>
      </c>
      <c r="J8" s="89"/>
      <c r="K8" s="25">
        <v>20</v>
      </c>
      <c r="L8" s="26"/>
      <c r="M8" s="27"/>
      <c r="N8" s="27"/>
      <c r="O8" s="27"/>
      <c r="P8" s="28">
        <f>100-(H8+I8+J8+K8)</f>
        <v>60</v>
      </c>
      <c r="Q8" s="136"/>
      <c r="R8" s="29"/>
      <c r="S8" s="29"/>
      <c r="T8" s="136"/>
      <c r="U8" s="136"/>
      <c r="V8" s="94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" customHeight="1">
      <c r="B9" s="31">
        <v>1</v>
      </c>
      <c r="C9" s="32" t="s">
        <v>1942</v>
      </c>
      <c r="D9" s="33" t="s">
        <v>1515</v>
      </c>
      <c r="E9" s="34" t="s">
        <v>1240</v>
      </c>
      <c r="F9" s="35" t="s">
        <v>244</v>
      </c>
      <c r="G9" s="32" t="s">
        <v>157</v>
      </c>
      <c r="H9" s="87">
        <v>10</v>
      </c>
      <c r="I9" s="36">
        <v>8</v>
      </c>
      <c r="J9" s="36" t="s">
        <v>36</v>
      </c>
      <c r="K9" s="36">
        <v>8</v>
      </c>
      <c r="L9" s="37"/>
      <c r="M9" s="37"/>
      <c r="N9" s="37"/>
      <c r="O9" s="37"/>
      <c r="P9" s="38">
        <v>7</v>
      </c>
      <c r="Q9" s="39">
        <f t="shared" ref="Q9:Q70" si="0">ROUND(SUMPRODUCT(H9:P9,$H$8:$P$8)/100,1)</f>
        <v>7.6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B</v>
      </c>
      <c r="S9" s="40" t="str">
        <f t="shared" ref="S9:S70" si="1">IF($Q9&lt;4,"Kém",IF(AND($Q9&gt;=4,$Q9&lt;=5.4),"Trung bình yếu",IF(AND($Q9&gt;=5.5,$Q9&lt;=6.9),"Trung bình",IF(AND($Q9&gt;=7,$Q9&lt;=8.4),"Khá",IF(AND($Q9&gt;=8.5,$Q9&lt;=10),"Giỏi","")))))</f>
        <v>Khá</v>
      </c>
      <c r="T9" s="41" t="str">
        <f>+IF(OR($H9=0,$I9=0,$J9=0,$K9=0),"Không đủ ĐKDT",IF(AND(P9=0,Q9&gt;=4),"Không đạt",""))</f>
        <v/>
      </c>
      <c r="U9" s="100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" customHeight="1">
      <c r="B10" s="44">
        <v>2</v>
      </c>
      <c r="C10" s="45" t="s">
        <v>1943</v>
      </c>
      <c r="D10" s="46" t="s">
        <v>1826</v>
      </c>
      <c r="E10" s="47" t="s">
        <v>67</v>
      </c>
      <c r="F10" s="48" t="s">
        <v>707</v>
      </c>
      <c r="G10" s="45" t="s">
        <v>328</v>
      </c>
      <c r="H10" s="88">
        <v>9</v>
      </c>
      <c r="I10" s="49">
        <v>8</v>
      </c>
      <c r="J10" s="49" t="s">
        <v>36</v>
      </c>
      <c r="K10" s="49">
        <v>8</v>
      </c>
      <c r="L10" s="50"/>
      <c r="M10" s="50"/>
      <c r="N10" s="50"/>
      <c r="O10" s="50"/>
      <c r="P10" s="86">
        <v>7</v>
      </c>
      <c r="Q10" s="51">
        <f t="shared" si="0"/>
        <v>7.5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53" t="str">
        <f t="shared" si="1"/>
        <v>Khá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70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" customHeight="1">
      <c r="B11" s="44">
        <v>3</v>
      </c>
      <c r="C11" s="45" t="s">
        <v>1944</v>
      </c>
      <c r="D11" s="46" t="s">
        <v>1692</v>
      </c>
      <c r="E11" s="47" t="s">
        <v>67</v>
      </c>
      <c r="F11" s="48" t="s">
        <v>705</v>
      </c>
      <c r="G11" s="45" t="s">
        <v>153</v>
      </c>
      <c r="H11" s="88">
        <v>10</v>
      </c>
      <c r="I11" s="49">
        <v>8</v>
      </c>
      <c r="J11" s="49" t="s">
        <v>36</v>
      </c>
      <c r="K11" s="49">
        <v>8</v>
      </c>
      <c r="L11" s="54"/>
      <c r="M11" s="54"/>
      <c r="N11" s="54"/>
      <c r="O11" s="54"/>
      <c r="P11" s="86">
        <v>7</v>
      </c>
      <c r="Q11" s="51">
        <f t="shared" si="0"/>
        <v>7.6</v>
      </c>
      <c r="R11" s="52" t="str">
        <f t="shared" ref="R11:R70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53" t="str">
        <f t="shared" si="1"/>
        <v>Khá</v>
      </c>
      <c r="T11" s="41" t="str">
        <f t="shared" ref="T11:T70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117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" customHeight="1">
      <c r="B12" s="44">
        <v>4</v>
      </c>
      <c r="C12" s="45" t="s">
        <v>1945</v>
      </c>
      <c r="D12" s="46" t="s">
        <v>1946</v>
      </c>
      <c r="E12" s="47" t="s">
        <v>67</v>
      </c>
      <c r="F12" s="48" t="s">
        <v>458</v>
      </c>
      <c r="G12" s="45" t="s">
        <v>280</v>
      </c>
      <c r="H12" s="88">
        <v>10</v>
      </c>
      <c r="I12" s="49">
        <v>8</v>
      </c>
      <c r="J12" s="49" t="s">
        <v>36</v>
      </c>
      <c r="K12" s="49">
        <v>8</v>
      </c>
      <c r="L12" s="54"/>
      <c r="M12" s="54"/>
      <c r="N12" s="54"/>
      <c r="O12" s="54"/>
      <c r="P12" s="86">
        <v>8</v>
      </c>
      <c r="Q12" s="51">
        <f t="shared" si="0"/>
        <v>8.1999999999999993</v>
      </c>
      <c r="R12" s="52" t="str">
        <f t="shared" si="3"/>
        <v>B+</v>
      </c>
      <c r="S12" s="53" t="str">
        <f t="shared" si="1"/>
        <v>Khá</v>
      </c>
      <c r="T12" s="41" t="str">
        <f t="shared" si="4"/>
        <v/>
      </c>
      <c r="U12" s="41"/>
      <c r="V12" s="71"/>
      <c r="W12" s="4"/>
      <c r="X12" s="43" t="str">
        <f t="shared" si="2"/>
        <v>Đạt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" customHeight="1">
      <c r="B13" s="44">
        <v>5</v>
      </c>
      <c r="C13" s="45" t="s">
        <v>1947</v>
      </c>
      <c r="D13" s="46" t="s">
        <v>1948</v>
      </c>
      <c r="E13" s="47" t="s">
        <v>88</v>
      </c>
      <c r="F13" s="48" t="s">
        <v>255</v>
      </c>
      <c r="G13" s="45" t="s">
        <v>328</v>
      </c>
      <c r="H13" s="88">
        <v>8</v>
      </c>
      <c r="I13" s="49">
        <v>8</v>
      </c>
      <c r="J13" s="49" t="s">
        <v>36</v>
      </c>
      <c r="K13" s="49">
        <v>8</v>
      </c>
      <c r="L13" s="54"/>
      <c r="M13" s="54"/>
      <c r="N13" s="54"/>
      <c r="O13" s="54"/>
      <c r="P13" s="86">
        <v>7</v>
      </c>
      <c r="Q13" s="51">
        <f t="shared" si="0"/>
        <v>7.4</v>
      </c>
      <c r="R13" s="52" t="str">
        <f t="shared" si="3"/>
        <v>B</v>
      </c>
      <c r="S13" s="53" t="str">
        <f t="shared" si="1"/>
        <v>Khá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" customHeight="1">
      <c r="B14" s="44">
        <v>6</v>
      </c>
      <c r="C14" s="45" t="s">
        <v>1949</v>
      </c>
      <c r="D14" s="46" t="s">
        <v>505</v>
      </c>
      <c r="E14" s="47" t="s">
        <v>88</v>
      </c>
      <c r="F14" s="48" t="s">
        <v>1227</v>
      </c>
      <c r="G14" s="45" t="s">
        <v>73</v>
      </c>
      <c r="H14" s="88">
        <v>10</v>
      </c>
      <c r="I14" s="49">
        <v>8</v>
      </c>
      <c r="J14" s="49" t="s">
        <v>36</v>
      </c>
      <c r="K14" s="49">
        <v>8</v>
      </c>
      <c r="L14" s="54"/>
      <c r="M14" s="54"/>
      <c r="N14" s="54"/>
      <c r="O14" s="54"/>
      <c r="P14" s="86">
        <v>7</v>
      </c>
      <c r="Q14" s="51">
        <f t="shared" si="0"/>
        <v>7.6</v>
      </c>
      <c r="R14" s="52" t="str">
        <f t="shared" si="3"/>
        <v>B</v>
      </c>
      <c r="S14" s="53" t="str">
        <f t="shared" si="1"/>
        <v>Khá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" customHeight="1">
      <c r="B15" s="44">
        <v>7</v>
      </c>
      <c r="C15" s="45" t="s">
        <v>1950</v>
      </c>
      <c r="D15" s="46" t="s">
        <v>1951</v>
      </c>
      <c r="E15" s="47" t="s">
        <v>88</v>
      </c>
      <c r="F15" s="48" t="s">
        <v>668</v>
      </c>
      <c r="G15" s="45" t="s">
        <v>165</v>
      </c>
      <c r="H15" s="88">
        <v>10</v>
      </c>
      <c r="I15" s="49">
        <v>8</v>
      </c>
      <c r="J15" s="49" t="s">
        <v>36</v>
      </c>
      <c r="K15" s="49">
        <v>8</v>
      </c>
      <c r="L15" s="54"/>
      <c r="M15" s="54"/>
      <c r="N15" s="54"/>
      <c r="O15" s="54"/>
      <c r="P15" s="86">
        <v>7</v>
      </c>
      <c r="Q15" s="51">
        <f t="shared" si="0"/>
        <v>7.6</v>
      </c>
      <c r="R15" s="52" t="str">
        <f t="shared" si="3"/>
        <v>B</v>
      </c>
      <c r="S15" s="53" t="str">
        <f t="shared" si="1"/>
        <v>Khá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" customHeight="1">
      <c r="B16" s="44">
        <v>8</v>
      </c>
      <c r="C16" s="45" t="s">
        <v>1952</v>
      </c>
      <c r="D16" s="46" t="s">
        <v>487</v>
      </c>
      <c r="E16" s="47" t="s">
        <v>98</v>
      </c>
      <c r="F16" s="48" t="s">
        <v>810</v>
      </c>
      <c r="G16" s="45" t="s">
        <v>311</v>
      </c>
      <c r="H16" s="88">
        <v>9</v>
      </c>
      <c r="I16" s="49">
        <v>8</v>
      </c>
      <c r="J16" s="49" t="s">
        <v>36</v>
      </c>
      <c r="K16" s="49">
        <v>8</v>
      </c>
      <c r="L16" s="54"/>
      <c r="M16" s="54"/>
      <c r="N16" s="54"/>
      <c r="O16" s="54"/>
      <c r="P16" s="86">
        <v>7</v>
      </c>
      <c r="Q16" s="51">
        <f t="shared" si="0"/>
        <v>7.5</v>
      </c>
      <c r="R16" s="52" t="str">
        <f t="shared" si="3"/>
        <v>B</v>
      </c>
      <c r="S16" s="53" t="str">
        <f t="shared" si="1"/>
        <v>Khá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" customHeight="1">
      <c r="B17" s="44">
        <v>9</v>
      </c>
      <c r="C17" s="45" t="s">
        <v>1953</v>
      </c>
      <c r="D17" s="46" t="s">
        <v>1954</v>
      </c>
      <c r="E17" s="47" t="s">
        <v>953</v>
      </c>
      <c r="F17" s="48" t="s">
        <v>533</v>
      </c>
      <c r="G17" s="45" t="s">
        <v>165</v>
      </c>
      <c r="H17" s="88">
        <v>9</v>
      </c>
      <c r="I17" s="49">
        <v>8</v>
      </c>
      <c r="J17" s="49" t="s">
        <v>36</v>
      </c>
      <c r="K17" s="49">
        <v>8</v>
      </c>
      <c r="L17" s="54"/>
      <c r="M17" s="54"/>
      <c r="N17" s="54"/>
      <c r="O17" s="54"/>
      <c r="P17" s="86">
        <v>7</v>
      </c>
      <c r="Q17" s="51">
        <f t="shared" si="0"/>
        <v>7.5</v>
      </c>
      <c r="R17" s="52" t="str">
        <f t="shared" si="3"/>
        <v>B</v>
      </c>
      <c r="S17" s="53" t="str">
        <f t="shared" si="1"/>
        <v>Khá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" customHeight="1">
      <c r="B18" s="44">
        <v>10</v>
      </c>
      <c r="C18" s="45" t="s">
        <v>1955</v>
      </c>
      <c r="D18" s="46" t="s">
        <v>1956</v>
      </c>
      <c r="E18" s="47" t="s">
        <v>1957</v>
      </c>
      <c r="F18" s="48" t="s">
        <v>480</v>
      </c>
      <c r="G18" s="45" t="s">
        <v>280</v>
      </c>
      <c r="H18" s="88">
        <v>10</v>
      </c>
      <c r="I18" s="49">
        <v>10</v>
      </c>
      <c r="J18" s="49" t="s">
        <v>36</v>
      </c>
      <c r="K18" s="49">
        <v>8</v>
      </c>
      <c r="L18" s="54"/>
      <c r="M18" s="54"/>
      <c r="N18" s="54"/>
      <c r="O18" s="54"/>
      <c r="P18" s="86">
        <v>7</v>
      </c>
      <c r="Q18" s="51">
        <f t="shared" si="0"/>
        <v>7.8</v>
      </c>
      <c r="R18" s="52" t="str">
        <f t="shared" si="3"/>
        <v>B</v>
      </c>
      <c r="S18" s="53" t="str">
        <f t="shared" si="1"/>
        <v>Khá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" customHeight="1">
      <c r="B19" s="44">
        <v>11</v>
      </c>
      <c r="C19" s="45" t="s">
        <v>1958</v>
      </c>
      <c r="D19" s="46" t="s">
        <v>385</v>
      </c>
      <c r="E19" s="47" t="s">
        <v>802</v>
      </c>
      <c r="F19" s="48" t="s">
        <v>711</v>
      </c>
      <c r="G19" s="45" t="s">
        <v>153</v>
      </c>
      <c r="H19" s="88">
        <v>8</v>
      </c>
      <c r="I19" s="49">
        <v>8</v>
      </c>
      <c r="J19" s="49" t="s">
        <v>36</v>
      </c>
      <c r="K19" s="49">
        <v>8</v>
      </c>
      <c r="L19" s="54"/>
      <c r="M19" s="54"/>
      <c r="N19" s="54"/>
      <c r="O19" s="54"/>
      <c r="P19" s="86">
        <v>7</v>
      </c>
      <c r="Q19" s="51">
        <f t="shared" si="0"/>
        <v>7.4</v>
      </c>
      <c r="R19" s="52" t="str">
        <f t="shared" si="3"/>
        <v>B</v>
      </c>
      <c r="S19" s="53" t="str">
        <f t="shared" si="1"/>
        <v>Khá</v>
      </c>
      <c r="T19" s="41" t="str">
        <f t="shared" si="4"/>
        <v/>
      </c>
      <c r="U19" s="41"/>
      <c r="V19" s="71"/>
      <c r="W19" s="4"/>
      <c r="X19" s="43" t="str">
        <f t="shared" si="2"/>
        <v>Đạt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" customHeight="1">
      <c r="B20" s="44">
        <v>12</v>
      </c>
      <c r="C20" s="45" t="s">
        <v>1959</v>
      </c>
      <c r="D20" s="46" t="s">
        <v>264</v>
      </c>
      <c r="E20" s="47" t="s">
        <v>111</v>
      </c>
      <c r="F20" s="48" t="s">
        <v>310</v>
      </c>
      <c r="G20" s="45" t="s">
        <v>311</v>
      </c>
      <c r="H20" s="88">
        <v>9</v>
      </c>
      <c r="I20" s="49">
        <v>8</v>
      </c>
      <c r="J20" s="49" t="s">
        <v>36</v>
      </c>
      <c r="K20" s="49">
        <v>8</v>
      </c>
      <c r="L20" s="54"/>
      <c r="M20" s="54"/>
      <c r="N20" s="54"/>
      <c r="O20" s="54"/>
      <c r="P20" s="86">
        <v>7</v>
      </c>
      <c r="Q20" s="51">
        <f t="shared" si="0"/>
        <v>7.5</v>
      </c>
      <c r="R20" s="52" t="str">
        <f t="shared" si="3"/>
        <v>B</v>
      </c>
      <c r="S20" s="53" t="str">
        <f t="shared" si="1"/>
        <v>Khá</v>
      </c>
      <c r="T20" s="41" t="str">
        <f t="shared" si="4"/>
        <v/>
      </c>
      <c r="U20" s="41"/>
      <c r="V20" s="71"/>
      <c r="W20" s="4"/>
      <c r="X20" s="43" t="str">
        <f t="shared" si="2"/>
        <v>Đạt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" customHeight="1">
      <c r="B21" s="44">
        <v>13</v>
      </c>
      <c r="C21" s="45" t="s">
        <v>1960</v>
      </c>
      <c r="D21" s="46" t="s">
        <v>885</v>
      </c>
      <c r="E21" s="47" t="s">
        <v>1961</v>
      </c>
      <c r="F21" s="48" t="s">
        <v>1906</v>
      </c>
      <c r="G21" s="45" t="s">
        <v>280</v>
      </c>
      <c r="H21" s="88">
        <v>10</v>
      </c>
      <c r="I21" s="49">
        <v>9</v>
      </c>
      <c r="J21" s="49" t="s">
        <v>36</v>
      </c>
      <c r="K21" s="49">
        <v>8</v>
      </c>
      <c r="L21" s="54"/>
      <c r="M21" s="54"/>
      <c r="N21" s="54"/>
      <c r="O21" s="54"/>
      <c r="P21" s="86">
        <v>7</v>
      </c>
      <c r="Q21" s="51">
        <f t="shared" si="0"/>
        <v>7.7</v>
      </c>
      <c r="R21" s="52" t="str">
        <f t="shared" si="3"/>
        <v>B</v>
      </c>
      <c r="S21" s="53" t="str">
        <f t="shared" si="1"/>
        <v>Khá</v>
      </c>
      <c r="T21" s="41" t="str">
        <f t="shared" si="4"/>
        <v/>
      </c>
      <c r="U21" s="41"/>
      <c r="V21" s="71"/>
      <c r="W21" s="4"/>
      <c r="X21" s="43" t="str">
        <f t="shared" si="2"/>
        <v>Đạt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" customHeight="1">
      <c r="B22" s="44">
        <v>14</v>
      </c>
      <c r="C22" s="45" t="s">
        <v>1962</v>
      </c>
      <c r="D22" s="46" t="s">
        <v>1121</v>
      </c>
      <c r="E22" s="47" t="s">
        <v>1963</v>
      </c>
      <c r="F22" s="48" t="s">
        <v>269</v>
      </c>
      <c r="G22" s="45" t="s">
        <v>73</v>
      </c>
      <c r="H22" s="88">
        <v>8</v>
      </c>
      <c r="I22" s="49">
        <v>8</v>
      </c>
      <c r="J22" s="49" t="s">
        <v>36</v>
      </c>
      <c r="K22" s="49">
        <v>8</v>
      </c>
      <c r="L22" s="54"/>
      <c r="M22" s="54"/>
      <c r="N22" s="54"/>
      <c r="O22" s="54"/>
      <c r="P22" s="86">
        <v>7</v>
      </c>
      <c r="Q22" s="51">
        <f t="shared" si="0"/>
        <v>7.4</v>
      </c>
      <c r="R22" s="52" t="str">
        <f t="shared" si="3"/>
        <v>B</v>
      </c>
      <c r="S22" s="53" t="str">
        <f t="shared" si="1"/>
        <v>Khá</v>
      </c>
      <c r="T22" s="41" t="str">
        <f t="shared" si="4"/>
        <v/>
      </c>
      <c r="U22" s="41"/>
      <c r="V22" s="71"/>
      <c r="W22" s="4"/>
      <c r="X22" s="43" t="str">
        <f t="shared" si="2"/>
        <v>Đạt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" customHeight="1">
      <c r="B23" s="44">
        <v>15</v>
      </c>
      <c r="C23" s="45" t="s">
        <v>1964</v>
      </c>
      <c r="D23" s="46" t="s">
        <v>1965</v>
      </c>
      <c r="E23" s="47" t="s">
        <v>1621</v>
      </c>
      <c r="F23" s="48" t="s">
        <v>673</v>
      </c>
      <c r="G23" s="45" t="s">
        <v>69</v>
      </c>
      <c r="H23" s="88">
        <v>9</v>
      </c>
      <c r="I23" s="49">
        <v>8</v>
      </c>
      <c r="J23" s="49" t="s">
        <v>36</v>
      </c>
      <c r="K23" s="49">
        <v>9</v>
      </c>
      <c r="L23" s="54"/>
      <c r="M23" s="54"/>
      <c r="N23" s="54"/>
      <c r="O23" s="54"/>
      <c r="P23" s="86">
        <v>7</v>
      </c>
      <c r="Q23" s="51">
        <f t="shared" si="0"/>
        <v>7.7</v>
      </c>
      <c r="R23" s="52" t="str">
        <f t="shared" si="3"/>
        <v>B</v>
      </c>
      <c r="S23" s="53" t="str">
        <f t="shared" si="1"/>
        <v>Khá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" customHeight="1">
      <c r="B24" s="44">
        <v>16</v>
      </c>
      <c r="C24" s="45" t="s">
        <v>1966</v>
      </c>
      <c r="D24" s="46" t="s">
        <v>1967</v>
      </c>
      <c r="E24" s="47" t="s">
        <v>126</v>
      </c>
      <c r="F24" s="48" t="s">
        <v>1968</v>
      </c>
      <c r="G24" s="45" t="s">
        <v>69</v>
      </c>
      <c r="H24" s="88">
        <v>9</v>
      </c>
      <c r="I24" s="49">
        <v>8</v>
      </c>
      <c r="J24" s="49" t="s">
        <v>36</v>
      </c>
      <c r="K24" s="49">
        <v>8</v>
      </c>
      <c r="L24" s="54"/>
      <c r="M24" s="54"/>
      <c r="N24" s="54"/>
      <c r="O24" s="54"/>
      <c r="P24" s="86">
        <v>7</v>
      </c>
      <c r="Q24" s="51">
        <f t="shared" si="0"/>
        <v>7.5</v>
      </c>
      <c r="R24" s="52" t="str">
        <f t="shared" si="3"/>
        <v>B</v>
      </c>
      <c r="S24" s="53" t="str">
        <f t="shared" si="1"/>
        <v>Khá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" customHeight="1">
      <c r="B25" s="44">
        <v>17</v>
      </c>
      <c r="C25" s="45" t="s">
        <v>1969</v>
      </c>
      <c r="D25" s="46" t="s">
        <v>1970</v>
      </c>
      <c r="E25" s="47" t="s">
        <v>331</v>
      </c>
      <c r="F25" s="48" t="s">
        <v>436</v>
      </c>
      <c r="G25" s="45" t="s">
        <v>113</v>
      </c>
      <c r="H25" s="88">
        <v>7</v>
      </c>
      <c r="I25" s="49">
        <v>8</v>
      </c>
      <c r="J25" s="49" t="s">
        <v>36</v>
      </c>
      <c r="K25" s="49">
        <v>8</v>
      </c>
      <c r="L25" s="54"/>
      <c r="M25" s="54"/>
      <c r="N25" s="54"/>
      <c r="O25" s="54"/>
      <c r="P25" s="86">
        <v>6</v>
      </c>
      <c r="Q25" s="51">
        <f t="shared" si="0"/>
        <v>6.7</v>
      </c>
      <c r="R25" s="52" t="str">
        <f t="shared" si="3"/>
        <v>C+</v>
      </c>
      <c r="S25" s="53" t="str">
        <f t="shared" si="1"/>
        <v>Trung bình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" customHeight="1">
      <c r="B26" s="44">
        <v>18</v>
      </c>
      <c r="C26" s="45" t="s">
        <v>1971</v>
      </c>
      <c r="D26" s="46" t="s">
        <v>189</v>
      </c>
      <c r="E26" s="47" t="s">
        <v>130</v>
      </c>
      <c r="F26" s="48" t="s">
        <v>112</v>
      </c>
      <c r="G26" s="45" t="s">
        <v>332</v>
      </c>
      <c r="H26" s="88">
        <v>10</v>
      </c>
      <c r="I26" s="49">
        <v>8</v>
      </c>
      <c r="J26" s="49" t="s">
        <v>36</v>
      </c>
      <c r="K26" s="49">
        <v>8</v>
      </c>
      <c r="L26" s="54"/>
      <c r="M26" s="54"/>
      <c r="N26" s="54"/>
      <c r="O26" s="54"/>
      <c r="P26" s="86">
        <v>8</v>
      </c>
      <c r="Q26" s="51">
        <f t="shared" si="0"/>
        <v>8.1999999999999993</v>
      </c>
      <c r="R26" s="52" t="str">
        <f t="shared" si="3"/>
        <v>B+</v>
      </c>
      <c r="S26" s="53" t="str">
        <f t="shared" si="1"/>
        <v>Khá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" customHeight="1">
      <c r="B27" s="44">
        <v>19</v>
      </c>
      <c r="C27" s="45" t="s">
        <v>1972</v>
      </c>
      <c r="D27" s="46" t="s">
        <v>1973</v>
      </c>
      <c r="E27" s="47" t="s">
        <v>139</v>
      </c>
      <c r="F27" s="48" t="s">
        <v>994</v>
      </c>
      <c r="G27" s="45" t="s">
        <v>73</v>
      </c>
      <c r="H27" s="88">
        <v>8</v>
      </c>
      <c r="I27" s="49">
        <v>8</v>
      </c>
      <c r="J27" s="49" t="s">
        <v>36</v>
      </c>
      <c r="K27" s="49">
        <v>8</v>
      </c>
      <c r="L27" s="54"/>
      <c r="M27" s="54"/>
      <c r="N27" s="54"/>
      <c r="O27" s="54"/>
      <c r="P27" s="86">
        <v>6</v>
      </c>
      <c r="Q27" s="51">
        <f t="shared" si="0"/>
        <v>6.8</v>
      </c>
      <c r="R27" s="52" t="str">
        <f t="shared" si="3"/>
        <v>C+</v>
      </c>
      <c r="S27" s="53" t="str">
        <f t="shared" si="1"/>
        <v>Trung bình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" customHeight="1">
      <c r="B28" s="44">
        <v>20</v>
      </c>
      <c r="C28" s="45" t="s">
        <v>1974</v>
      </c>
      <c r="D28" s="46" t="s">
        <v>455</v>
      </c>
      <c r="E28" s="47" t="s">
        <v>143</v>
      </c>
      <c r="F28" s="48" t="s">
        <v>1975</v>
      </c>
      <c r="G28" s="45" t="s">
        <v>280</v>
      </c>
      <c r="H28" s="88">
        <v>9</v>
      </c>
      <c r="I28" s="49">
        <v>8</v>
      </c>
      <c r="J28" s="49" t="s">
        <v>36</v>
      </c>
      <c r="K28" s="49">
        <v>8</v>
      </c>
      <c r="L28" s="54"/>
      <c r="M28" s="54"/>
      <c r="N28" s="54"/>
      <c r="O28" s="54"/>
      <c r="P28" s="86">
        <v>7</v>
      </c>
      <c r="Q28" s="51">
        <f t="shared" si="0"/>
        <v>7.5</v>
      </c>
      <c r="R28" s="52" t="str">
        <f t="shared" si="3"/>
        <v>B</v>
      </c>
      <c r="S28" s="53" t="str">
        <f t="shared" si="1"/>
        <v>Khá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" customHeight="1">
      <c r="B29" s="44">
        <v>21</v>
      </c>
      <c r="C29" s="45" t="s">
        <v>1976</v>
      </c>
      <c r="D29" s="46" t="s">
        <v>210</v>
      </c>
      <c r="E29" s="47" t="s">
        <v>818</v>
      </c>
      <c r="F29" s="48" t="s">
        <v>84</v>
      </c>
      <c r="G29" s="45" t="s">
        <v>95</v>
      </c>
      <c r="H29" s="88">
        <v>10</v>
      </c>
      <c r="I29" s="49">
        <v>8</v>
      </c>
      <c r="J29" s="49" t="s">
        <v>36</v>
      </c>
      <c r="K29" s="49">
        <v>8</v>
      </c>
      <c r="L29" s="54"/>
      <c r="M29" s="54"/>
      <c r="N29" s="54"/>
      <c r="O29" s="54"/>
      <c r="P29" s="86">
        <v>7</v>
      </c>
      <c r="Q29" s="51">
        <f t="shared" si="0"/>
        <v>7.6</v>
      </c>
      <c r="R29" s="52" t="str">
        <f t="shared" si="3"/>
        <v>B</v>
      </c>
      <c r="S29" s="53" t="str">
        <f t="shared" si="1"/>
        <v>Khá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" customHeight="1">
      <c r="B30" s="44">
        <v>22</v>
      </c>
      <c r="C30" s="45" t="s">
        <v>1977</v>
      </c>
      <c r="D30" s="46" t="s">
        <v>1978</v>
      </c>
      <c r="E30" s="47" t="s">
        <v>151</v>
      </c>
      <c r="F30" s="48" t="s">
        <v>1979</v>
      </c>
      <c r="G30" s="45" t="s">
        <v>311</v>
      </c>
      <c r="H30" s="88">
        <v>10</v>
      </c>
      <c r="I30" s="49">
        <v>8</v>
      </c>
      <c r="J30" s="49" t="s">
        <v>36</v>
      </c>
      <c r="K30" s="49">
        <v>8</v>
      </c>
      <c r="L30" s="54"/>
      <c r="M30" s="54"/>
      <c r="N30" s="54"/>
      <c r="O30" s="54"/>
      <c r="P30" s="86">
        <v>7</v>
      </c>
      <c r="Q30" s="51">
        <f t="shared" si="0"/>
        <v>7.6</v>
      </c>
      <c r="R30" s="52" t="str">
        <f t="shared" si="3"/>
        <v>B</v>
      </c>
      <c r="S30" s="53" t="str">
        <f t="shared" si="1"/>
        <v>Khá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" customHeight="1">
      <c r="B31" s="44">
        <v>23</v>
      </c>
      <c r="C31" s="45" t="s">
        <v>1980</v>
      </c>
      <c r="D31" s="46" t="s">
        <v>1638</v>
      </c>
      <c r="E31" s="47" t="s">
        <v>464</v>
      </c>
      <c r="F31" s="48" t="s">
        <v>1434</v>
      </c>
      <c r="G31" s="45" t="s">
        <v>104</v>
      </c>
      <c r="H31" s="88">
        <v>10</v>
      </c>
      <c r="I31" s="49">
        <v>8</v>
      </c>
      <c r="J31" s="49" t="s">
        <v>36</v>
      </c>
      <c r="K31" s="49">
        <v>8</v>
      </c>
      <c r="L31" s="54"/>
      <c r="M31" s="54"/>
      <c r="N31" s="54"/>
      <c r="O31" s="54"/>
      <c r="P31" s="86">
        <v>7</v>
      </c>
      <c r="Q31" s="51">
        <f t="shared" si="0"/>
        <v>7.6</v>
      </c>
      <c r="R31" s="52" t="str">
        <f t="shared" si="3"/>
        <v>B</v>
      </c>
      <c r="S31" s="53" t="str">
        <f t="shared" si="1"/>
        <v>Khá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" customHeight="1">
      <c r="B32" s="44">
        <v>24</v>
      </c>
      <c r="C32" s="45" t="s">
        <v>1981</v>
      </c>
      <c r="D32" s="46" t="s">
        <v>960</v>
      </c>
      <c r="E32" s="47" t="s">
        <v>347</v>
      </c>
      <c r="F32" s="48" t="s">
        <v>514</v>
      </c>
      <c r="G32" s="45" t="s">
        <v>153</v>
      </c>
      <c r="H32" s="88">
        <v>8</v>
      </c>
      <c r="I32" s="49">
        <v>8</v>
      </c>
      <c r="J32" s="49" t="s">
        <v>36</v>
      </c>
      <c r="K32" s="49">
        <v>8</v>
      </c>
      <c r="L32" s="54"/>
      <c r="M32" s="54"/>
      <c r="N32" s="54"/>
      <c r="O32" s="54"/>
      <c r="P32" s="86">
        <v>7</v>
      </c>
      <c r="Q32" s="51">
        <f t="shared" si="0"/>
        <v>7.4</v>
      </c>
      <c r="R32" s="52" t="str">
        <f t="shared" si="3"/>
        <v>B</v>
      </c>
      <c r="S32" s="53" t="str">
        <f t="shared" si="1"/>
        <v>Khá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" customHeight="1">
      <c r="B33" s="44">
        <v>25</v>
      </c>
      <c r="C33" s="45" t="s">
        <v>1982</v>
      </c>
      <c r="D33" s="46" t="s">
        <v>1983</v>
      </c>
      <c r="E33" s="47" t="s">
        <v>360</v>
      </c>
      <c r="F33" s="48" t="s">
        <v>1488</v>
      </c>
      <c r="G33" s="45" t="s">
        <v>73</v>
      </c>
      <c r="H33" s="88">
        <v>9</v>
      </c>
      <c r="I33" s="49">
        <v>9</v>
      </c>
      <c r="J33" s="49" t="s">
        <v>36</v>
      </c>
      <c r="K33" s="49">
        <v>9</v>
      </c>
      <c r="L33" s="54"/>
      <c r="M33" s="54"/>
      <c r="N33" s="54"/>
      <c r="O33" s="54"/>
      <c r="P33" s="86">
        <v>6</v>
      </c>
      <c r="Q33" s="51">
        <f t="shared" si="0"/>
        <v>7.2</v>
      </c>
      <c r="R33" s="52" t="str">
        <f t="shared" si="3"/>
        <v>B</v>
      </c>
      <c r="S33" s="53" t="str">
        <f t="shared" si="1"/>
        <v>Khá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" customHeight="1">
      <c r="B34" s="44">
        <v>26</v>
      </c>
      <c r="C34" s="45" t="s">
        <v>1984</v>
      </c>
      <c r="D34" s="46" t="s">
        <v>129</v>
      </c>
      <c r="E34" s="47" t="s">
        <v>182</v>
      </c>
      <c r="F34" s="48" t="s">
        <v>123</v>
      </c>
      <c r="G34" s="45" t="s">
        <v>148</v>
      </c>
      <c r="H34" s="88">
        <v>10</v>
      </c>
      <c r="I34" s="49">
        <v>9</v>
      </c>
      <c r="J34" s="49" t="s">
        <v>36</v>
      </c>
      <c r="K34" s="49">
        <v>9</v>
      </c>
      <c r="L34" s="54"/>
      <c r="M34" s="54"/>
      <c r="N34" s="54"/>
      <c r="O34" s="54"/>
      <c r="P34" s="86">
        <v>7</v>
      </c>
      <c r="Q34" s="51">
        <f t="shared" si="0"/>
        <v>7.9</v>
      </c>
      <c r="R34" s="52" t="str">
        <f t="shared" si="3"/>
        <v>B</v>
      </c>
      <c r="S34" s="53" t="str">
        <f t="shared" si="1"/>
        <v>Khá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" customHeight="1">
      <c r="B35" s="44">
        <v>27</v>
      </c>
      <c r="C35" s="45" t="s">
        <v>1985</v>
      </c>
      <c r="D35" s="46" t="s">
        <v>163</v>
      </c>
      <c r="E35" s="47" t="s">
        <v>182</v>
      </c>
      <c r="F35" s="48" t="s">
        <v>1282</v>
      </c>
      <c r="G35" s="45" t="s">
        <v>81</v>
      </c>
      <c r="H35" s="88">
        <v>10</v>
      </c>
      <c r="I35" s="49">
        <v>8</v>
      </c>
      <c r="J35" s="49" t="s">
        <v>36</v>
      </c>
      <c r="K35" s="49">
        <v>8</v>
      </c>
      <c r="L35" s="54"/>
      <c r="M35" s="54"/>
      <c r="N35" s="54"/>
      <c r="O35" s="54"/>
      <c r="P35" s="86">
        <v>7</v>
      </c>
      <c r="Q35" s="51">
        <f t="shared" si="0"/>
        <v>7.6</v>
      </c>
      <c r="R35" s="52" t="str">
        <f t="shared" si="3"/>
        <v>B</v>
      </c>
      <c r="S35" s="53" t="str">
        <f t="shared" si="1"/>
        <v>Khá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" customHeight="1">
      <c r="B36" s="44">
        <v>28</v>
      </c>
      <c r="C36" s="45" t="s">
        <v>1986</v>
      </c>
      <c r="D36" s="46" t="s">
        <v>196</v>
      </c>
      <c r="E36" s="47" t="s">
        <v>197</v>
      </c>
      <c r="F36" s="48" t="s">
        <v>1108</v>
      </c>
      <c r="G36" s="45" t="s">
        <v>73</v>
      </c>
      <c r="H36" s="88">
        <v>9</v>
      </c>
      <c r="I36" s="49">
        <v>8</v>
      </c>
      <c r="J36" s="49" t="s">
        <v>36</v>
      </c>
      <c r="K36" s="49">
        <v>8</v>
      </c>
      <c r="L36" s="54"/>
      <c r="M36" s="54"/>
      <c r="N36" s="54"/>
      <c r="O36" s="54"/>
      <c r="P36" s="86">
        <v>7</v>
      </c>
      <c r="Q36" s="51">
        <f t="shared" si="0"/>
        <v>7.5</v>
      </c>
      <c r="R36" s="52" t="str">
        <f t="shared" si="3"/>
        <v>B</v>
      </c>
      <c r="S36" s="53" t="str">
        <f t="shared" si="1"/>
        <v>Khá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" customHeight="1">
      <c r="B37" s="44">
        <v>29</v>
      </c>
      <c r="C37" s="45" t="s">
        <v>1987</v>
      </c>
      <c r="D37" s="46" t="s">
        <v>1988</v>
      </c>
      <c r="E37" s="47" t="s">
        <v>201</v>
      </c>
      <c r="F37" s="48" t="s">
        <v>611</v>
      </c>
      <c r="G37" s="45" t="s">
        <v>280</v>
      </c>
      <c r="H37" s="88">
        <v>10</v>
      </c>
      <c r="I37" s="49">
        <v>8</v>
      </c>
      <c r="J37" s="49" t="s">
        <v>36</v>
      </c>
      <c r="K37" s="49">
        <v>8</v>
      </c>
      <c r="L37" s="54"/>
      <c r="M37" s="54"/>
      <c r="N37" s="54"/>
      <c r="O37" s="54"/>
      <c r="P37" s="86">
        <v>7</v>
      </c>
      <c r="Q37" s="51">
        <f t="shared" si="0"/>
        <v>7.6</v>
      </c>
      <c r="R37" s="52" t="str">
        <f t="shared" si="3"/>
        <v>B</v>
      </c>
      <c r="S37" s="53" t="str">
        <f t="shared" si="1"/>
        <v>Khá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" customHeight="1">
      <c r="B38" s="44">
        <v>30</v>
      </c>
      <c r="C38" s="45" t="s">
        <v>1989</v>
      </c>
      <c r="D38" s="46" t="s">
        <v>1635</v>
      </c>
      <c r="E38" s="47" t="s">
        <v>201</v>
      </c>
      <c r="F38" s="48" t="s">
        <v>595</v>
      </c>
      <c r="G38" s="45" t="s">
        <v>73</v>
      </c>
      <c r="H38" s="88">
        <v>10</v>
      </c>
      <c r="I38" s="49">
        <v>8</v>
      </c>
      <c r="J38" s="49" t="s">
        <v>36</v>
      </c>
      <c r="K38" s="49">
        <v>8</v>
      </c>
      <c r="L38" s="54"/>
      <c r="M38" s="54"/>
      <c r="N38" s="54"/>
      <c r="O38" s="54"/>
      <c r="P38" s="86">
        <v>7</v>
      </c>
      <c r="Q38" s="51">
        <f t="shared" si="0"/>
        <v>7.6</v>
      </c>
      <c r="R38" s="52" t="str">
        <f t="shared" si="3"/>
        <v>B</v>
      </c>
      <c r="S38" s="53" t="str">
        <f t="shared" si="1"/>
        <v>Khá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" customHeight="1">
      <c r="B39" s="44">
        <v>31</v>
      </c>
      <c r="C39" s="45" t="s">
        <v>1990</v>
      </c>
      <c r="D39" s="46" t="s">
        <v>1991</v>
      </c>
      <c r="E39" s="47" t="s">
        <v>214</v>
      </c>
      <c r="F39" s="48" t="s">
        <v>1020</v>
      </c>
      <c r="G39" s="45" t="s">
        <v>73</v>
      </c>
      <c r="H39" s="88">
        <v>10</v>
      </c>
      <c r="I39" s="49">
        <v>8</v>
      </c>
      <c r="J39" s="49" t="s">
        <v>36</v>
      </c>
      <c r="K39" s="49">
        <v>8</v>
      </c>
      <c r="L39" s="54"/>
      <c r="M39" s="54"/>
      <c r="N39" s="54"/>
      <c r="O39" s="54"/>
      <c r="P39" s="86">
        <v>7</v>
      </c>
      <c r="Q39" s="51">
        <f t="shared" si="0"/>
        <v>7.6</v>
      </c>
      <c r="R39" s="52" t="str">
        <f t="shared" si="3"/>
        <v>B</v>
      </c>
      <c r="S39" s="53" t="str">
        <f t="shared" si="1"/>
        <v>Khá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" customHeight="1">
      <c r="B40" s="44">
        <v>32</v>
      </c>
      <c r="C40" s="45" t="s">
        <v>1992</v>
      </c>
      <c r="D40" s="46" t="s">
        <v>1485</v>
      </c>
      <c r="E40" s="47" t="s">
        <v>214</v>
      </c>
      <c r="F40" s="48" t="s">
        <v>1140</v>
      </c>
      <c r="G40" s="45" t="s">
        <v>157</v>
      </c>
      <c r="H40" s="88">
        <v>8</v>
      </c>
      <c r="I40" s="49">
        <v>8</v>
      </c>
      <c r="J40" s="49" t="s">
        <v>36</v>
      </c>
      <c r="K40" s="49">
        <v>8</v>
      </c>
      <c r="L40" s="54"/>
      <c r="M40" s="54"/>
      <c r="N40" s="54"/>
      <c r="O40" s="54"/>
      <c r="P40" s="86">
        <v>7</v>
      </c>
      <c r="Q40" s="51">
        <f t="shared" si="0"/>
        <v>7.4</v>
      </c>
      <c r="R40" s="52" t="str">
        <f t="shared" si="3"/>
        <v>B</v>
      </c>
      <c r="S40" s="53" t="str">
        <f t="shared" si="1"/>
        <v>Khá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" customHeight="1">
      <c r="B41" s="44">
        <v>33</v>
      </c>
      <c r="C41" s="45" t="s">
        <v>1993</v>
      </c>
      <c r="D41" s="46" t="s">
        <v>1994</v>
      </c>
      <c r="E41" s="47" t="s">
        <v>1298</v>
      </c>
      <c r="F41" s="48" t="s">
        <v>1995</v>
      </c>
      <c r="G41" s="45" t="s">
        <v>311</v>
      </c>
      <c r="H41" s="88">
        <v>8</v>
      </c>
      <c r="I41" s="49">
        <v>8</v>
      </c>
      <c r="J41" s="49" t="s">
        <v>36</v>
      </c>
      <c r="K41" s="49">
        <v>8</v>
      </c>
      <c r="L41" s="54"/>
      <c r="M41" s="54"/>
      <c r="N41" s="54"/>
      <c r="O41" s="54"/>
      <c r="P41" s="86">
        <v>7</v>
      </c>
      <c r="Q41" s="51">
        <f t="shared" si="0"/>
        <v>7.4</v>
      </c>
      <c r="R41" s="52" t="str">
        <f t="shared" si="3"/>
        <v>B</v>
      </c>
      <c r="S41" s="53" t="str">
        <f t="shared" si="1"/>
        <v>Khá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" customHeight="1">
      <c r="B42" s="44">
        <v>34</v>
      </c>
      <c r="C42" s="45" t="s">
        <v>1996</v>
      </c>
      <c r="D42" s="46" t="s">
        <v>505</v>
      </c>
      <c r="E42" s="47" t="s">
        <v>386</v>
      </c>
      <c r="F42" s="48" t="s">
        <v>765</v>
      </c>
      <c r="G42" s="45" t="s">
        <v>73</v>
      </c>
      <c r="H42" s="88">
        <v>10</v>
      </c>
      <c r="I42" s="49">
        <v>8</v>
      </c>
      <c r="J42" s="49" t="s">
        <v>36</v>
      </c>
      <c r="K42" s="49">
        <v>8</v>
      </c>
      <c r="L42" s="54"/>
      <c r="M42" s="54"/>
      <c r="N42" s="54"/>
      <c r="O42" s="54"/>
      <c r="P42" s="86">
        <v>7</v>
      </c>
      <c r="Q42" s="51">
        <f t="shared" si="0"/>
        <v>7.6</v>
      </c>
      <c r="R42" s="52" t="str">
        <f t="shared" si="3"/>
        <v>B</v>
      </c>
      <c r="S42" s="53" t="str">
        <f t="shared" si="1"/>
        <v>Khá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" customHeight="1">
      <c r="B43" s="44">
        <v>35</v>
      </c>
      <c r="C43" s="45" t="s">
        <v>1997</v>
      </c>
      <c r="D43" s="46" t="s">
        <v>1998</v>
      </c>
      <c r="E43" s="47" t="s">
        <v>390</v>
      </c>
      <c r="F43" s="48" t="s">
        <v>80</v>
      </c>
      <c r="G43" s="45" t="s">
        <v>73</v>
      </c>
      <c r="H43" s="88">
        <v>8</v>
      </c>
      <c r="I43" s="49">
        <v>8</v>
      </c>
      <c r="J43" s="49" t="s">
        <v>36</v>
      </c>
      <c r="K43" s="49">
        <v>8</v>
      </c>
      <c r="L43" s="54"/>
      <c r="M43" s="54"/>
      <c r="N43" s="54"/>
      <c r="O43" s="54"/>
      <c r="P43" s="86">
        <v>7</v>
      </c>
      <c r="Q43" s="51">
        <f t="shared" si="0"/>
        <v>7.4</v>
      </c>
      <c r="R43" s="52" t="str">
        <f t="shared" si="3"/>
        <v>B</v>
      </c>
      <c r="S43" s="53" t="str">
        <f t="shared" si="1"/>
        <v>Khá</v>
      </c>
      <c r="T43" s="41" t="str">
        <f t="shared" si="4"/>
        <v/>
      </c>
      <c r="U43" s="41"/>
      <c r="V43" s="71"/>
      <c r="W43" s="4"/>
      <c r="X43" s="43" t="str">
        <f t="shared" si="2"/>
        <v>Đạt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" customHeight="1">
      <c r="B44" s="44">
        <v>36</v>
      </c>
      <c r="C44" s="45" t="s">
        <v>1999</v>
      </c>
      <c r="D44" s="46" t="s">
        <v>2000</v>
      </c>
      <c r="E44" s="47" t="s">
        <v>710</v>
      </c>
      <c r="F44" s="48" t="s">
        <v>222</v>
      </c>
      <c r="G44" s="45" t="s">
        <v>328</v>
      </c>
      <c r="H44" s="88">
        <v>9</v>
      </c>
      <c r="I44" s="49">
        <v>8</v>
      </c>
      <c r="J44" s="49" t="s">
        <v>36</v>
      </c>
      <c r="K44" s="49">
        <v>8</v>
      </c>
      <c r="L44" s="54"/>
      <c r="M44" s="54"/>
      <c r="N44" s="54"/>
      <c r="O44" s="54"/>
      <c r="P44" s="86">
        <v>7</v>
      </c>
      <c r="Q44" s="51">
        <f t="shared" si="0"/>
        <v>7.5</v>
      </c>
      <c r="R44" s="52" t="str">
        <f t="shared" si="3"/>
        <v>B</v>
      </c>
      <c r="S44" s="53" t="str">
        <f t="shared" si="1"/>
        <v>Khá</v>
      </c>
      <c r="T44" s="41" t="str">
        <f t="shared" si="4"/>
        <v/>
      </c>
      <c r="U44" s="41"/>
      <c r="V44" s="71"/>
      <c r="W44" s="4"/>
      <c r="X44" s="43" t="str">
        <f t="shared" si="2"/>
        <v>Đạt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" customHeight="1">
      <c r="B45" s="44">
        <v>37</v>
      </c>
      <c r="C45" s="45" t="s">
        <v>2001</v>
      </c>
      <c r="D45" s="46" t="s">
        <v>1352</v>
      </c>
      <c r="E45" s="47" t="s">
        <v>710</v>
      </c>
      <c r="F45" s="48" t="s">
        <v>904</v>
      </c>
      <c r="G45" s="45" t="s">
        <v>85</v>
      </c>
      <c r="H45" s="88">
        <v>9</v>
      </c>
      <c r="I45" s="49">
        <v>8</v>
      </c>
      <c r="J45" s="49" t="s">
        <v>36</v>
      </c>
      <c r="K45" s="49">
        <v>8</v>
      </c>
      <c r="L45" s="54"/>
      <c r="M45" s="54"/>
      <c r="N45" s="54"/>
      <c r="O45" s="54"/>
      <c r="P45" s="86">
        <v>7</v>
      </c>
      <c r="Q45" s="51">
        <f t="shared" si="0"/>
        <v>7.5</v>
      </c>
      <c r="R45" s="52" t="str">
        <f t="shared" si="3"/>
        <v>B</v>
      </c>
      <c r="S45" s="53" t="str">
        <f t="shared" si="1"/>
        <v>Khá</v>
      </c>
      <c r="T45" s="41" t="str">
        <f t="shared" si="4"/>
        <v/>
      </c>
      <c r="U45" s="41"/>
      <c r="V45" s="71"/>
      <c r="W45" s="4"/>
      <c r="X45" s="43" t="str">
        <f t="shared" si="2"/>
        <v>Đạt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" customHeight="1">
      <c r="B46" s="44">
        <v>38</v>
      </c>
      <c r="C46" s="45" t="s">
        <v>2002</v>
      </c>
      <c r="D46" s="46" t="s">
        <v>210</v>
      </c>
      <c r="E46" s="47" t="s">
        <v>1304</v>
      </c>
      <c r="F46" s="48" t="s">
        <v>218</v>
      </c>
      <c r="G46" s="45" t="s">
        <v>328</v>
      </c>
      <c r="H46" s="88">
        <v>10</v>
      </c>
      <c r="I46" s="49">
        <v>8</v>
      </c>
      <c r="J46" s="49" t="s">
        <v>36</v>
      </c>
      <c r="K46" s="49">
        <v>8</v>
      </c>
      <c r="L46" s="54"/>
      <c r="M46" s="54"/>
      <c r="N46" s="54"/>
      <c r="O46" s="54"/>
      <c r="P46" s="86">
        <v>7</v>
      </c>
      <c r="Q46" s="51">
        <f t="shared" si="0"/>
        <v>7.6</v>
      </c>
      <c r="R46" s="52" t="str">
        <f t="shared" si="3"/>
        <v>B</v>
      </c>
      <c r="S46" s="53" t="str">
        <f t="shared" si="1"/>
        <v>Khá</v>
      </c>
      <c r="T46" s="41" t="str">
        <f t="shared" si="4"/>
        <v/>
      </c>
      <c r="U46" s="41"/>
      <c r="V46" s="71"/>
      <c r="W46" s="4"/>
      <c r="X46" s="43" t="str">
        <f t="shared" si="2"/>
        <v>Đạt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" customHeight="1">
      <c r="B47" s="44">
        <v>39</v>
      </c>
      <c r="C47" s="45" t="s">
        <v>2003</v>
      </c>
      <c r="D47" s="46" t="s">
        <v>210</v>
      </c>
      <c r="E47" s="47" t="s">
        <v>233</v>
      </c>
      <c r="F47" s="48" t="s">
        <v>198</v>
      </c>
      <c r="G47" s="45" t="s">
        <v>153</v>
      </c>
      <c r="H47" s="88">
        <v>10</v>
      </c>
      <c r="I47" s="49">
        <v>9</v>
      </c>
      <c r="J47" s="49" t="s">
        <v>36</v>
      </c>
      <c r="K47" s="49">
        <v>9</v>
      </c>
      <c r="L47" s="54"/>
      <c r="M47" s="54"/>
      <c r="N47" s="54"/>
      <c r="O47" s="54"/>
      <c r="P47" s="86">
        <v>7</v>
      </c>
      <c r="Q47" s="51">
        <f t="shared" si="0"/>
        <v>7.9</v>
      </c>
      <c r="R47" s="52" t="str">
        <f t="shared" si="3"/>
        <v>B</v>
      </c>
      <c r="S47" s="53" t="str">
        <f t="shared" si="1"/>
        <v>Khá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" customHeight="1">
      <c r="B48" s="44">
        <v>40</v>
      </c>
      <c r="C48" s="45" t="s">
        <v>2004</v>
      </c>
      <c r="D48" s="46" t="s">
        <v>1316</v>
      </c>
      <c r="E48" s="47" t="s">
        <v>240</v>
      </c>
      <c r="F48" s="48" t="s">
        <v>1119</v>
      </c>
      <c r="G48" s="45" t="s">
        <v>311</v>
      </c>
      <c r="H48" s="88">
        <v>10</v>
      </c>
      <c r="I48" s="49">
        <v>10</v>
      </c>
      <c r="J48" s="49" t="s">
        <v>36</v>
      </c>
      <c r="K48" s="49">
        <v>9</v>
      </c>
      <c r="L48" s="54"/>
      <c r="M48" s="54"/>
      <c r="N48" s="54"/>
      <c r="O48" s="54"/>
      <c r="P48" s="86">
        <v>8</v>
      </c>
      <c r="Q48" s="51">
        <f t="shared" si="0"/>
        <v>8.6</v>
      </c>
      <c r="R48" s="52" t="str">
        <f t="shared" si="3"/>
        <v>A</v>
      </c>
      <c r="S48" s="53" t="str">
        <f t="shared" si="1"/>
        <v>Giỏi</v>
      </c>
      <c r="T48" s="41" t="str">
        <f t="shared" si="4"/>
        <v/>
      </c>
      <c r="U48" s="41"/>
      <c r="V48" s="71"/>
      <c r="W48" s="4"/>
      <c r="X48" s="43" t="str">
        <f t="shared" si="2"/>
        <v>Đạt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2:40" ht="18" customHeight="1">
      <c r="B49" s="44">
        <v>41</v>
      </c>
      <c r="C49" s="45" t="s">
        <v>2005</v>
      </c>
      <c r="D49" s="46" t="s">
        <v>2006</v>
      </c>
      <c r="E49" s="47" t="s">
        <v>240</v>
      </c>
      <c r="F49" s="48" t="s">
        <v>1285</v>
      </c>
      <c r="G49" s="45" t="s">
        <v>153</v>
      </c>
      <c r="H49" s="88">
        <v>10</v>
      </c>
      <c r="I49" s="49">
        <v>8</v>
      </c>
      <c r="J49" s="49" t="s">
        <v>36</v>
      </c>
      <c r="K49" s="49">
        <v>8</v>
      </c>
      <c r="L49" s="54"/>
      <c r="M49" s="54"/>
      <c r="N49" s="54"/>
      <c r="O49" s="54"/>
      <c r="P49" s="86">
        <v>8</v>
      </c>
      <c r="Q49" s="51">
        <f t="shared" si="0"/>
        <v>8.1999999999999993</v>
      </c>
      <c r="R49" s="52" t="str">
        <f t="shared" si="3"/>
        <v>B+</v>
      </c>
      <c r="S49" s="53" t="str">
        <f t="shared" si="1"/>
        <v>Khá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2:40" ht="18" customHeight="1">
      <c r="B50" s="44">
        <v>42</v>
      </c>
      <c r="C50" s="45" t="s">
        <v>2007</v>
      </c>
      <c r="D50" s="46" t="s">
        <v>2008</v>
      </c>
      <c r="E50" s="47" t="s">
        <v>2009</v>
      </c>
      <c r="F50" s="48" t="s">
        <v>2010</v>
      </c>
      <c r="G50" s="45" t="s">
        <v>90</v>
      </c>
      <c r="H50" s="88">
        <v>8</v>
      </c>
      <c r="I50" s="49">
        <v>9</v>
      </c>
      <c r="J50" s="49" t="s">
        <v>36</v>
      </c>
      <c r="K50" s="49">
        <v>9</v>
      </c>
      <c r="L50" s="54"/>
      <c r="M50" s="54"/>
      <c r="N50" s="54"/>
      <c r="O50" s="54"/>
      <c r="P50" s="86">
        <v>7</v>
      </c>
      <c r="Q50" s="51">
        <f t="shared" si="0"/>
        <v>7.7</v>
      </c>
      <c r="R50" s="52" t="str">
        <f t="shared" si="3"/>
        <v>B</v>
      </c>
      <c r="S50" s="53" t="str">
        <f t="shared" si="1"/>
        <v>Khá</v>
      </c>
      <c r="T50" s="41" t="str">
        <f t="shared" si="4"/>
        <v/>
      </c>
      <c r="U50" s="41"/>
      <c r="V50" s="71"/>
      <c r="W50" s="4"/>
      <c r="X50" s="43" t="str">
        <f t="shared" si="2"/>
        <v>Đạt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2:40" ht="18" customHeight="1">
      <c r="B51" s="44">
        <v>43</v>
      </c>
      <c r="C51" s="45" t="s">
        <v>2011</v>
      </c>
      <c r="D51" s="46" t="s">
        <v>896</v>
      </c>
      <c r="E51" s="47" t="s">
        <v>893</v>
      </c>
      <c r="F51" s="48" t="s">
        <v>591</v>
      </c>
      <c r="G51" s="45" t="s">
        <v>81</v>
      </c>
      <c r="H51" s="88">
        <v>0</v>
      </c>
      <c r="I51" s="49">
        <v>0</v>
      </c>
      <c r="J51" s="49" t="s">
        <v>36</v>
      </c>
      <c r="K51" s="49">
        <v>0</v>
      </c>
      <c r="L51" s="54"/>
      <c r="M51" s="54"/>
      <c r="N51" s="54"/>
      <c r="O51" s="54"/>
      <c r="P51" s="121" t="s">
        <v>437</v>
      </c>
      <c r="Q51" s="51">
        <f t="shared" si="0"/>
        <v>0</v>
      </c>
      <c r="R51" s="52" t="str">
        <f t="shared" si="3"/>
        <v>F</v>
      </c>
      <c r="S51" s="53" t="str">
        <f t="shared" si="1"/>
        <v>Kém</v>
      </c>
      <c r="T51" s="41" t="str">
        <f t="shared" si="4"/>
        <v>Không đủ ĐKDT</v>
      </c>
      <c r="U51" s="41"/>
      <c r="V51" s="71"/>
      <c r="W51" s="4"/>
      <c r="X51" s="43" t="str">
        <f t="shared" si="2"/>
        <v>Học lại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2:40" ht="18" customHeight="1">
      <c r="B52" s="44">
        <v>44</v>
      </c>
      <c r="C52" s="45" t="s">
        <v>2012</v>
      </c>
      <c r="D52" s="46" t="s">
        <v>2013</v>
      </c>
      <c r="E52" s="47" t="s">
        <v>414</v>
      </c>
      <c r="F52" s="48" t="s">
        <v>1325</v>
      </c>
      <c r="G52" s="45" t="s">
        <v>73</v>
      </c>
      <c r="H52" s="88">
        <v>8</v>
      </c>
      <c r="I52" s="49">
        <v>8</v>
      </c>
      <c r="J52" s="49" t="s">
        <v>36</v>
      </c>
      <c r="K52" s="49">
        <v>8</v>
      </c>
      <c r="L52" s="54"/>
      <c r="M52" s="54"/>
      <c r="N52" s="54"/>
      <c r="O52" s="54"/>
      <c r="P52" s="86">
        <v>7</v>
      </c>
      <c r="Q52" s="51">
        <f t="shared" si="0"/>
        <v>7.4</v>
      </c>
      <c r="R52" s="52" t="str">
        <f t="shared" si="3"/>
        <v>B</v>
      </c>
      <c r="S52" s="53" t="str">
        <f t="shared" si="1"/>
        <v>Khá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2:40" ht="18" customHeight="1">
      <c r="B53" s="44">
        <v>45</v>
      </c>
      <c r="C53" s="45" t="s">
        <v>2014</v>
      </c>
      <c r="D53" s="46" t="s">
        <v>2015</v>
      </c>
      <c r="E53" s="47" t="s">
        <v>414</v>
      </c>
      <c r="F53" s="48" t="s">
        <v>80</v>
      </c>
      <c r="G53" s="45" t="s">
        <v>73</v>
      </c>
      <c r="H53" s="88">
        <v>10</v>
      </c>
      <c r="I53" s="49">
        <v>8</v>
      </c>
      <c r="J53" s="49" t="s">
        <v>36</v>
      </c>
      <c r="K53" s="49">
        <v>8</v>
      </c>
      <c r="L53" s="54"/>
      <c r="M53" s="54"/>
      <c r="N53" s="54"/>
      <c r="O53" s="54"/>
      <c r="P53" s="86">
        <v>8</v>
      </c>
      <c r="Q53" s="51">
        <f t="shared" si="0"/>
        <v>8.1999999999999993</v>
      </c>
      <c r="R53" s="52" t="str">
        <f t="shared" si="3"/>
        <v>B+</v>
      </c>
      <c r="S53" s="53" t="str">
        <f t="shared" si="1"/>
        <v>Khá</v>
      </c>
      <c r="T53" s="41" t="str">
        <f t="shared" si="4"/>
        <v/>
      </c>
      <c r="U53" s="41"/>
      <c r="V53" s="71"/>
      <c r="W53" s="4"/>
      <c r="X53" s="43" t="str">
        <f t="shared" si="2"/>
        <v>Đạt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2:40" ht="18" customHeight="1">
      <c r="B54" s="44">
        <v>46</v>
      </c>
      <c r="C54" s="45" t="s">
        <v>2016</v>
      </c>
      <c r="D54" s="46" t="s">
        <v>321</v>
      </c>
      <c r="E54" s="47" t="s">
        <v>1924</v>
      </c>
      <c r="F54" s="48" t="s">
        <v>2017</v>
      </c>
      <c r="G54" s="45" t="s">
        <v>157</v>
      </c>
      <c r="H54" s="88">
        <v>9</v>
      </c>
      <c r="I54" s="49">
        <v>8</v>
      </c>
      <c r="J54" s="49" t="s">
        <v>36</v>
      </c>
      <c r="K54" s="49">
        <v>8</v>
      </c>
      <c r="L54" s="54"/>
      <c r="M54" s="54"/>
      <c r="N54" s="54"/>
      <c r="O54" s="54"/>
      <c r="P54" s="86">
        <v>7</v>
      </c>
      <c r="Q54" s="51">
        <f t="shared" si="0"/>
        <v>7.5</v>
      </c>
      <c r="R54" s="52" t="str">
        <f t="shared" si="3"/>
        <v>B</v>
      </c>
      <c r="S54" s="53" t="str">
        <f t="shared" si="1"/>
        <v>Khá</v>
      </c>
      <c r="T54" s="41" t="str">
        <f t="shared" si="4"/>
        <v/>
      </c>
      <c r="U54" s="41"/>
      <c r="V54" s="71"/>
      <c r="W54" s="4"/>
      <c r="X54" s="43" t="str">
        <f t="shared" si="2"/>
        <v>Đạt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2:40" ht="18" customHeight="1">
      <c r="B55" s="44">
        <v>47</v>
      </c>
      <c r="C55" s="45" t="s">
        <v>2018</v>
      </c>
      <c r="D55" s="46" t="s">
        <v>1019</v>
      </c>
      <c r="E55" s="47" t="s">
        <v>1048</v>
      </c>
      <c r="F55" s="48" t="s">
        <v>300</v>
      </c>
      <c r="G55" s="45" t="s">
        <v>153</v>
      </c>
      <c r="H55" s="88">
        <v>9</v>
      </c>
      <c r="I55" s="49">
        <v>8</v>
      </c>
      <c r="J55" s="49" t="s">
        <v>36</v>
      </c>
      <c r="K55" s="49">
        <v>8</v>
      </c>
      <c r="L55" s="54"/>
      <c r="M55" s="54"/>
      <c r="N55" s="54"/>
      <c r="O55" s="54"/>
      <c r="P55" s="86">
        <v>7</v>
      </c>
      <c r="Q55" s="51">
        <f t="shared" si="0"/>
        <v>7.5</v>
      </c>
      <c r="R55" s="52" t="str">
        <f t="shared" si="3"/>
        <v>B</v>
      </c>
      <c r="S55" s="53" t="str">
        <f t="shared" si="1"/>
        <v>Khá</v>
      </c>
      <c r="T55" s="41" t="str">
        <f t="shared" si="4"/>
        <v/>
      </c>
      <c r="U55" s="41"/>
      <c r="V55" s="71"/>
      <c r="W55" s="4"/>
      <c r="X55" s="43" t="str">
        <f t="shared" si="2"/>
        <v>Đạt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2:40" ht="18" customHeight="1">
      <c r="B56" s="44">
        <v>48</v>
      </c>
      <c r="C56" s="45" t="s">
        <v>2019</v>
      </c>
      <c r="D56" s="46" t="s">
        <v>1660</v>
      </c>
      <c r="E56" s="47" t="s">
        <v>903</v>
      </c>
      <c r="F56" s="48" t="s">
        <v>2020</v>
      </c>
      <c r="G56" s="45" t="s">
        <v>73</v>
      </c>
      <c r="H56" s="88">
        <v>0</v>
      </c>
      <c r="I56" s="49">
        <v>0</v>
      </c>
      <c r="J56" s="49" t="s">
        <v>36</v>
      </c>
      <c r="K56" s="49">
        <v>0</v>
      </c>
      <c r="L56" s="54"/>
      <c r="M56" s="54"/>
      <c r="N56" s="54"/>
      <c r="O56" s="54"/>
      <c r="P56" s="121" t="s">
        <v>437</v>
      </c>
      <c r="Q56" s="51">
        <f t="shared" si="0"/>
        <v>0</v>
      </c>
      <c r="R56" s="52" t="str">
        <f t="shared" si="3"/>
        <v>F</v>
      </c>
      <c r="S56" s="53" t="str">
        <f t="shared" si="1"/>
        <v>Kém</v>
      </c>
      <c r="T56" s="41" t="str">
        <f t="shared" si="4"/>
        <v>Không đủ ĐKDT</v>
      </c>
      <c r="U56" s="41"/>
      <c r="V56" s="71"/>
      <c r="W56" s="4"/>
      <c r="X56" s="43" t="str">
        <f t="shared" si="2"/>
        <v>Học lại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2:40" ht="18" customHeight="1">
      <c r="B57" s="44">
        <v>49</v>
      </c>
      <c r="C57" s="45" t="s">
        <v>2021</v>
      </c>
      <c r="D57" s="46" t="s">
        <v>228</v>
      </c>
      <c r="E57" s="47" t="s">
        <v>421</v>
      </c>
      <c r="F57" s="48" t="s">
        <v>496</v>
      </c>
      <c r="G57" s="45" t="s">
        <v>113</v>
      </c>
      <c r="H57" s="88">
        <v>8</v>
      </c>
      <c r="I57" s="49">
        <v>8</v>
      </c>
      <c r="J57" s="49" t="s">
        <v>36</v>
      </c>
      <c r="K57" s="49">
        <v>8</v>
      </c>
      <c r="L57" s="54"/>
      <c r="M57" s="54"/>
      <c r="N57" s="54"/>
      <c r="O57" s="54"/>
      <c r="P57" s="86">
        <v>8</v>
      </c>
      <c r="Q57" s="51">
        <f t="shared" si="0"/>
        <v>8</v>
      </c>
      <c r="R57" s="52" t="str">
        <f t="shared" si="3"/>
        <v>B+</v>
      </c>
      <c r="S57" s="53" t="str">
        <f t="shared" si="1"/>
        <v>Khá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2:40" ht="18" customHeight="1">
      <c r="B58" s="44">
        <v>50</v>
      </c>
      <c r="C58" s="45" t="s">
        <v>2022</v>
      </c>
      <c r="D58" s="46" t="s">
        <v>376</v>
      </c>
      <c r="E58" s="47" t="s">
        <v>1058</v>
      </c>
      <c r="F58" s="48" t="s">
        <v>173</v>
      </c>
      <c r="G58" s="45" t="s">
        <v>157</v>
      </c>
      <c r="H58" s="88">
        <v>8</v>
      </c>
      <c r="I58" s="49">
        <v>8</v>
      </c>
      <c r="J58" s="49" t="s">
        <v>36</v>
      </c>
      <c r="K58" s="49">
        <v>8</v>
      </c>
      <c r="L58" s="54"/>
      <c r="M58" s="54"/>
      <c r="N58" s="54"/>
      <c r="O58" s="54"/>
      <c r="P58" s="86">
        <v>8</v>
      </c>
      <c r="Q58" s="51">
        <f t="shared" si="0"/>
        <v>8</v>
      </c>
      <c r="R58" s="52" t="str">
        <f t="shared" si="3"/>
        <v>B+</v>
      </c>
      <c r="S58" s="53" t="str">
        <f t="shared" si="1"/>
        <v>Khá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2:40" ht="18" customHeight="1">
      <c r="B59" s="44">
        <v>51</v>
      </c>
      <c r="C59" s="45" t="s">
        <v>2023</v>
      </c>
      <c r="D59" s="46" t="s">
        <v>344</v>
      </c>
      <c r="E59" s="47" t="s">
        <v>265</v>
      </c>
      <c r="F59" s="48" t="s">
        <v>1040</v>
      </c>
      <c r="G59" s="45" t="s">
        <v>165</v>
      </c>
      <c r="H59" s="88">
        <v>8</v>
      </c>
      <c r="I59" s="49">
        <v>8</v>
      </c>
      <c r="J59" s="49" t="s">
        <v>36</v>
      </c>
      <c r="K59" s="49">
        <v>8</v>
      </c>
      <c r="L59" s="54"/>
      <c r="M59" s="54"/>
      <c r="N59" s="54"/>
      <c r="O59" s="54"/>
      <c r="P59" s="86">
        <v>7</v>
      </c>
      <c r="Q59" s="51">
        <f t="shared" si="0"/>
        <v>7.4</v>
      </c>
      <c r="R59" s="52" t="str">
        <f t="shared" si="3"/>
        <v>B</v>
      </c>
      <c r="S59" s="53" t="str">
        <f t="shared" si="1"/>
        <v>Khá</v>
      </c>
      <c r="T59" s="41" t="str">
        <f t="shared" si="4"/>
        <v/>
      </c>
      <c r="U59" s="41"/>
      <c r="V59" s="71"/>
      <c r="W59" s="4"/>
      <c r="X59" s="43" t="str">
        <f t="shared" si="2"/>
        <v>Đạt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2:40" ht="18" customHeight="1">
      <c r="B60" s="44">
        <v>52</v>
      </c>
      <c r="C60" s="45" t="s">
        <v>2024</v>
      </c>
      <c r="D60" s="46" t="s">
        <v>1469</v>
      </c>
      <c r="E60" s="47" t="s">
        <v>745</v>
      </c>
      <c r="F60" s="48" t="s">
        <v>662</v>
      </c>
      <c r="G60" s="45" t="s">
        <v>153</v>
      </c>
      <c r="H60" s="88">
        <v>8</v>
      </c>
      <c r="I60" s="49">
        <v>8</v>
      </c>
      <c r="J60" s="49" t="s">
        <v>36</v>
      </c>
      <c r="K60" s="49">
        <v>8</v>
      </c>
      <c r="L60" s="54"/>
      <c r="M60" s="54"/>
      <c r="N60" s="54"/>
      <c r="O60" s="54"/>
      <c r="P60" s="86">
        <v>8</v>
      </c>
      <c r="Q60" s="51">
        <f t="shared" si="0"/>
        <v>8</v>
      </c>
      <c r="R60" s="52" t="str">
        <f t="shared" si="3"/>
        <v>B+</v>
      </c>
      <c r="S60" s="53" t="str">
        <f t="shared" si="1"/>
        <v>Khá</v>
      </c>
      <c r="T60" s="41" t="str">
        <f t="shared" si="4"/>
        <v/>
      </c>
      <c r="U60" s="41"/>
      <c r="V60" s="71"/>
      <c r="W60" s="4"/>
      <c r="X60" s="43" t="str">
        <f t="shared" si="2"/>
        <v>Đạt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2:40" ht="18" customHeight="1">
      <c r="B61" s="44">
        <v>53</v>
      </c>
      <c r="C61" s="45" t="s">
        <v>2025</v>
      </c>
      <c r="D61" s="46" t="s">
        <v>960</v>
      </c>
      <c r="E61" s="47" t="s">
        <v>278</v>
      </c>
      <c r="F61" s="48" t="s">
        <v>1013</v>
      </c>
      <c r="G61" s="45" t="s">
        <v>73</v>
      </c>
      <c r="H61" s="88">
        <v>10</v>
      </c>
      <c r="I61" s="49">
        <v>8</v>
      </c>
      <c r="J61" s="49" t="s">
        <v>36</v>
      </c>
      <c r="K61" s="49">
        <v>8</v>
      </c>
      <c r="L61" s="54"/>
      <c r="M61" s="54"/>
      <c r="N61" s="54"/>
      <c r="O61" s="54"/>
      <c r="P61" s="86">
        <v>7</v>
      </c>
      <c r="Q61" s="51">
        <f t="shared" si="0"/>
        <v>7.6</v>
      </c>
      <c r="R61" s="52" t="str">
        <f t="shared" si="3"/>
        <v>B</v>
      </c>
      <c r="S61" s="53" t="str">
        <f t="shared" si="1"/>
        <v>Khá</v>
      </c>
      <c r="T61" s="41" t="str">
        <f t="shared" si="4"/>
        <v/>
      </c>
      <c r="U61" s="41"/>
      <c r="V61" s="71"/>
      <c r="W61" s="4"/>
      <c r="X61" s="43" t="str">
        <f t="shared" si="2"/>
        <v>Đạt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2:40" ht="18" customHeight="1">
      <c r="B62" s="44">
        <v>54</v>
      </c>
      <c r="C62" s="45" t="s">
        <v>2026</v>
      </c>
      <c r="D62" s="46" t="s">
        <v>220</v>
      </c>
      <c r="E62" s="47" t="s">
        <v>2027</v>
      </c>
      <c r="F62" s="48" t="s">
        <v>371</v>
      </c>
      <c r="G62" s="45" t="s">
        <v>311</v>
      </c>
      <c r="H62" s="88">
        <v>10</v>
      </c>
      <c r="I62" s="49">
        <v>9</v>
      </c>
      <c r="J62" s="49" t="s">
        <v>36</v>
      </c>
      <c r="K62" s="49">
        <v>9</v>
      </c>
      <c r="L62" s="54"/>
      <c r="M62" s="54"/>
      <c r="N62" s="54"/>
      <c r="O62" s="54"/>
      <c r="P62" s="86">
        <v>8</v>
      </c>
      <c r="Q62" s="51">
        <f t="shared" si="0"/>
        <v>8.5</v>
      </c>
      <c r="R62" s="52" t="str">
        <f t="shared" si="3"/>
        <v>A</v>
      </c>
      <c r="S62" s="53" t="str">
        <f t="shared" si="1"/>
        <v>Giỏi</v>
      </c>
      <c r="T62" s="41" t="str">
        <f t="shared" si="4"/>
        <v/>
      </c>
      <c r="U62" s="41"/>
      <c r="V62" s="71"/>
      <c r="W62" s="4"/>
      <c r="X62" s="43" t="str">
        <f t="shared" si="2"/>
        <v>Đạt</v>
      </c>
      <c r="Y62" s="4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61"/>
    </row>
    <row r="63" spans="2:40" ht="18" customHeight="1">
      <c r="B63" s="44">
        <v>55</v>
      </c>
      <c r="C63" s="45" t="s">
        <v>2028</v>
      </c>
      <c r="D63" s="46" t="s">
        <v>321</v>
      </c>
      <c r="E63" s="47" t="s">
        <v>283</v>
      </c>
      <c r="F63" s="48" t="s">
        <v>1339</v>
      </c>
      <c r="G63" s="45" t="s">
        <v>73</v>
      </c>
      <c r="H63" s="88">
        <v>9</v>
      </c>
      <c r="I63" s="49">
        <v>8</v>
      </c>
      <c r="J63" s="49" t="s">
        <v>36</v>
      </c>
      <c r="K63" s="49">
        <v>8</v>
      </c>
      <c r="L63" s="54"/>
      <c r="M63" s="54"/>
      <c r="N63" s="54"/>
      <c r="O63" s="54"/>
      <c r="P63" s="86">
        <v>7</v>
      </c>
      <c r="Q63" s="51">
        <f t="shared" si="0"/>
        <v>7.5</v>
      </c>
      <c r="R63" s="52" t="str">
        <f t="shared" si="3"/>
        <v>B</v>
      </c>
      <c r="S63" s="53" t="str">
        <f t="shared" si="1"/>
        <v>Khá</v>
      </c>
      <c r="T63" s="41" t="str">
        <f t="shared" si="4"/>
        <v/>
      </c>
      <c r="U63" s="41"/>
      <c r="V63" s="71"/>
      <c r="W63" s="4"/>
      <c r="X63" s="43" t="str">
        <f t="shared" si="2"/>
        <v>Đạt</v>
      </c>
      <c r="Y63" s="4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61"/>
    </row>
    <row r="64" spans="2:40" ht="18" customHeight="1">
      <c r="B64" s="44">
        <v>56</v>
      </c>
      <c r="C64" s="45" t="s">
        <v>2029</v>
      </c>
      <c r="D64" s="46" t="s">
        <v>150</v>
      </c>
      <c r="E64" s="47" t="s">
        <v>283</v>
      </c>
      <c r="F64" s="48" t="s">
        <v>131</v>
      </c>
      <c r="G64" s="45" t="s">
        <v>153</v>
      </c>
      <c r="H64" s="88">
        <v>9</v>
      </c>
      <c r="I64" s="49">
        <v>9</v>
      </c>
      <c r="J64" s="49" t="s">
        <v>36</v>
      </c>
      <c r="K64" s="49">
        <v>9</v>
      </c>
      <c r="L64" s="54"/>
      <c r="M64" s="54"/>
      <c r="N64" s="54"/>
      <c r="O64" s="54"/>
      <c r="P64" s="86">
        <v>8</v>
      </c>
      <c r="Q64" s="51">
        <f t="shared" si="0"/>
        <v>8.4</v>
      </c>
      <c r="R64" s="52" t="str">
        <f t="shared" si="3"/>
        <v>B+</v>
      </c>
      <c r="S64" s="53" t="str">
        <f t="shared" si="1"/>
        <v>Khá</v>
      </c>
      <c r="T64" s="41" t="str">
        <f t="shared" si="4"/>
        <v/>
      </c>
      <c r="U64" s="41"/>
      <c r="V64" s="71"/>
      <c r="W64" s="4"/>
      <c r="X64" s="43" t="str">
        <f t="shared" si="2"/>
        <v>Đạt</v>
      </c>
      <c r="Y64" s="4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61"/>
    </row>
    <row r="65" spans="1:40" ht="18" customHeight="1">
      <c r="B65" s="44">
        <v>57</v>
      </c>
      <c r="C65" s="45" t="s">
        <v>2030</v>
      </c>
      <c r="D65" s="46" t="s">
        <v>2031</v>
      </c>
      <c r="E65" s="47" t="s">
        <v>753</v>
      </c>
      <c r="F65" s="48" t="s">
        <v>937</v>
      </c>
      <c r="G65" s="45" t="s">
        <v>81</v>
      </c>
      <c r="H65" s="88">
        <v>9</v>
      </c>
      <c r="I65" s="49">
        <v>8</v>
      </c>
      <c r="J65" s="49" t="s">
        <v>36</v>
      </c>
      <c r="K65" s="49">
        <v>8</v>
      </c>
      <c r="L65" s="54"/>
      <c r="M65" s="54"/>
      <c r="N65" s="54"/>
      <c r="O65" s="54"/>
      <c r="P65" s="86">
        <v>7</v>
      </c>
      <c r="Q65" s="51">
        <f t="shared" si="0"/>
        <v>7.5</v>
      </c>
      <c r="R65" s="52" t="str">
        <f t="shared" si="3"/>
        <v>B</v>
      </c>
      <c r="S65" s="53" t="str">
        <f t="shared" si="1"/>
        <v>Khá</v>
      </c>
      <c r="T65" s="41" t="str">
        <f t="shared" si="4"/>
        <v/>
      </c>
      <c r="U65" s="41"/>
      <c r="V65" s="71"/>
      <c r="W65" s="4"/>
      <c r="X65" s="43" t="str">
        <f t="shared" si="2"/>
        <v>Đạt</v>
      </c>
      <c r="Y65" s="4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61"/>
    </row>
    <row r="66" spans="1:40" ht="18" customHeight="1">
      <c r="B66" s="44">
        <v>58</v>
      </c>
      <c r="C66" s="45" t="s">
        <v>2032</v>
      </c>
      <c r="D66" s="46" t="s">
        <v>2033</v>
      </c>
      <c r="E66" s="47" t="s">
        <v>435</v>
      </c>
      <c r="F66" s="48" t="s">
        <v>1089</v>
      </c>
      <c r="G66" s="45" t="s">
        <v>73</v>
      </c>
      <c r="H66" s="88">
        <v>9</v>
      </c>
      <c r="I66" s="49">
        <v>8</v>
      </c>
      <c r="J66" s="49" t="s">
        <v>36</v>
      </c>
      <c r="K66" s="49">
        <v>8</v>
      </c>
      <c r="L66" s="54"/>
      <c r="M66" s="54"/>
      <c r="N66" s="54"/>
      <c r="O66" s="54"/>
      <c r="P66" s="86">
        <v>7</v>
      </c>
      <c r="Q66" s="51">
        <f t="shared" si="0"/>
        <v>7.5</v>
      </c>
      <c r="R66" s="52" t="str">
        <f t="shared" si="3"/>
        <v>B</v>
      </c>
      <c r="S66" s="53" t="str">
        <f t="shared" si="1"/>
        <v>Khá</v>
      </c>
      <c r="T66" s="41" t="str">
        <f t="shared" si="4"/>
        <v/>
      </c>
      <c r="U66" s="41"/>
      <c r="V66" s="71"/>
      <c r="W66" s="4"/>
      <c r="X66" s="43" t="str">
        <f t="shared" si="2"/>
        <v>Đạt</v>
      </c>
      <c r="Y66" s="4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61"/>
    </row>
    <row r="67" spans="1:40" ht="18" customHeight="1">
      <c r="B67" s="44">
        <v>59</v>
      </c>
      <c r="C67" s="45" t="s">
        <v>2034</v>
      </c>
      <c r="D67" s="46" t="s">
        <v>968</v>
      </c>
      <c r="E67" s="47" t="s">
        <v>287</v>
      </c>
      <c r="F67" s="48" t="s">
        <v>2035</v>
      </c>
      <c r="G67" s="45" t="s">
        <v>90</v>
      </c>
      <c r="H67" s="88">
        <v>9</v>
      </c>
      <c r="I67" s="49">
        <v>8</v>
      </c>
      <c r="J67" s="49" t="s">
        <v>36</v>
      </c>
      <c r="K67" s="49">
        <v>8</v>
      </c>
      <c r="L67" s="54"/>
      <c r="M67" s="54"/>
      <c r="N67" s="54"/>
      <c r="O67" s="54"/>
      <c r="P67" s="86">
        <v>7</v>
      </c>
      <c r="Q67" s="51">
        <f t="shared" si="0"/>
        <v>7.5</v>
      </c>
      <c r="R67" s="52" t="str">
        <f t="shared" si="3"/>
        <v>B</v>
      </c>
      <c r="S67" s="53" t="str">
        <f t="shared" si="1"/>
        <v>Khá</v>
      </c>
      <c r="T67" s="41" t="str">
        <f t="shared" si="4"/>
        <v/>
      </c>
      <c r="U67" s="41"/>
      <c r="V67" s="71"/>
      <c r="W67" s="4"/>
      <c r="X67" s="43" t="str">
        <f t="shared" si="2"/>
        <v>Đạt</v>
      </c>
      <c r="Y67" s="4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61"/>
    </row>
    <row r="68" spans="1:40" ht="18" customHeight="1">
      <c r="B68" s="44">
        <v>60</v>
      </c>
      <c r="C68" s="45" t="s">
        <v>2036</v>
      </c>
      <c r="D68" s="46" t="s">
        <v>2037</v>
      </c>
      <c r="E68" s="47" t="s">
        <v>295</v>
      </c>
      <c r="F68" s="48" t="s">
        <v>954</v>
      </c>
      <c r="G68" s="45" t="s">
        <v>95</v>
      </c>
      <c r="H68" s="88">
        <v>9</v>
      </c>
      <c r="I68" s="49">
        <v>8</v>
      </c>
      <c r="J68" s="49" t="s">
        <v>36</v>
      </c>
      <c r="K68" s="49">
        <v>8</v>
      </c>
      <c r="L68" s="54"/>
      <c r="M68" s="54"/>
      <c r="N68" s="54"/>
      <c r="O68" s="54"/>
      <c r="P68" s="86">
        <v>8</v>
      </c>
      <c r="Q68" s="51">
        <f t="shared" si="0"/>
        <v>8.1</v>
      </c>
      <c r="R68" s="52" t="str">
        <f t="shared" si="3"/>
        <v>B+</v>
      </c>
      <c r="S68" s="53" t="str">
        <f t="shared" si="1"/>
        <v>Khá</v>
      </c>
      <c r="T68" s="41" t="str">
        <f t="shared" si="4"/>
        <v/>
      </c>
      <c r="U68" s="41"/>
      <c r="V68" s="71"/>
      <c r="W68" s="4"/>
      <c r="X68" s="43" t="str">
        <f t="shared" si="2"/>
        <v>Đạt</v>
      </c>
      <c r="Y68" s="4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61"/>
    </row>
    <row r="69" spans="1:40" ht="18" customHeight="1">
      <c r="B69" s="44">
        <v>61</v>
      </c>
      <c r="C69" s="45" t="s">
        <v>2038</v>
      </c>
      <c r="D69" s="46" t="s">
        <v>872</v>
      </c>
      <c r="E69" s="47" t="s">
        <v>2039</v>
      </c>
      <c r="F69" s="48" t="s">
        <v>1093</v>
      </c>
      <c r="G69" s="45" t="s">
        <v>113</v>
      </c>
      <c r="H69" s="88">
        <v>9</v>
      </c>
      <c r="I69" s="49">
        <v>8</v>
      </c>
      <c r="J69" s="49" t="s">
        <v>36</v>
      </c>
      <c r="K69" s="49">
        <v>8</v>
      </c>
      <c r="L69" s="54"/>
      <c r="M69" s="54"/>
      <c r="N69" s="54"/>
      <c r="O69" s="54"/>
      <c r="P69" s="86">
        <v>7</v>
      </c>
      <c r="Q69" s="51">
        <f t="shared" si="0"/>
        <v>7.5</v>
      </c>
      <c r="R69" s="52" t="str">
        <f t="shared" si="3"/>
        <v>B</v>
      </c>
      <c r="S69" s="53" t="str">
        <f t="shared" si="1"/>
        <v>Khá</v>
      </c>
      <c r="T69" s="41" t="str">
        <f t="shared" si="4"/>
        <v/>
      </c>
      <c r="U69" s="41"/>
      <c r="V69" s="71"/>
      <c r="W69" s="4"/>
      <c r="X69" s="43" t="str">
        <f t="shared" si="2"/>
        <v>Đạt</v>
      </c>
      <c r="Y69" s="4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61"/>
    </row>
    <row r="70" spans="1:40" ht="18" customHeight="1">
      <c r="B70" s="44">
        <v>62</v>
      </c>
      <c r="C70" s="45" t="s">
        <v>2040</v>
      </c>
      <c r="D70" s="46" t="s">
        <v>1165</v>
      </c>
      <c r="E70" s="47" t="s">
        <v>778</v>
      </c>
      <c r="F70" s="48" t="s">
        <v>137</v>
      </c>
      <c r="G70" s="45" t="s">
        <v>153</v>
      </c>
      <c r="H70" s="88">
        <v>9</v>
      </c>
      <c r="I70" s="49">
        <v>9</v>
      </c>
      <c r="J70" s="49" t="s">
        <v>36</v>
      </c>
      <c r="K70" s="49">
        <v>9</v>
      </c>
      <c r="L70" s="54"/>
      <c r="M70" s="54"/>
      <c r="N70" s="54"/>
      <c r="O70" s="54"/>
      <c r="P70" s="86">
        <v>8</v>
      </c>
      <c r="Q70" s="51">
        <f t="shared" si="0"/>
        <v>8.4</v>
      </c>
      <c r="R70" s="52" t="str">
        <f t="shared" si="3"/>
        <v>B+</v>
      </c>
      <c r="S70" s="53" t="str">
        <f t="shared" si="1"/>
        <v>Khá</v>
      </c>
      <c r="T70" s="41" t="str">
        <f t="shared" si="4"/>
        <v/>
      </c>
      <c r="U70" s="41"/>
      <c r="V70" s="71"/>
      <c r="W70" s="4"/>
      <c r="X70" s="43" t="str">
        <f t="shared" si="2"/>
        <v>Đạt</v>
      </c>
      <c r="Y70" s="43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61"/>
    </row>
    <row r="71" spans="1:40" ht="7.5" hidden="1" customHeight="1">
      <c r="A71" s="61"/>
      <c r="B71" s="62"/>
      <c r="C71" s="63"/>
      <c r="D71" s="63"/>
      <c r="E71" s="64"/>
      <c r="F71" s="64"/>
      <c r="G71" s="64"/>
      <c r="H71" s="65"/>
      <c r="I71" s="66"/>
      <c r="J71" s="66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4"/>
    </row>
    <row r="72" spans="1:40" ht="16.8">
      <c r="A72" s="61"/>
      <c r="B72" s="140" t="s">
        <v>37</v>
      </c>
      <c r="C72" s="140"/>
      <c r="D72" s="63"/>
      <c r="E72" s="64"/>
      <c r="F72" s="64"/>
      <c r="G72" s="64"/>
      <c r="H72" s="65"/>
      <c r="I72" s="66"/>
      <c r="J72" s="66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4"/>
    </row>
    <row r="73" spans="1:40" ht="16.5" customHeight="1">
      <c r="A73" s="61"/>
      <c r="B73" s="68" t="s">
        <v>38</v>
      </c>
      <c r="C73" s="68"/>
      <c r="D73" s="69">
        <f>+$AA$7</f>
        <v>62</v>
      </c>
      <c r="E73" s="70" t="s">
        <v>39</v>
      </c>
      <c r="F73" s="70"/>
      <c r="G73" s="130" t="s">
        <v>40</v>
      </c>
      <c r="H73" s="130"/>
      <c r="I73" s="130"/>
      <c r="J73" s="130"/>
      <c r="K73" s="130"/>
      <c r="L73" s="130"/>
      <c r="M73" s="130"/>
      <c r="N73" s="130"/>
      <c r="O73" s="130"/>
      <c r="P73" s="71">
        <f>$AA$7 -COUNTIF($T$8:$T$249,"Vắng") -COUNTIF($T$8:$T$249,"Vắng có phép") - COUNTIF($T$8:$T$249,"Đình chỉ thi") - COUNTIF($T$8:$T$249,"Không đủ ĐKDT")</f>
        <v>60</v>
      </c>
      <c r="Q73" s="71"/>
      <c r="R73" s="72"/>
      <c r="S73" s="73"/>
      <c r="T73" s="73" t="s">
        <v>39</v>
      </c>
      <c r="U73" s="73"/>
      <c r="V73" s="73"/>
      <c r="W73" s="4"/>
    </row>
    <row r="74" spans="1:40" ht="16.5" customHeight="1">
      <c r="A74" s="61"/>
      <c r="B74" s="68" t="s">
        <v>41</v>
      </c>
      <c r="C74" s="68"/>
      <c r="D74" s="69">
        <f>+$AL$7</f>
        <v>60</v>
      </c>
      <c r="E74" s="70" t="s">
        <v>39</v>
      </c>
      <c r="F74" s="70"/>
      <c r="G74" s="130" t="s">
        <v>42</v>
      </c>
      <c r="H74" s="130"/>
      <c r="I74" s="130"/>
      <c r="J74" s="130"/>
      <c r="K74" s="130"/>
      <c r="L74" s="130"/>
      <c r="M74" s="130"/>
      <c r="N74" s="130"/>
      <c r="O74" s="130"/>
      <c r="P74" s="74">
        <f>COUNTIF($T$8:$T$125,"Vắng")</f>
        <v>0</v>
      </c>
      <c r="Q74" s="74"/>
      <c r="R74" s="75"/>
      <c r="S74" s="73"/>
      <c r="T74" s="73" t="s">
        <v>39</v>
      </c>
      <c r="U74" s="73"/>
      <c r="V74" s="73"/>
      <c r="W74" s="4"/>
    </row>
    <row r="75" spans="1:40" ht="16.5" customHeight="1">
      <c r="A75" s="61"/>
      <c r="B75" s="68" t="s">
        <v>43</v>
      </c>
      <c r="C75" s="68"/>
      <c r="D75" s="76">
        <f>COUNTIF(X9:X70,"Học lại")</f>
        <v>2</v>
      </c>
      <c r="E75" s="70" t="s">
        <v>39</v>
      </c>
      <c r="F75" s="70"/>
      <c r="G75" s="130" t="s">
        <v>44</v>
      </c>
      <c r="H75" s="130"/>
      <c r="I75" s="130"/>
      <c r="J75" s="130"/>
      <c r="K75" s="130"/>
      <c r="L75" s="130"/>
      <c r="M75" s="130"/>
      <c r="N75" s="130"/>
      <c r="O75" s="130"/>
      <c r="P75" s="71">
        <f>COUNTIF($T$8:$T$125,"Vắng có phép")</f>
        <v>0</v>
      </c>
      <c r="Q75" s="71"/>
      <c r="R75" s="72"/>
      <c r="S75" s="73"/>
      <c r="T75" s="73" t="s">
        <v>39</v>
      </c>
      <c r="U75" s="73"/>
      <c r="V75" s="73"/>
      <c r="W75" s="4"/>
    </row>
    <row r="76" spans="1:40" ht="3" customHeight="1">
      <c r="A76" s="61"/>
      <c r="B76" s="62"/>
      <c r="C76" s="63"/>
      <c r="D76" s="63"/>
      <c r="E76" s="64"/>
      <c r="F76" s="64"/>
      <c r="G76" s="64"/>
      <c r="H76" s="65"/>
      <c r="I76" s="66"/>
      <c r="J76" s="66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4"/>
    </row>
    <row r="77" spans="1:40">
      <c r="B77" s="77" t="s">
        <v>45</v>
      </c>
      <c r="C77" s="77"/>
      <c r="D77" s="78">
        <f>COUNTIF(X9:X70,"Thi lại")</f>
        <v>0</v>
      </c>
      <c r="E77" s="79" t="s">
        <v>39</v>
      </c>
      <c r="F77" s="4"/>
      <c r="G77" s="4"/>
      <c r="H77" s="4"/>
      <c r="I77" s="4"/>
      <c r="J77" s="150"/>
      <c r="K77" s="150"/>
      <c r="L77" s="150"/>
      <c r="M77" s="150"/>
      <c r="N77" s="150"/>
      <c r="O77" s="150"/>
      <c r="P77" s="150"/>
      <c r="Q77" s="150"/>
      <c r="R77" s="150"/>
      <c r="S77" s="150"/>
      <c r="T77" s="150"/>
      <c r="U77" s="114"/>
      <c r="V77" s="114"/>
      <c r="W77" s="4"/>
    </row>
    <row r="78" spans="1:40">
      <c r="B78" s="77"/>
      <c r="C78" s="77"/>
      <c r="D78" s="78"/>
      <c r="E78" s="79"/>
      <c r="F78" s="4"/>
      <c r="G78" s="4"/>
      <c r="H78" s="4"/>
      <c r="I78" s="4"/>
      <c r="J78" s="150" t="s">
        <v>58</v>
      </c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50"/>
      <c r="V78" s="114"/>
      <c r="W78" s="4"/>
    </row>
    <row r="79" spans="1:40" ht="28.05" customHeight="1">
      <c r="A79" s="80"/>
      <c r="B79" s="151" t="s">
        <v>46</v>
      </c>
      <c r="C79" s="151"/>
      <c r="D79" s="151"/>
      <c r="E79" s="151"/>
      <c r="F79" s="151"/>
      <c r="G79" s="151"/>
      <c r="H79" s="151"/>
      <c r="I79" s="81"/>
      <c r="J79" s="152" t="s">
        <v>59</v>
      </c>
      <c r="K79" s="153"/>
      <c r="L79" s="153"/>
      <c r="M79" s="153"/>
      <c r="N79" s="153"/>
      <c r="O79" s="153"/>
      <c r="P79" s="153"/>
      <c r="Q79" s="153"/>
      <c r="R79" s="153"/>
      <c r="S79" s="153"/>
      <c r="T79" s="153"/>
      <c r="U79" s="153"/>
      <c r="V79" s="115"/>
      <c r="W79" s="4"/>
    </row>
    <row r="80" spans="1:40" ht="4.5" customHeight="1">
      <c r="A80" s="61"/>
      <c r="B80" s="62"/>
      <c r="C80" s="82"/>
      <c r="D80" s="82"/>
      <c r="E80" s="83"/>
      <c r="F80" s="83"/>
      <c r="G80" s="83"/>
      <c r="H80" s="84"/>
      <c r="I80" s="85"/>
      <c r="J80" s="85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40" s="61" customFormat="1">
      <c r="B81" s="151" t="s">
        <v>47</v>
      </c>
      <c r="C81" s="151"/>
      <c r="D81" s="154" t="s">
        <v>48</v>
      </c>
      <c r="E81" s="154"/>
      <c r="F81" s="154"/>
      <c r="G81" s="154"/>
      <c r="H81" s="154"/>
      <c r="I81" s="85"/>
      <c r="J81" s="85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4"/>
      <c r="X81" s="2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</row>
    <row r="82" spans="1:40" s="61" customFormat="1" ht="13.05" customHeight="1">
      <c r="A82" s="1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2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</row>
    <row r="83" spans="1:40" s="61" customFormat="1" ht="13.05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2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s="61" customFormat="1" ht="13.05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2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s="61" customFormat="1" ht="9.75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2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s="61" customFormat="1" ht="3.75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2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s="61" customFormat="1" ht="18" customHeight="1">
      <c r="A87" s="1"/>
      <c r="B87" s="148" t="s">
        <v>60</v>
      </c>
      <c r="C87" s="148"/>
      <c r="D87" s="148" t="s">
        <v>61</v>
      </c>
      <c r="E87" s="148"/>
      <c r="F87" s="148"/>
      <c r="G87" s="148"/>
      <c r="H87" s="148"/>
      <c r="I87" s="148"/>
      <c r="J87" s="148" t="s">
        <v>62</v>
      </c>
      <c r="K87" s="148"/>
      <c r="L87" s="148"/>
      <c r="M87" s="148"/>
      <c r="N87" s="148"/>
      <c r="O87" s="148"/>
      <c r="P87" s="148"/>
      <c r="Q87" s="148"/>
      <c r="R87" s="148"/>
      <c r="S87" s="148"/>
      <c r="T87" s="148"/>
      <c r="U87" s="148"/>
      <c r="V87" s="113"/>
      <c r="W87" s="4"/>
      <c r="X87" s="2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s="61" customFormat="1" ht="4.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2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s="61" customFormat="1" ht="36.7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2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0" ht="38.25" customHeight="1">
      <c r="B90" s="155"/>
      <c r="C90" s="151"/>
      <c r="D90" s="151"/>
      <c r="E90" s="151"/>
      <c r="F90" s="151"/>
      <c r="G90" s="151"/>
      <c r="H90" s="155"/>
      <c r="I90" s="155"/>
      <c r="J90" s="155"/>
      <c r="K90" s="155"/>
      <c r="L90" s="155"/>
      <c r="M90" s="155"/>
      <c r="N90" s="156"/>
      <c r="O90" s="156"/>
      <c r="P90" s="156"/>
      <c r="Q90" s="156"/>
      <c r="R90" s="156"/>
      <c r="S90" s="156"/>
      <c r="T90" s="156"/>
      <c r="U90" s="156"/>
      <c r="V90" s="112"/>
    </row>
    <row r="91" spans="1:40">
      <c r="B91" s="62"/>
      <c r="C91" s="82"/>
      <c r="D91" s="82"/>
      <c r="E91" s="83"/>
      <c r="F91" s="83"/>
      <c r="G91" s="83"/>
      <c r="H91" s="84"/>
      <c r="I91" s="85"/>
      <c r="J91" s="85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spans="1:40">
      <c r="B92" s="151"/>
      <c r="C92" s="151"/>
      <c r="D92" s="154"/>
      <c r="E92" s="154"/>
      <c r="F92" s="154"/>
      <c r="G92" s="154"/>
      <c r="H92" s="154"/>
      <c r="I92" s="85"/>
      <c r="J92" s="85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</row>
    <row r="93" spans="1:40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8" spans="2:22">
      <c r="B98" s="157"/>
      <c r="C98" s="157"/>
      <c r="D98" s="157"/>
      <c r="E98" s="157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11"/>
    </row>
    <row r="101" spans="2:22" ht="39" customHeight="1">
      <c r="B101" s="155" t="s">
        <v>49</v>
      </c>
      <c r="C101" s="151"/>
      <c r="D101" s="151"/>
      <c r="E101" s="151"/>
      <c r="F101" s="151"/>
      <c r="G101" s="151"/>
      <c r="H101" s="155" t="s">
        <v>50</v>
      </c>
      <c r="I101" s="155"/>
      <c r="J101" s="155"/>
      <c r="K101" s="155"/>
      <c r="L101" s="155"/>
      <c r="M101" s="155"/>
      <c r="N101" s="156" t="s">
        <v>51</v>
      </c>
      <c r="O101" s="156"/>
      <c r="P101" s="156"/>
      <c r="Q101" s="156"/>
      <c r="R101" s="156"/>
      <c r="S101" s="156"/>
      <c r="T101" s="156"/>
      <c r="U101" s="156"/>
      <c r="V101" s="112"/>
    </row>
    <row r="102" spans="2:22">
      <c r="B102" s="62"/>
      <c r="C102" s="82"/>
      <c r="D102" s="82"/>
      <c r="E102" s="83"/>
      <c r="F102" s="83"/>
      <c r="G102" s="83"/>
      <c r="H102" s="84"/>
      <c r="I102" s="85"/>
      <c r="J102" s="85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spans="2:22">
      <c r="B103" s="151" t="s">
        <v>47</v>
      </c>
      <c r="C103" s="151"/>
      <c r="D103" s="154" t="s">
        <v>48</v>
      </c>
      <c r="E103" s="154"/>
      <c r="F103" s="154"/>
      <c r="G103" s="154"/>
      <c r="H103" s="154"/>
      <c r="I103" s="85"/>
      <c r="J103" s="85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</row>
    <row r="104" spans="2:22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9" spans="2:22">
      <c r="B109" s="157"/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157" t="s">
        <v>52</v>
      </c>
      <c r="O109" s="157"/>
      <c r="P109" s="157"/>
      <c r="Q109" s="157"/>
      <c r="R109" s="157"/>
      <c r="S109" s="157"/>
      <c r="T109" s="157"/>
      <c r="U109" s="157"/>
      <c r="V109" s="111"/>
    </row>
  </sheetData>
  <sheetProtection formatCells="0" formatColumns="0" formatRows="0" insertColumns="0" insertRows="0" insertHyperlinks="0" deleteColumns="0" deleteRows="0" sort="0" autoFilter="0" pivotTables="0"/>
  <autoFilter ref="A7:AN70">
    <filterColumn colId="3" showButton="0"/>
  </autoFilter>
  <mergeCells count="68">
    <mergeCell ref="N90:U90"/>
    <mergeCell ref="B109:D109"/>
    <mergeCell ref="E109:G109"/>
    <mergeCell ref="H109:M109"/>
    <mergeCell ref="N109:U109"/>
    <mergeCell ref="B92:C92"/>
    <mergeCell ref="D92:H92"/>
    <mergeCell ref="B98:D98"/>
    <mergeCell ref="E98:G98"/>
    <mergeCell ref="H98:M98"/>
    <mergeCell ref="N98:U98"/>
    <mergeCell ref="B101:G101"/>
    <mergeCell ref="H101:M101"/>
    <mergeCell ref="N101:U101"/>
    <mergeCell ref="B103:C103"/>
    <mergeCell ref="D103:H103"/>
    <mergeCell ref="B81:C81"/>
    <mergeCell ref="D81:H81"/>
    <mergeCell ref="B87:C87"/>
    <mergeCell ref="D87:I87"/>
    <mergeCell ref="B90:G90"/>
    <mergeCell ref="H90:M90"/>
    <mergeCell ref="J87:U87"/>
    <mergeCell ref="P6:P7"/>
    <mergeCell ref="Q6:Q8"/>
    <mergeCell ref="R6:R7"/>
    <mergeCell ref="H6:H7"/>
    <mergeCell ref="I6:I7"/>
    <mergeCell ref="J6:J7"/>
    <mergeCell ref="K6:K7"/>
    <mergeCell ref="L6:L7"/>
    <mergeCell ref="J77:T77"/>
    <mergeCell ref="J78:U78"/>
    <mergeCell ref="B79:H79"/>
    <mergeCell ref="J79:U79"/>
    <mergeCell ref="G75:O75"/>
    <mergeCell ref="M6:N6"/>
    <mergeCell ref="G6:G7"/>
    <mergeCell ref="B8:G8"/>
    <mergeCell ref="B72:C72"/>
    <mergeCell ref="G73:O73"/>
    <mergeCell ref="C6:C7"/>
    <mergeCell ref="D6:E7"/>
    <mergeCell ref="F6:F7"/>
    <mergeCell ref="O6:O7"/>
    <mergeCell ref="G74:O74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U6:U8"/>
    <mergeCell ref="S6:S7"/>
    <mergeCell ref="T6:T8"/>
    <mergeCell ref="B6:B7"/>
    <mergeCell ref="B1:G1"/>
    <mergeCell ref="H1:U1"/>
    <mergeCell ref="B2:G2"/>
    <mergeCell ref="H2:U2"/>
    <mergeCell ref="B3:C3"/>
    <mergeCell ref="D3:O3"/>
    <mergeCell ref="P3:U3"/>
  </mergeCells>
  <conditionalFormatting sqref="H9:P70">
    <cfRule type="cellIs" dxfId="116" priority="9" operator="greaterThan">
      <formula>10</formula>
    </cfRule>
  </conditionalFormatting>
  <conditionalFormatting sqref="C1:C1048576">
    <cfRule type="duplicateValues" dxfId="115" priority="8"/>
  </conditionalFormatting>
  <conditionalFormatting sqref="P9:P70">
    <cfRule type="cellIs" dxfId="114" priority="5" operator="greaterThan">
      <formula>10</formula>
    </cfRule>
    <cfRule type="cellIs" dxfId="113" priority="6" operator="greaterThan">
      <formula>10</formula>
    </cfRule>
    <cfRule type="cellIs" dxfId="112" priority="7" operator="greaterThan">
      <formula>10</formula>
    </cfRule>
  </conditionalFormatting>
  <conditionalFormatting sqref="H9:K70">
    <cfRule type="cellIs" dxfId="111" priority="4" operator="greaterThan">
      <formula>10</formula>
    </cfRule>
  </conditionalFormatting>
  <conditionalFormatting sqref="C78:C87">
    <cfRule type="duplicateValues" dxfId="110" priority="3"/>
  </conditionalFormatting>
  <conditionalFormatting sqref="O78:O87">
    <cfRule type="duplicateValues" dxfId="109" priority="2"/>
  </conditionalFormatting>
  <conditionalFormatting sqref="C78:C87">
    <cfRule type="duplicateValues" dxfId="108" priority="1"/>
  </conditionalFormatting>
  <dataValidations count="1">
    <dataValidation allowBlank="1" showInputMessage="1" showErrorMessage="1" errorTitle="Không xóa dữ liệu" error="Không xóa dữ liệu" prompt="Không xóa dữ liệu" sqref="D75 AN2:AN7 X9:Y70 Z9 Z2:AM2 Y3:AM7"/>
  </dataValidations>
  <pageMargins left="0.55118110236220474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N110"/>
  <sheetViews>
    <sheetView topLeftCell="B1" workbookViewId="0">
      <pane ySplit="2" topLeftCell="A3" activePane="bottomLeft" state="frozen"/>
      <selection activeCell="G1" sqref="G1:G1048576"/>
      <selection pane="bottomLeft" activeCell="J80" sqref="J80:U80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1.3984375" style="1" customWidth="1"/>
    <col min="4" max="4" width="13.8984375" style="1" customWidth="1"/>
    <col min="5" max="5" width="7.296875" style="1" customWidth="1"/>
    <col min="6" max="6" width="9.3984375" style="1" hidden="1" customWidth="1"/>
    <col min="7" max="7" width="12.296875" style="1" customWidth="1"/>
    <col min="8" max="8" width="4.8984375" style="1" customWidth="1"/>
    <col min="9" max="9" width="5.59765625" style="1" customWidth="1"/>
    <col min="10" max="10" width="4.3984375" style="1" hidden="1" customWidth="1"/>
    <col min="11" max="11" width="4.8984375" style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7.19921875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23" t="s">
        <v>0</v>
      </c>
      <c r="C1" s="123"/>
      <c r="D1" s="123"/>
      <c r="E1" s="123"/>
      <c r="F1" s="123"/>
      <c r="G1" s="123"/>
      <c r="H1" s="124" t="s">
        <v>55</v>
      </c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90"/>
      <c r="W1" s="4"/>
    </row>
    <row r="2" spans="2:40" ht="25.5" customHeight="1">
      <c r="B2" s="125" t="s">
        <v>1</v>
      </c>
      <c r="C2" s="125"/>
      <c r="D2" s="125"/>
      <c r="E2" s="125"/>
      <c r="F2" s="125"/>
      <c r="G2" s="125"/>
      <c r="H2" s="126" t="s">
        <v>54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0"/>
      <c r="W2" s="5"/>
      <c r="X2" s="6"/>
      <c r="AF2" s="2"/>
      <c r="AG2" s="7"/>
      <c r="AH2" s="2"/>
      <c r="AI2" s="2"/>
      <c r="AJ2" s="2"/>
      <c r="AK2" s="7"/>
      <c r="AL2" s="2"/>
    </row>
    <row r="3" spans="2:40" ht="25.95" customHeight="1">
      <c r="B3" s="127" t="s">
        <v>2</v>
      </c>
      <c r="C3" s="127"/>
      <c r="D3" s="128" t="s">
        <v>63</v>
      </c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9" t="s">
        <v>1236</v>
      </c>
      <c r="Q3" s="129"/>
      <c r="R3" s="129"/>
      <c r="S3" s="129"/>
      <c r="T3" s="129"/>
      <c r="U3" s="129"/>
      <c r="V3" s="119"/>
      <c r="Y3" s="131" t="s">
        <v>3</v>
      </c>
      <c r="Z3" s="131" t="s">
        <v>4</v>
      </c>
      <c r="AA3" s="131" t="s">
        <v>5</v>
      </c>
      <c r="AB3" s="131" t="s">
        <v>6</v>
      </c>
      <c r="AC3" s="131"/>
      <c r="AD3" s="131"/>
      <c r="AE3" s="131"/>
      <c r="AF3" s="131" t="s">
        <v>7</v>
      </c>
      <c r="AG3" s="131"/>
      <c r="AH3" s="131" t="s">
        <v>8</v>
      </c>
      <c r="AI3" s="131"/>
      <c r="AJ3" s="131" t="s">
        <v>9</v>
      </c>
      <c r="AK3" s="131"/>
      <c r="AL3" s="131" t="s">
        <v>10</v>
      </c>
      <c r="AM3" s="131"/>
      <c r="AN3" s="9"/>
    </row>
    <row r="4" spans="2:40" ht="17.25" customHeight="1">
      <c r="B4" s="132" t="s">
        <v>11</v>
      </c>
      <c r="C4" s="132"/>
      <c r="D4" s="10">
        <v>1</v>
      </c>
      <c r="G4" s="133" t="s">
        <v>56</v>
      </c>
      <c r="H4" s="133"/>
      <c r="I4" s="133"/>
      <c r="J4" s="133"/>
      <c r="K4" s="133"/>
      <c r="L4" s="133"/>
      <c r="M4" s="133"/>
      <c r="N4" s="133"/>
      <c r="O4" s="133"/>
      <c r="P4" s="133" t="s">
        <v>57</v>
      </c>
      <c r="Q4" s="133"/>
      <c r="R4" s="133"/>
      <c r="S4" s="133"/>
      <c r="T4" s="133"/>
      <c r="U4" s="133"/>
      <c r="V4" s="118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9"/>
    </row>
    <row r="6" spans="2:40" ht="25.95" customHeight="1">
      <c r="B6" s="134" t="s">
        <v>12</v>
      </c>
      <c r="C6" s="141" t="s">
        <v>13</v>
      </c>
      <c r="D6" s="143" t="s">
        <v>14</v>
      </c>
      <c r="E6" s="144"/>
      <c r="F6" s="134" t="s">
        <v>15</v>
      </c>
      <c r="G6" s="134" t="s">
        <v>4</v>
      </c>
      <c r="H6" s="149" t="s">
        <v>16</v>
      </c>
      <c r="I6" s="149" t="s">
        <v>17</v>
      </c>
      <c r="J6" s="149" t="s">
        <v>18</v>
      </c>
      <c r="K6" s="149" t="s">
        <v>19</v>
      </c>
      <c r="L6" s="147" t="s">
        <v>20</v>
      </c>
      <c r="M6" s="137" t="s">
        <v>21</v>
      </c>
      <c r="N6" s="139"/>
      <c r="O6" s="147" t="s">
        <v>22</v>
      </c>
      <c r="P6" s="147" t="s">
        <v>23</v>
      </c>
      <c r="Q6" s="134" t="s">
        <v>24</v>
      </c>
      <c r="R6" s="147" t="s">
        <v>25</v>
      </c>
      <c r="S6" s="134" t="s">
        <v>26</v>
      </c>
      <c r="T6" s="134" t="s">
        <v>27</v>
      </c>
      <c r="U6" s="134" t="s">
        <v>53</v>
      </c>
      <c r="V6" s="94"/>
      <c r="Y6" s="131"/>
      <c r="Z6" s="131"/>
      <c r="AA6" s="131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36"/>
      <c r="C7" s="142"/>
      <c r="D7" s="145"/>
      <c r="E7" s="146"/>
      <c r="F7" s="136"/>
      <c r="G7" s="136"/>
      <c r="H7" s="149"/>
      <c r="I7" s="149"/>
      <c r="J7" s="149"/>
      <c r="K7" s="149"/>
      <c r="L7" s="147"/>
      <c r="M7" s="116" t="s">
        <v>33</v>
      </c>
      <c r="N7" s="116" t="s">
        <v>34</v>
      </c>
      <c r="O7" s="147"/>
      <c r="P7" s="147"/>
      <c r="Q7" s="135"/>
      <c r="R7" s="147"/>
      <c r="S7" s="136"/>
      <c r="T7" s="135"/>
      <c r="U7" s="135"/>
      <c r="V7" s="94"/>
      <c r="X7" s="17"/>
      <c r="Y7" s="18" t="str">
        <f>+D3</f>
        <v xml:space="preserve">Kỹ năng làm việc nhóm  </v>
      </c>
      <c r="Z7" s="19" t="str">
        <f>+P3</f>
        <v>Nhóm: SKD1102 -13</v>
      </c>
      <c r="AA7" s="20">
        <f>+$AJ$7+$AL$7+$AH$7</f>
        <v>63</v>
      </c>
      <c r="AB7" s="7">
        <f>COUNTIF($S$8:$S$120,"Khiển trách")</f>
        <v>0</v>
      </c>
      <c r="AC7" s="7">
        <f>COUNTIF($S$8:$S$120,"Cảnh cáo")</f>
        <v>0</v>
      </c>
      <c r="AD7" s="7">
        <f>COUNTIF($S$8:$S$120,"Đình chỉ thi")</f>
        <v>0</v>
      </c>
      <c r="AE7" s="21">
        <f>+($AB$7+$AC$7+$AD$7)/$AA$7*100%</f>
        <v>0</v>
      </c>
      <c r="AF7" s="7">
        <f>SUM(COUNTIF($S$8:$S$118,"Vắng"),COUNTIF($S$8:$S$118,"Vắng có phép"))</f>
        <v>0</v>
      </c>
      <c r="AG7" s="22">
        <f>+$AF$7/$AA$7</f>
        <v>0</v>
      </c>
      <c r="AH7" s="23">
        <f>COUNTIF($X$8:$X$118,"Thi lại")</f>
        <v>0</v>
      </c>
      <c r="AI7" s="22">
        <f>+$AH$7/$AA$7</f>
        <v>0</v>
      </c>
      <c r="AJ7" s="23">
        <f>COUNTIF($X$8:$X$119,"Học lại")</f>
        <v>1</v>
      </c>
      <c r="AK7" s="22">
        <f>+$AJ$7/$AA$7</f>
        <v>1.5873015873015872E-2</v>
      </c>
      <c r="AL7" s="7">
        <f>COUNTIF($X$9:$X$119,"Đạt")</f>
        <v>62</v>
      </c>
      <c r="AM7" s="21">
        <f>+$AL$7/$AA$7</f>
        <v>0.98412698412698407</v>
      </c>
      <c r="AN7" s="24"/>
    </row>
    <row r="8" spans="2:40" ht="14.25" customHeight="1">
      <c r="B8" s="137" t="s">
        <v>35</v>
      </c>
      <c r="C8" s="138"/>
      <c r="D8" s="138"/>
      <c r="E8" s="138"/>
      <c r="F8" s="138"/>
      <c r="G8" s="139"/>
      <c r="H8" s="25">
        <v>10</v>
      </c>
      <c r="I8" s="25">
        <v>10</v>
      </c>
      <c r="J8" s="89"/>
      <c r="K8" s="25">
        <v>20</v>
      </c>
      <c r="L8" s="26"/>
      <c r="M8" s="27"/>
      <c r="N8" s="27"/>
      <c r="O8" s="27"/>
      <c r="P8" s="28">
        <f>100-(H8+I8+J8+K8)</f>
        <v>60</v>
      </c>
      <c r="Q8" s="136"/>
      <c r="R8" s="29"/>
      <c r="S8" s="29"/>
      <c r="T8" s="136"/>
      <c r="U8" s="136"/>
      <c r="V8" s="94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.75" customHeight="1">
      <c r="B9" s="31">
        <v>1</v>
      </c>
      <c r="C9" s="32" t="s">
        <v>1823</v>
      </c>
      <c r="D9" s="33" t="s">
        <v>1824</v>
      </c>
      <c r="E9" s="34" t="s">
        <v>67</v>
      </c>
      <c r="F9" s="35" t="s">
        <v>982</v>
      </c>
      <c r="G9" s="32" t="s">
        <v>81</v>
      </c>
      <c r="H9" s="87">
        <v>9</v>
      </c>
      <c r="I9" s="36">
        <v>10</v>
      </c>
      <c r="J9" s="36" t="s">
        <v>36</v>
      </c>
      <c r="K9" s="36">
        <v>10</v>
      </c>
      <c r="L9" s="37"/>
      <c r="M9" s="37"/>
      <c r="N9" s="37"/>
      <c r="O9" s="37"/>
      <c r="P9" s="38">
        <v>7</v>
      </c>
      <c r="Q9" s="39">
        <f t="shared" ref="Q9:Q71" si="0">ROUND(SUMPRODUCT(H9:P9,$H$8:$P$8)/100,1)</f>
        <v>8.1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B+</v>
      </c>
      <c r="S9" s="40" t="str">
        <f t="shared" ref="S9:S71" si="1">IF($Q9&lt;4,"Kém",IF(AND($Q9&gt;=4,$Q9&lt;=5.4),"Trung bình yếu",IF(AND($Q9&gt;=5.5,$Q9&lt;=6.9),"Trung bình",IF(AND($Q9&gt;=7,$Q9&lt;=8.4),"Khá",IF(AND($Q9&gt;=8.5,$Q9&lt;=10),"Giỏi","")))))</f>
        <v>Khá</v>
      </c>
      <c r="T9" s="41" t="str">
        <f>+IF(OR($H9=0,$I9=0,$J9=0,$K9=0),"Không đủ ĐKDT",IF(AND(P9=0,Q9&gt;=4),"Không đạt",""))</f>
        <v/>
      </c>
      <c r="U9" s="100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.75" customHeight="1">
      <c r="B10" s="44">
        <v>2</v>
      </c>
      <c r="C10" s="45" t="s">
        <v>1825</v>
      </c>
      <c r="D10" s="46" t="s">
        <v>1826</v>
      </c>
      <c r="E10" s="47" t="s">
        <v>67</v>
      </c>
      <c r="F10" s="48" t="s">
        <v>1827</v>
      </c>
      <c r="G10" s="45" t="s">
        <v>157</v>
      </c>
      <c r="H10" s="88">
        <v>10</v>
      </c>
      <c r="I10" s="49">
        <v>10</v>
      </c>
      <c r="J10" s="49" t="s">
        <v>36</v>
      </c>
      <c r="K10" s="49">
        <v>10</v>
      </c>
      <c r="L10" s="50"/>
      <c r="M10" s="50"/>
      <c r="N10" s="50"/>
      <c r="O10" s="50"/>
      <c r="P10" s="86">
        <v>8</v>
      </c>
      <c r="Q10" s="51">
        <f t="shared" si="0"/>
        <v>8.8000000000000007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53" t="str">
        <f t="shared" si="1"/>
        <v>Giỏi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71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.75" customHeight="1">
      <c r="B11" s="44">
        <v>3</v>
      </c>
      <c r="C11" s="45" t="s">
        <v>1828</v>
      </c>
      <c r="D11" s="46" t="s">
        <v>1829</v>
      </c>
      <c r="E11" s="47" t="s">
        <v>67</v>
      </c>
      <c r="F11" s="48" t="s">
        <v>72</v>
      </c>
      <c r="G11" s="45" t="s">
        <v>104</v>
      </c>
      <c r="H11" s="88">
        <v>8</v>
      </c>
      <c r="I11" s="49">
        <v>10</v>
      </c>
      <c r="J11" s="49" t="s">
        <v>36</v>
      </c>
      <c r="K11" s="49">
        <v>10</v>
      </c>
      <c r="L11" s="54"/>
      <c r="M11" s="54"/>
      <c r="N11" s="54"/>
      <c r="O11" s="54"/>
      <c r="P11" s="86">
        <v>7</v>
      </c>
      <c r="Q11" s="51">
        <f t="shared" si="0"/>
        <v>8</v>
      </c>
      <c r="R11" s="52" t="str">
        <f t="shared" ref="R11:R71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53" t="str">
        <f t="shared" si="1"/>
        <v>Khá</v>
      </c>
      <c r="T11" s="41" t="str">
        <f t="shared" ref="T11:T71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117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.75" customHeight="1">
      <c r="B12" s="44">
        <v>4</v>
      </c>
      <c r="C12" s="45" t="s">
        <v>1830</v>
      </c>
      <c r="D12" s="46" t="s">
        <v>1831</v>
      </c>
      <c r="E12" s="47" t="s">
        <v>67</v>
      </c>
      <c r="F12" s="48" t="s">
        <v>937</v>
      </c>
      <c r="G12" s="45" t="s">
        <v>148</v>
      </c>
      <c r="H12" s="88">
        <v>10</v>
      </c>
      <c r="I12" s="49">
        <v>10</v>
      </c>
      <c r="J12" s="49" t="s">
        <v>36</v>
      </c>
      <c r="K12" s="49">
        <v>10</v>
      </c>
      <c r="L12" s="54"/>
      <c r="M12" s="54"/>
      <c r="N12" s="54"/>
      <c r="O12" s="54"/>
      <c r="P12" s="86">
        <v>8</v>
      </c>
      <c r="Q12" s="51">
        <f t="shared" si="0"/>
        <v>8.8000000000000007</v>
      </c>
      <c r="R12" s="52" t="str">
        <f t="shared" si="3"/>
        <v>A</v>
      </c>
      <c r="S12" s="53" t="str">
        <f t="shared" si="1"/>
        <v>Giỏi</v>
      </c>
      <c r="T12" s="41" t="str">
        <f t="shared" si="4"/>
        <v/>
      </c>
      <c r="U12" s="41"/>
      <c r="V12" s="71"/>
      <c r="W12" s="4"/>
      <c r="X12" s="43" t="str">
        <f t="shared" si="2"/>
        <v>Đạt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.75" customHeight="1">
      <c r="B13" s="44">
        <v>5</v>
      </c>
      <c r="C13" s="45" t="s">
        <v>1832</v>
      </c>
      <c r="D13" s="46" t="s">
        <v>1833</v>
      </c>
      <c r="E13" s="47" t="s">
        <v>67</v>
      </c>
      <c r="F13" s="48" t="s">
        <v>310</v>
      </c>
      <c r="G13" s="45" t="s">
        <v>157</v>
      </c>
      <c r="H13" s="88">
        <v>8</v>
      </c>
      <c r="I13" s="49">
        <v>10</v>
      </c>
      <c r="J13" s="49" t="s">
        <v>36</v>
      </c>
      <c r="K13" s="49">
        <v>10</v>
      </c>
      <c r="L13" s="54"/>
      <c r="M13" s="54"/>
      <c r="N13" s="54"/>
      <c r="O13" s="54"/>
      <c r="P13" s="86">
        <v>8</v>
      </c>
      <c r="Q13" s="51">
        <f t="shared" si="0"/>
        <v>8.6</v>
      </c>
      <c r="R13" s="52" t="str">
        <f t="shared" si="3"/>
        <v>A</v>
      </c>
      <c r="S13" s="53" t="str">
        <f t="shared" si="1"/>
        <v>Giỏi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.75" customHeight="1">
      <c r="B14" s="44">
        <v>6</v>
      </c>
      <c r="C14" s="45" t="s">
        <v>1834</v>
      </c>
      <c r="D14" s="46" t="s">
        <v>1835</v>
      </c>
      <c r="E14" s="47" t="s">
        <v>67</v>
      </c>
      <c r="F14" s="48" t="s">
        <v>442</v>
      </c>
      <c r="G14" s="45" t="s">
        <v>104</v>
      </c>
      <c r="H14" s="88">
        <v>8</v>
      </c>
      <c r="I14" s="49">
        <v>8</v>
      </c>
      <c r="J14" s="49" t="s">
        <v>36</v>
      </c>
      <c r="K14" s="49">
        <v>8</v>
      </c>
      <c r="L14" s="54"/>
      <c r="M14" s="54"/>
      <c r="N14" s="54"/>
      <c r="O14" s="54"/>
      <c r="P14" s="86">
        <v>6</v>
      </c>
      <c r="Q14" s="51">
        <f t="shared" si="0"/>
        <v>6.8</v>
      </c>
      <c r="R14" s="52" t="str">
        <f t="shared" si="3"/>
        <v>C+</v>
      </c>
      <c r="S14" s="53" t="str">
        <f t="shared" si="1"/>
        <v>Trung bình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.75" customHeight="1">
      <c r="B15" s="44">
        <v>7</v>
      </c>
      <c r="C15" s="45" t="s">
        <v>1836</v>
      </c>
      <c r="D15" s="46" t="s">
        <v>1837</v>
      </c>
      <c r="E15" s="47" t="s">
        <v>67</v>
      </c>
      <c r="F15" s="48" t="s">
        <v>945</v>
      </c>
      <c r="G15" s="45" t="s">
        <v>157</v>
      </c>
      <c r="H15" s="88">
        <v>10</v>
      </c>
      <c r="I15" s="49">
        <v>10</v>
      </c>
      <c r="J15" s="49" t="s">
        <v>36</v>
      </c>
      <c r="K15" s="49">
        <v>10</v>
      </c>
      <c r="L15" s="54"/>
      <c r="M15" s="54"/>
      <c r="N15" s="54"/>
      <c r="O15" s="54"/>
      <c r="P15" s="86">
        <v>7</v>
      </c>
      <c r="Q15" s="51">
        <f t="shared" si="0"/>
        <v>8.1999999999999993</v>
      </c>
      <c r="R15" s="52" t="str">
        <f t="shared" si="3"/>
        <v>B+</v>
      </c>
      <c r="S15" s="53" t="str">
        <f t="shared" si="1"/>
        <v>Khá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.75" customHeight="1">
      <c r="B16" s="44">
        <v>8</v>
      </c>
      <c r="C16" s="45" t="s">
        <v>1838</v>
      </c>
      <c r="D16" s="46" t="s">
        <v>1839</v>
      </c>
      <c r="E16" s="47" t="s">
        <v>67</v>
      </c>
      <c r="F16" s="48" t="s">
        <v>831</v>
      </c>
      <c r="G16" s="45" t="s">
        <v>104</v>
      </c>
      <c r="H16" s="88">
        <v>10</v>
      </c>
      <c r="I16" s="49">
        <v>8</v>
      </c>
      <c r="J16" s="49" t="s">
        <v>36</v>
      </c>
      <c r="K16" s="49">
        <v>8</v>
      </c>
      <c r="L16" s="54"/>
      <c r="M16" s="54"/>
      <c r="N16" s="54"/>
      <c r="O16" s="54"/>
      <c r="P16" s="86">
        <v>7</v>
      </c>
      <c r="Q16" s="51">
        <f t="shared" si="0"/>
        <v>7.6</v>
      </c>
      <c r="R16" s="52" t="str">
        <f t="shared" si="3"/>
        <v>B</v>
      </c>
      <c r="S16" s="53" t="str">
        <f t="shared" si="1"/>
        <v>Khá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.75" customHeight="1">
      <c r="B17" s="44">
        <v>9</v>
      </c>
      <c r="C17" s="45" t="s">
        <v>1840</v>
      </c>
      <c r="D17" s="46" t="s">
        <v>1841</v>
      </c>
      <c r="E17" s="47" t="s">
        <v>67</v>
      </c>
      <c r="F17" s="48" t="s">
        <v>1416</v>
      </c>
      <c r="G17" s="45" t="s">
        <v>113</v>
      </c>
      <c r="H17" s="88">
        <v>9</v>
      </c>
      <c r="I17" s="49">
        <v>10</v>
      </c>
      <c r="J17" s="49" t="s">
        <v>36</v>
      </c>
      <c r="K17" s="49">
        <v>10</v>
      </c>
      <c r="L17" s="54"/>
      <c r="M17" s="54"/>
      <c r="N17" s="54"/>
      <c r="O17" s="54"/>
      <c r="P17" s="86">
        <v>8</v>
      </c>
      <c r="Q17" s="51">
        <f t="shared" si="0"/>
        <v>8.6999999999999993</v>
      </c>
      <c r="R17" s="52" t="str">
        <f t="shared" si="3"/>
        <v>A</v>
      </c>
      <c r="S17" s="53" t="str">
        <f t="shared" si="1"/>
        <v>Giỏi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.75" customHeight="1">
      <c r="B18" s="44">
        <v>10</v>
      </c>
      <c r="C18" s="45" t="s">
        <v>1842</v>
      </c>
      <c r="D18" s="46" t="s">
        <v>1843</v>
      </c>
      <c r="E18" s="47" t="s">
        <v>67</v>
      </c>
      <c r="F18" s="48" t="s">
        <v>1656</v>
      </c>
      <c r="G18" s="45" t="s">
        <v>157</v>
      </c>
      <c r="H18" s="88">
        <v>10</v>
      </c>
      <c r="I18" s="49">
        <v>8</v>
      </c>
      <c r="J18" s="49" t="s">
        <v>36</v>
      </c>
      <c r="K18" s="49">
        <v>8</v>
      </c>
      <c r="L18" s="54"/>
      <c r="M18" s="54"/>
      <c r="N18" s="54"/>
      <c r="O18" s="54"/>
      <c r="P18" s="86">
        <v>7</v>
      </c>
      <c r="Q18" s="51">
        <f t="shared" si="0"/>
        <v>7.6</v>
      </c>
      <c r="R18" s="52" t="str">
        <f t="shared" si="3"/>
        <v>B</v>
      </c>
      <c r="S18" s="53" t="str">
        <f t="shared" si="1"/>
        <v>Khá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.75" customHeight="1">
      <c r="B19" s="44">
        <v>11</v>
      </c>
      <c r="C19" s="45" t="s">
        <v>1844</v>
      </c>
      <c r="D19" s="46" t="s">
        <v>1845</v>
      </c>
      <c r="E19" s="47" t="s">
        <v>67</v>
      </c>
      <c r="F19" s="48" t="s">
        <v>365</v>
      </c>
      <c r="G19" s="45" t="s">
        <v>157</v>
      </c>
      <c r="H19" s="88">
        <v>10</v>
      </c>
      <c r="I19" s="49">
        <v>10</v>
      </c>
      <c r="J19" s="49" t="s">
        <v>36</v>
      </c>
      <c r="K19" s="49">
        <v>10</v>
      </c>
      <c r="L19" s="54"/>
      <c r="M19" s="54"/>
      <c r="N19" s="54"/>
      <c r="O19" s="54"/>
      <c r="P19" s="86">
        <v>8</v>
      </c>
      <c r="Q19" s="51">
        <f t="shared" si="0"/>
        <v>8.8000000000000007</v>
      </c>
      <c r="R19" s="52" t="str">
        <f t="shared" si="3"/>
        <v>A</v>
      </c>
      <c r="S19" s="53" t="str">
        <f t="shared" si="1"/>
        <v>Giỏi</v>
      </c>
      <c r="T19" s="41" t="str">
        <f t="shared" si="4"/>
        <v/>
      </c>
      <c r="U19" s="41"/>
      <c r="V19" s="71"/>
      <c r="W19" s="4"/>
      <c r="X19" s="43" t="str">
        <f t="shared" si="2"/>
        <v>Đạt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.75" customHeight="1">
      <c r="B20" s="44">
        <v>12</v>
      </c>
      <c r="C20" s="45" t="s">
        <v>1846</v>
      </c>
      <c r="D20" s="46" t="s">
        <v>1847</v>
      </c>
      <c r="E20" s="47" t="s">
        <v>67</v>
      </c>
      <c r="F20" s="48" t="s">
        <v>607</v>
      </c>
      <c r="G20" s="45" t="s">
        <v>104</v>
      </c>
      <c r="H20" s="88">
        <v>7</v>
      </c>
      <c r="I20" s="49">
        <v>8</v>
      </c>
      <c r="J20" s="49" t="s">
        <v>36</v>
      </c>
      <c r="K20" s="49">
        <v>8</v>
      </c>
      <c r="L20" s="54"/>
      <c r="M20" s="54"/>
      <c r="N20" s="54"/>
      <c r="O20" s="54"/>
      <c r="P20" s="86">
        <v>7</v>
      </c>
      <c r="Q20" s="51">
        <f t="shared" si="0"/>
        <v>7.3</v>
      </c>
      <c r="R20" s="52" t="str">
        <f t="shared" si="3"/>
        <v>B</v>
      </c>
      <c r="S20" s="53" t="str">
        <f t="shared" si="1"/>
        <v>Khá</v>
      </c>
      <c r="T20" s="41" t="str">
        <f t="shared" si="4"/>
        <v/>
      </c>
      <c r="U20" s="41"/>
      <c r="V20" s="71"/>
      <c r="W20" s="4"/>
      <c r="X20" s="43" t="str">
        <f t="shared" si="2"/>
        <v>Đạt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.75" customHeight="1">
      <c r="B21" s="44">
        <v>13</v>
      </c>
      <c r="C21" s="45" t="s">
        <v>1848</v>
      </c>
      <c r="D21" s="46" t="s">
        <v>1849</v>
      </c>
      <c r="E21" s="47" t="s">
        <v>88</v>
      </c>
      <c r="F21" s="48" t="s">
        <v>1850</v>
      </c>
      <c r="G21" s="45" t="s">
        <v>113</v>
      </c>
      <c r="H21" s="88">
        <v>9</v>
      </c>
      <c r="I21" s="49">
        <v>8</v>
      </c>
      <c r="J21" s="49" t="s">
        <v>36</v>
      </c>
      <c r="K21" s="49">
        <v>8</v>
      </c>
      <c r="L21" s="54"/>
      <c r="M21" s="54"/>
      <c r="N21" s="54"/>
      <c r="O21" s="54"/>
      <c r="P21" s="86">
        <v>8</v>
      </c>
      <c r="Q21" s="51">
        <f t="shared" si="0"/>
        <v>8.1</v>
      </c>
      <c r="R21" s="52" t="str">
        <f t="shared" si="3"/>
        <v>B+</v>
      </c>
      <c r="S21" s="53" t="str">
        <f t="shared" si="1"/>
        <v>Khá</v>
      </c>
      <c r="T21" s="41" t="str">
        <f t="shared" si="4"/>
        <v/>
      </c>
      <c r="U21" s="41"/>
      <c r="V21" s="71"/>
      <c r="W21" s="4"/>
      <c r="X21" s="43" t="str">
        <f t="shared" si="2"/>
        <v>Đạt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.75" customHeight="1">
      <c r="B22" s="44">
        <v>14</v>
      </c>
      <c r="C22" s="45" t="s">
        <v>1851</v>
      </c>
      <c r="D22" s="46" t="s">
        <v>1852</v>
      </c>
      <c r="E22" s="47" t="s">
        <v>1853</v>
      </c>
      <c r="F22" s="48" t="s">
        <v>668</v>
      </c>
      <c r="G22" s="45" t="s">
        <v>157</v>
      </c>
      <c r="H22" s="88">
        <v>9</v>
      </c>
      <c r="I22" s="49">
        <v>9</v>
      </c>
      <c r="J22" s="49" t="s">
        <v>36</v>
      </c>
      <c r="K22" s="49">
        <v>8</v>
      </c>
      <c r="L22" s="54"/>
      <c r="M22" s="54"/>
      <c r="N22" s="54"/>
      <c r="O22" s="54"/>
      <c r="P22" s="86">
        <v>8</v>
      </c>
      <c r="Q22" s="51">
        <f t="shared" si="0"/>
        <v>8.1999999999999993</v>
      </c>
      <c r="R22" s="52" t="str">
        <f t="shared" si="3"/>
        <v>B+</v>
      </c>
      <c r="S22" s="53" t="str">
        <f t="shared" si="1"/>
        <v>Khá</v>
      </c>
      <c r="T22" s="41" t="str">
        <f t="shared" si="4"/>
        <v/>
      </c>
      <c r="U22" s="41"/>
      <c r="V22" s="71"/>
      <c r="W22" s="4"/>
      <c r="X22" s="43" t="str">
        <f t="shared" si="2"/>
        <v>Đạt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.75" customHeight="1">
      <c r="B23" s="44">
        <v>15</v>
      </c>
      <c r="C23" s="45" t="s">
        <v>1854</v>
      </c>
      <c r="D23" s="46" t="s">
        <v>1855</v>
      </c>
      <c r="E23" s="47" t="s">
        <v>641</v>
      </c>
      <c r="F23" s="48" t="s">
        <v>1260</v>
      </c>
      <c r="G23" s="45" t="s">
        <v>157</v>
      </c>
      <c r="H23" s="88">
        <v>10</v>
      </c>
      <c r="I23" s="49">
        <v>8</v>
      </c>
      <c r="J23" s="49" t="s">
        <v>36</v>
      </c>
      <c r="K23" s="49">
        <v>8</v>
      </c>
      <c r="L23" s="54"/>
      <c r="M23" s="54"/>
      <c r="N23" s="54"/>
      <c r="O23" s="54"/>
      <c r="P23" s="86">
        <v>8</v>
      </c>
      <c r="Q23" s="51">
        <f t="shared" si="0"/>
        <v>8.1999999999999993</v>
      </c>
      <c r="R23" s="52" t="str">
        <f t="shared" si="3"/>
        <v>B+</v>
      </c>
      <c r="S23" s="53" t="str">
        <f t="shared" si="1"/>
        <v>Khá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.75" customHeight="1">
      <c r="B24" s="44">
        <v>16</v>
      </c>
      <c r="C24" s="45" t="s">
        <v>1856</v>
      </c>
      <c r="D24" s="46" t="s">
        <v>928</v>
      </c>
      <c r="E24" s="47" t="s">
        <v>796</v>
      </c>
      <c r="F24" s="48" t="s">
        <v>1857</v>
      </c>
      <c r="G24" s="45" t="s">
        <v>104</v>
      </c>
      <c r="H24" s="88">
        <v>10</v>
      </c>
      <c r="I24" s="49">
        <v>8</v>
      </c>
      <c r="J24" s="49" t="s">
        <v>36</v>
      </c>
      <c r="K24" s="49">
        <v>8</v>
      </c>
      <c r="L24" s="54"/>
      <c r="M24" s="54"/>
      <c r="N24" s="54"/>
      <c r="O24" s="54"/>
      <c r="P24" s="86">
        <v>8</v>
      </c>
      <c r="Q24" s="51">
        <f t="shared" si="0"/>
        <v>8.1999999999999993</v>
      </c>
      <c r="R24" s="52" t="str">
        <f t="shared" si="3"/>
        <v>B+</v>
      </c>
      <c r="S24" s="53" t="str">
        <f t="shared" si="1"/>
        <v>Khá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.75" customHeight="1">
      <c r="B25" s="44">
        <v>17</v>
      </c>
      <c r="C25" s="45" t="s">
        <v>1858</v>
      </c>
      <c r="D25" s="46" t="s">
        <v>1537</v>
      </c>
      <c r="E25" s="47" t="s">
        <v>1499</v>
      </c>
      <c r="F25" s="48" t="s">
        <v>1859</v>
      </c>
      <c r="G25" s="45" t="s">
        <v>1860</v>
      </c>
      <c r="H25" s="88">
        <v>0</v>
      </c>
      <c r="I25" s="49">
        <v>0</v>
      </c>
      <c r="J25" s="49" t="s">
        <v>36</v>
      </c>
      <c r="K25" s="49">
        <v>0</v>
      </c>
      <c r="L25" s="54"/>
      <c r="M25" s="54"/>
      <c r="N25" s="54"/>
      <c r="O25" s="54"/>
      <c r="P25" s="86">
        <v>0</v>
      </c>
      <c r="Q25" s="51">
        <f t="shared" si="0"/>
        <v>0</v>
      </c>
      <c r="R25" s="52" t="str">
        <f t="shared" si="3"/>
        <v>F</v>
      </c>
      <c r="S25" s="53" t="str">
        <f t="shared" si="1"/>
        <v>Kém</v>
      </c>
      <c r="T25" s="41" t="str">
        <f t="shared" si="4"/>
        <v>Không đủ ĐKDT</v>
      </c>
      <c r="U25" s="41"/>
      <c r="V25" s="71"/>
      <c r="W25" s="4"/>
      <c r="X25" s="43" t="str">
        <f t="shared" si="2"/>
        <v>Học lại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.75" customHeight="1">
      <c r="B26" s="44">
        <v>18</v>
      </c>
      <c r="C26" s="45" t="s">
        <v>1861</v>
      </c>
      <c r="D26" s="46" t="s">
        <v>424</v>
      </c>
      <c r="E26" s="47" t="s">
        <v>1501</v>
      </c>
      <c r="F26" s="48" t="s">
        <v>198</v>
      </c>
      <c r="G26" s="45" t="s">
        <v>157</v>
      </c>
      <c r="H26" s="88">
        <v>10</v>
      </c>
      <c r="I26" s="49">
        <v>7</v>
      </c>
      <c r="J26" s="49" t="s">
        <v>36</v>
      </c>
      <c r="K26" s="49">
        <v>8</v>
      </c>
      <c r="L26" s="54"/>
      <c r="M26" s="54"/>
      <c r="N26" s="54"/>
      <c r="O26" s="54"/>
      <c r="P26" s="86">
        <v>7</v>
      </c>
      <c r="Q26" s="51">
        <f t="shared" si="0"/>
        <v>7.5</v>
      </c>
      <c r="R26" s="52" t="str">
        <f t="shared" si="3"/>
        <v>B</v>
      </c>
      <c r="S26" s="53" t="str">
        <f t="shared" si="1"/>
        <v>Khá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.75" customHeight="1">
      <c r="B27" s="44">
        <v>19</v>
      </c>
      <c r="C27" s="45" t="s">
        <v>1862</v>
      </c>
      <c r="D27" s="46" t="s">
        <v>110</v>
      </c>
      <c r="E27" s="47" t="s">
        <v>1621</v>
      </c>
      <c r="F27" s="48" t="s">
        <v>415</v>
      </c>
      <c r="G27" s="45" t="s">
        <v>157</v>
      </c>
      <c r="H27" s="88">
        <v>10</v>
      </c>
      <c r="I27" s="49">
        <v>8</v>
      </c>
      <c r="J27" s="49" t="s">
        <v>36</v>
      </c>
      <c r="K27" s="49">
        <v>8</v>
      </c>
      <c r="L27" s="54"/>
      <c r="M27" s="54"/>
      <c r="N27" s="54"/>
      <c r="O27" s="54"/>
      <c r="P27" s="86">
        <v>7</v>
      </c>
      <c r="Q27" s="51">
        <f t="shared" si="0"/>
        <v>7.6</v>
      </c>
      <c r="R27" s="52" t="str">
        <f t="shared" si="3"/>
        <v>B</v>
      </c>
      <c r="S27" s="53" t="str">
        <f t="shared" si="1"/>
        <v>Khá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.75" customHeight="1">
      <c r="B28" s="44">
        <v>20</v>
      </c>
      <c r="C28" s="45" t="s">
        <v>1863</v>
      </c>
      <c r="D28" s="46" t="s">
        <v>1676</v>
      </c>
      <c r="E28" s="47" t="s">
        <v>143</v>
      </c>
      <c r="F28" s="48" t="s">
        <v>836</v>
      </c>
      <c r="G28" s="45" t="s">
        <v>95</v>
      </c>
      <c r="H28" s="88">
        <v>10</v>
      </c>
      <c r="I28" s="49">
        <v>7</v>
      </c>
      <c r="J28" s="49" t="s">
        <v>36</v>
      </c>
      <c r="K28" s="49">
        <v>8</v>
      </c>
      <c r="L28" s="54"/>
      <c r="M28" s="54"/>
      <c r="N28" s="54"/>
      <c r="O28" s="54"/>
      <c r="P28" s="86">
        <v>7</v>
      </c>
      <c r="Q28" s="51">
        <f t="shared" si="0"/>
        <v>7.5</v>
      </c>
      <c r="R28" s="52" t="str">
        <f t="shared" si="3"/>
        <v>B</v>
      </c>
      <c r="S28" s="53" t="str">
        <f t="shared" si="1"/>
        <v>Khá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.75" customHeight="1">
      <c r="B29" s="44">
        <v>21</v>
      </c>
      <c r="C29" s="45" t="s">
        <v>1864</v>
      </c>
      <c r="D29" s="46" t="s">
        <v>163</v>
      </c>
      <c r="E29" s="47" t="s">
        <v>143</v>
      </c>
      <c r="F29" s="48" t="s">
        <v>673</v>
      </c>
      <c r="G29" s="45" t="s">
        <v>157</v>
      </c>
      <c r="H29" s="88">
        <v>9</v>
      </c>
      <c r="I29" s="49">
        <v>8</v>
      </c>
      <c r="J29" s="49" t="s">
        <v>36</v>
      </c>
      <c r="K29" s="49">
        <v>8</v>
      </c>
      <c r="L29" s="54"/>
      <c r="M29" s="54"/>
      <c r="N29" s="54"/>
      <c r="O29" s="54"/>
      <c r="P29" s="86">
        <v>6</v>
      </c>
      <c r="Q29" s="51">
        <f t="shared" si="0"/>
        <v>6.9</v>
      </c>
      <c r="R29" s="52" t="str">
        <f t="shared" si="3"/>
        <v>C+</v>
      </c>
      <c r="S29" s="53" t="str">
        <f t="shared" si="1"/>
        <v>Trung bình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.75" customHeight="1">
      <c r="B30" s="44">
        <v>22</v>
      </c>
      <c r="C30" s="45" t="s">
        <v>1865</v>
      </c>
      <c r="D30" s="46" t="s">
        <v>1866</v>
      </c>
      <c r="E30" s="47" t="s">
        <v>151</v>
      </c>
      <c r="F30" s="48" t="s">
        <v>1103</v>
      </c>
      <c r="G30" s="45" t="s">
        <v>81</v>
      </c>
      <c r="H30" s="88">
        <v>8</v>
      </c>
      <c r="I30" s="49">
        <v>8</v>
      </c>
      <c r="J30" s="49" t="s">
        <v>36</v>
      </c>
      <c r="K30" s="49">
        <v>8</v>
      </c>
      <c r="L30" s="54"/>
      <c r="M30" s="54"/>
      <c r="N30" s="54"/>
      <c r="O30" s="54"/>
      <c r="P30" s="86">
        <v>7</v>
      </c>
      <c r="Q30" s="51">
        <f t="shared" si="0"/>
        <v>7.4</v>
      </c>
      <c r="R30" s="52" t="str">
        <f t="shared" si="3"/>
        <v>B</v>
      </c>
      <c r="S30" s="53" t="str">
        <f t="shared" si="1"/>
        <v>Khá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.75" customHeight="1">
      <c r="B31" s="44">
        <v>23</v>
      </c>
      <c r="C31" s="45" t="s">
        <v>1867</v>
      </c>
      <c r="D31" s="46" t="s">
        <v>424</v>
      </c>
      <c r="E31" s="47" t="s">
        <v>1868</v>
      </c>
      <c r="F31" s="48" t="s">
        <v>1869</v>
      </c>
      <c r="G31" s="45" t="s">
        <v>332</v>
      </c>
      <c r="H31" s="88">
        <v>10</v>
      </c>
      <c r="I31" s="49">
        <v>8</v>
      </c>
      <c r="J31" s="49" t="s">
        <v>36</v>
      </c>
      <c r="K31" s="49">
        <v>8</v>
      </c>
      <c r="L31" s="54"/>
      <c r="M31" s="54"/>
      <c r="N31" s="54"/>
      <c r="O31" s="54"/>
      <c r="P31" s="86">
        <v>7</v>
      </c>
      <c r="Q31" s="51">
        <f t="shared" si="0"/>
        <v>7.6</v>
      </c>
      <c r="R31" s="52" t="str">
        <f t="shared" si="3"/>
        <v>B</v>
      </c>
      <c r="S31" s="53" t="str">
        <f t="shared" si="1"/>
        <v>Khá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.75" customHeight="1">
      <c r="B32" s="44">
        <v>24</v>
      </c>
      <c r="C32" s="45" t="s">
        <v>1870</v>
      </c>
      <c r="D32" s="46" t="s">
        <v>129</v>
      </c>
      <c r="E32" s="47" t="s">
        <v>160</v>
      </c>
      <c r="F32" s="48" t="s">
        <v>164</v>
      </c>
      <c r="G32" s="45" t="s">
        <v>165</v>
      </c>
      <c r="H32" s="88">
        <v>10</v>
      </c>
      <c r="I32" s="49">
        <v>8</v>
      </c>
      <c r="J32" s="49" t="s">
        <v>36</v>
      </c>
      <c r="K32" s="49">
        <v>8</v>
      </c>
      <c r="L32" s="54"/>
      <c r="M32" s="54"/>
      <c r="N32" s="54"/>
      <c r="O32" s="54"/>
      <c r="P32" s="86">
        <v>8</v>
      </c>
      <c r="Q32" s="51">
        <f t="shared" si="0"/>
        <v>8.1999999999999993</v>
      </c>
      <c r="R32" s="52" t="str">
        <f t="shared" si="3"/>
        <v>B+</v>
      </c>
      <c r="S32" s="53" t="str">
        <f t="shared" si="1"/>
        <v>Khá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.75" customHeight="1">
      <c r="B33" s="44">
        <v>25</v>
      </c>
      <c r="C33" s="45" t="s">
        <v>1871</v>
      </c>
      <c r="D33" s="46" t="s">
        <v>1872</v>
      </c>
      <c r="E33" s="47" t="s">
        <v>160</v>
      </c>
      <c r="F33" s="48" t="s">
        <v>337</v>
      </c>
      <c r="G33" s="45" t="s">
        <v>157</v>
      </c>
      <c r="H33" s="88">
        <v>10</v>
      </c>
      <c r="I33" s="49">
        <v>8</v>
      </c>
      <c r="J33" s="49" t="s">
        <v>36</v>
      </c>
      <c r="K33" s="49">
        <v>8</v>
      </c>
      <c r="L33" s="54"/>
      <c r="M33" s="54"/>
      <c r="N33" s="54"/>
      <c r="O33" s="54"/>
      <c r="P33" s="86">
        <v>7</v>
      </c>
      <c r="Q33" s="51">
        <f t="shared" si="0"/>
        <v>7.6</v>
      </c>
      <c r="R33" s="52" t="str">
        <f t="shared" si="3"/>
        <v>B</v>
      </c>
      <c r="S33" s="53" t="str">
        <f t="shared" si="1"/>
        <v>Khá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.75" customHeight="1">
      <c r="B34" s="44">
        <v>26</v>
      </c>
      <c r="C34" s="45" t="s">
        <v>1873</v>
      </c>
      <c r="D34" s="46" t="s">
        <v>1874</v>
      </c>
      <c r="E34" s="47" t="s">
        <v>168</v>
      </c>
      <c r="F34" s="48" t="s">
        <v>836</v>
      </c>
      <c r="G34" s="45" t="s">
        <v>69</v>
      </c>
      <c r="H34" s="88">
        <v>9</v>
      </c>
      <c r="I34" s="49">
        <v>8</v>
      </c>
      <c r="J34" s="49" t="s">
        <v>36</v>
      </c>
      <c r="K34" s="49">
        <v>8</v>
      </c>
      <c r="L34" s="54"/>
      <c r="M34" s="54"/>
      <c r="N34" s="54"/>
      <c r="O34" s="54"/>
      <c r="P34" s="86">
        <v>6</v>
      </c>
      <c r="Q34" s="51">
        <f t="shared" si="0"/>
        <v>6.9</v>
      </c>
      <c r="R34" s="52" t="str">
        <f t="shared" si="3"/>
        <v>C+</v>
      </c>
      <c r="S34" s="53" t="str">
        <f t="shared" si="1"/>
        <v>Trung bình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.75" customHeight="1">
      <c r="B35" s="44">
        <v>27</v>
      </c>
      <c r="C35" s="45" t="s">
        <v>1875</v>
      </c>
      <c r="D35" s="46" t="s">
        <v>1876</v>
      </c>
      <c r="E35" s="47" t="s">
        <v>990</v>
      </c>
      <c r="F35" s="48" t="s">
        <v>456</v>
      </c>
      <c r="G35" s="45" t="s">
        <v>157</v>
      </c>
      <c r="H35" s="88">
        <v>8</v>
      </c>
      <c r="I35" s="49">
        <v>8</v>
      </c>
      <c r="J35" s="49" t="s">
        <v>36</v>
      </c>
      <c r="K35" s="49">
        <v>8</v>
      </c>
      <c r="L35" s="54"/>
      <c r="M35" s="54"/>
      <c r="N35" s="54"/>
      <c r="O35" s="54"/>
      <c r="P35" s="86">
        <v>8</v>
      </c>
      <c r="Q35" s="51">
        <f t="shared" si="0"/>
        <v>8</v>
      </c>
      <c r="R35" s="52" t="str">
        <f t="shared" si="3"/>
        <v>B+</v>
      </c>
      <c r="S35" s="53" t="str">
        <f t="shared" si="1"/>
        <v>Khá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.75" customHeight="1">
      <c r="B36" s="44">
        <v>28</v>
      </c>
      <c r="C36" s="45" t="s">
        <v>1877</v>
      </c>
      <c r="D36" s="46" t="s">
        <v>1614</v>
      </c>
      <c r="E36" s="47" t="s">
        <v>351</v>
      </c>
      <c r="F36" s="48" t="s">
        <v>494</v>
      </c>
      <c r="G36" s="45" t="s">
        <v>157</v>
      </c>
      <c r="H36" s="88">
        <v>10</v>
      </c>
      <c r="I36" s="49">
        <v>8</v>
      </c>
      <c r="J36" s="49" t="s">
        <v>36</v>
      </c>
      <c r="K36" s="49">
        <v>8</v>
      </c>
      <c r="L36" s="54"/>
      <c r="M36" s="54"/>
      <c r="N36" s="54"/>
      <c r="O36" s="54"/>
      <c r="P36" s="86">
        <v>8</v>
      </c>
      <c r="Q36" s="51">
        <f t="shared" si="0"/>
        <v>8.1999999999999993</v>
      </c>
      <c r="R36" s="52" t="str">
        <f t="shared" si="3"/>
        <v>B+</v>
      </c>
      <c r="S36" s="53" t="str">
        <f t="shared" si="1"/>
        <v>Khá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.75" customHeight="1">
      <c r="B37" s="44">
        <v>29</v>
      </c>
      <c r="C37" s="45" t="s">
        <v>1878</v>
      </c>
      <c r="D37" s="46" t="s">
        <v>1879</v>
      </c>
      <c r="E37" s="47" t="s">
        <v>360</v>
      </c>
      <c r="F37" s="48" t="s">
        <v>1677</v>
      </c>
      <c r="G37" s="45" t="s">
        <v>85</v>
      </c>
      <c r="H37" s="88">
        <v>9</v>
      </c>
      <c r="I37" s="49">
        <v>8</v>
      </c>
      <c r="J37" s="49" t="s">
        <v>36</v>
      </c>
      <c r="K37" s="49">
        <v>8</v>
      </c>
      <c r="L37" s="54"/>
      <c r="M37" s="54"/>
      <c r="N37" s="54"/>
      <c r="O37" s="54"/>
      <c r="P37" s="86">
        <v>7</v>
      </c>
      <c r="Q37" s="51">
        <f t="shared" si="0"/>
        <v>7.5</v>
      </c>
      <c r="R37" s="52" t="str">
        <f t="shared" si="3"/>
        <v>B</v>
      </c>
      <c r="S37" s="53" t="str">
        <f t="shared" si="1"/>
        <v>Khá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.75" customHeight="1">
      <c r="B38" s="44">
        <v>30</v>
      </c>
      <c r="C38" s="45" t="s">
        <v>1880</v>
      </c>
      <c r="D38" s="46" t="s">
        <v>1881</v>
      </c>
      <c r="E38" s="47" t="s">
        <v>1882</v>
      </c>
      <c r="F38" s="48" t="s">
        <v>648</v>
      </c>
      <c r="G38" s="45" t="s">
        <v>81</v>
      </c>
      <c r="H38" s="88">
        <v>8</v>
      </c>
      <c r="I38" s="49">
        <v>8</v>
      </c>
      <c r="J38" s="49" t="s">
        <v>36</v>
      </c>
      <c r="K38" s="49">
        <v>8</v>
      </c>
      <c r="L38" s="54"/>
      <c r="M38" s="54"/>
      <c r="N38" s="54"/>
      <c r="O38" s="54"/>
      <c r="P38" s="86">
        <v>7</v>
      </c>
      <c r="Q38" s="51">
        <f t="shared" si="0"/>
        <v>7.4</v>
      </c>
      <c r="R38" s="52" t="str">
        <f t="shared" si="3"/>
        <v>B</v>
      </c>
      <c r="S38" s="53" t="str">
        <f t="shared" si="1"/>
        <v>Khá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.75" customHeight="1">
      <c r="B39" s="44">
        <v>31</v>
      </c>
      <c r="C39" s="45" t="s">
        <v>1883</v>
      </c>
      <c r="D39" s="46" t="s">
        <v>1884</v>
      </c>
      <c r="E39" s="47" t="s">
        <v>1001</v>
      </c>
      <c r="F39" s="48" t="s">
        <v>1885</v>
      </c>
      <c r="G39" s="45" t="s">
        <v>85</v>
      </c>
      <c r="H39" s="88">
        <v>10</v>
      </c>
      <c r="I39" s="49">
        <v>8</v>
      </c>
      <c r="J39" s="49" t="s">
        <v>36</v>
      </c>
      <c r="K39" s="49">
        <v>8</v>
      </c>
      <c r="L39" s="54"/>
      <c r="M39" s="54"/>
      <c r="N39" s="54"/>
      <c r="O39" s="54"/>
      <c r="P39" s="86">
        <v>7</v>
      </c>
      <c r="Q39" s="51">
        <f t="shared" si="0"/>
        <v>7.6</v>
      </c>
      <c r="R39" s="52" t="str">
        <f t="shared" si="3"/>
        <v>B</v>
      </c>
      <c r="S39" s="53" t="str">
        <f t="shared" si="1"/>
        <v>Khá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.75" customHeight="1">
      <c r="B40" s="44">
        <v>32</v>
      </c>
      <c r="C40" s="45" t="s">
        <v>1886</v>
      </c>
      <c r="D40" s="46" t="s">
        <v>185</v>
      </c>
      <c r="E40" s="47" t="s">
        <v>201</v>
      </c>
      <c r="F40" s="48" t="s">
        <v>1887</v>
      </c>
      <c r="G40" s="45" t="s">
        <v>81</v>
      </c>
      <c r="H40" s="88">
        <v>9</v>
      </c>
      <c r="I40" s="49">
        <v>8</v>
      </c>
      <c r="J40" s="49" t="s">
        <v>36</v>
      </c>
      <c r="K40" s="49">
        <v>8</v>
      </c>
      <c r="L40" s="54"/>
      <c r="M40" s="54"/>
      <c r="N40" s="54"/>
      <c r="O40" s="54"/>
      <c r="P40" s="86">
        <v>7</v>
      </c>
      <c r="Q40" s="51">
        <f t="shared" si="0"/>
        <v>7.5</v>
      </c>
      <c r="R40" s="52" t="str">
        <f t="shared" si="3"/>
        <v>B</v>
      </c>
      <c r="S40" s="53" t="str">
        <f t="shared" si="1"/>
        <v>Khá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.75" customHeight="1">
      <c r="B41" s="44">
        <v>33</v>
      </c>
      <c r="C41" s="45" t="s">
        <v>1888</v>
      </c>
      <c r="D41" s="46" t="s">
        <v>567</v>
      </c>
      <c r="E41" s="47" t="s">
        <v>201</v>
      </c>
      <c r="F41" s="48" t="s">
        <v>1475</v>
      </c>
      <c r="G41" s="45" t="s">
        <v>157</v>
      </c>
      <c r="H41" s="88">
        <v>8</v>
      </c>
      <c r="I41" s="49">
        <v>9</v>
      </c>
      <c r="J41" s="49" t="s">
        <v>36</v>
      </c>
      <c r="K41" s="49">
        <v>9</v>
      </c>
      <c r="L41" s="54"/>
      <c r="M41" s="54"/>
      <c r="N41" s="54"/>
      <c r="O41" s="54"/>
      <c r="P41" s="86">
        <v>7</v>
      </c>
      <c r="Q41" s="51">
        <f t="shared" si="0"/>
        <v>7.7</v>
      </c>
      <c r="R41" s="52" t="str">
        <f t="shared" si="3"/>
        <v>B</v>
      </c>
      <c r="S41" s="53" t="str">
        <f t="shared" si="1"/>
        <v>Khá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.75" customHeight="1">
      <c r="B42" s="44">
        <v>34</v>
      </c>
      <c r="C42" s="45" t="s">
        <v>1889</v>
      </c>
      <c r="D42" s="46" t="s">
        <v>1890</v>
      </c>
      <c r="E42" s="47" t="s">
        <v>201</v>
      </c>
      <c r="F42" s="48" t="s">
        <v>140</v>
      </c>
      <c r="G42" s="45" t="s">
        <v>165</v>
      </c>
      <c r="H42" s="88">
        <v>10</v>
      </c>
      <c r="I42" s="49">
        <v>8</v>
      </c>
      <c r="J42" s="49" t="s">
        <v>36</v>
      </c>
      <c r="K42" s="49">
        <v>8</v>
      </c>
      <c r="L42" s="54"/>
      <c r="M42" s="54"/>
      <c r="N42" s="54"/>
      <c r="O42" s="54"/>
      <c r="P42" s="86">
        <v>7</v>
      </c>
      <c r="Q42" s="51">
        <f t="shared" si="0"/>
        <v>7.6</v>
      </c>
      <c r="R42" s="52" t="str">
        <f t="shared" si="3"/>
        <v>B</v>
      </c>
      <c r="S42" s="53" t="str">
        <f t="shared" si="1"/>
        <v>Khá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.75" customHeight="1">
      <c r="B43" s="44">
        <v>35</v>
      </c>
      <c r="C43" s="45" t="s">
        <v>1891</v>
      </c>
      <c r="D43" s="46" t="s">
        <v>376</v>
      </c>
      <c r="E43" s="47" t="s">
        <v>380</v>
      </c>
      <c r="F43" s="48" t="s">
        <v>765</v>
      </c>
      <c r="G43" s="45" t="s">
        <v>153</v>
      </c>
      <c r="H43" s="88">
        <v>10</v>
      </c>
      <c r="I43" s="49">
        <v>8</v>
      </c>
      <c r="J43" s="49" t="s">
        <v>36</v>
      </c>
      <c r="K43" s="49">
        <v>8</v>
      </c>
      <c r="L43" s="54"/>
      <c r="M43" s="54"/>
      <c r="N43" s="54"/>
      <c r="O43" s="54"/>
      <c r="P43" s="86">
        <v>7</v>
      </c>
      <c r="Q43" s="51">
        <f t="shared" si="0"/>
        <v>7.6</v>
      </c>
      <c r="R43" s="52" t="str">
        <f t="shared" si="3"/>
        <v>B</v>
      </c>
      <c r="S43" s="53" t="str">
        <f t="shared" si="1"/>
        <v>Khá</v>
      </c>
      <c r="T43" s="41" t="str">
        <f t="shared" si="4"/>
        <v/>
      </c>
      <c r="U43" s="41"/>
      <c r="V43" s="71"/>
      <c r="W43" s="4"/>
      <c r="X43" s="43" t="str">
        <f t="shared" si="2"/>
        <v>Đạt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.75" customHeight="1">
      <c r="B44" s="44">
        <v>36</v>
      </c>
      <c r="C44" s="45" t="s">
        <v>1892</v>
      </c>
      <c r="D44" s="46" t="s">
        <v>71</v>
      </c>
      <c r="E44" s="47" t="s">
        <v>214</v>
      </c>
      <c r="F44" s="48" t="s">
        <v>1140</v>
      </c>
      <c r="G44" s="45" t="s">
        <v>280</v>
      </c>
      <c r="H44" s="88">
        <v>10</v>
      </c>
      <c r="I44" s="49">
        <v>8</v>
      </c>
      <c r="J44" s="49" t="s">
        <v>36</v>
      </c>
      <c r="K44" s="49">
        <v>8</v>
      </c>
      <c r="L44" s="54"/>
      <c r="M44" s="54"/>
      <c r="N44" s="54"/>
      <c r="O44" s="54"/>
      <c r="P44" s="86">
        <v>7</v>
      </c>
      <c r="Q44" s="51">
        <f t="shared" si="0"/>
        <v>7.6</v>
      </c>
      <c r="R44" s="52" t="str">
        <f t="shared" si="3"/>
        <v>B</v>
      </c>
      <c r="S44" s="53" t="str">
        <f t="shared" si="1"/>
        <v>Khá</v>
      </c>
      <c r="T44" s="41" t="str">
        <f t="shared" si="4"/>
        <v/>
      </c>
      <c r="U44" s="41"/>
      <c r="V44" s="71"/>
      <c r="W44" s="4"/>
      <c r="X44" s="43" t="str">
        <f t="shared" si="2"/>
        <v>Đạt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.75" customHeight="1">
      <c r="B45" s="44">
        <v>37</v>
      </c>
      <c r="C45" s="45" t="s">
        <v>1893</v>
      </c>
      <c r="D45" s="46" t="s">
        <v>119</v>
      </c>
      <c r="E45" s="47" t="s">
        <v>498</v>
      </c>
      <c r="F45" s="48" t="s">
        <v>415</v>
      </c>
      <c r="G45" s="45" t="s">
        <v>148</v>
      </c>
      <c r="H45" s="88">
        <v>9</v>
      </c>
      <c r="I45" s="49">
        <v>8</v>
      </c>
      <c r="J45" s="49" t="s">
        <v>36</v>
      </c>
      <c r="K45" s="49">
        <v>8</v>
      </c>
      <c r="L45" s="54"/>
      <c r="M45" s="54"/>
      <c r="N45" s="54"/>
      <c r="O45" s="54"/>
      <c r="P45" s="86">
        <v>8</v>
      </c>
      <c r="Q45" s="51">
        <f t="shared" si="0"/>
        <v>8.1</v>
      </c>
      <c r="R45" s="52" t="str">
        <f t="shared" si="3"/>
        <v>B+</v>
      </c>
      <c r="S45" s="53" t="str">
        <f t="shared" si="1"/>
        <v>Khá</v>
      </c>
      <c r="T45" s="41" t="str">
        <f t="shared" si="4"/>
        <v/>
      </c>
      <c r="U45" s="41"/>
      <c r="V45" s="71"/>
      <c r="W45" s="4"/>
      <c r="X45" s="43" t="str">
        <f t="shared" si="2"/>
        <v>Đạt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.75" customHeight="1">
      <c r="B46" s="44">
        <v>38</v>
      </c>
      <c r="C46" s="45" t="s">
        <v>1894</v>
      </c>
      <c r="D46" s="46" t="s">
        <v>1895</v>
      </c>
      <c r="E46" s="47" t="s">
        <v>390</v>
      </c>
      <c r="F46" s="48" t="s">
        <v>381</v>
      </c>
      <c r="G46" s="45" t="s">
        <v>157</v>
      </c>
      <c r="H46" s="88">
        <v>8</v>
      </c>
      <c r="I46" s="49">
        <v>9</v>
      </c>
      <c r="J46" s="49" t="s">
        <v>36</v>
      </c>
      <c r="K46" s="49">
        <v>9</v>
      </c>
      <c r="L46" s="54"/>
      <c r="M46" s="54"/>
      <c r="N46" s="54"/>
      <c r="O46" s="54"/>
      <c r="P46" s="86">
        <v>8</v>
      </c>
      <c r="Q46" s="51">
        <f t="shared" si="0"/>
        <v>8.3000000000000007</v>
      </c>
      <c r="R46" s="52" t="str">
        <f t="shared" si="3"/>
        <v>B+</v>
      </c>
      <c r="S46" s="53" t="str">
        <f t="shared" si="1"/>
        <v>Khá</v>
      </c>
      <c r="T46" s="41" t="str">
        <f t="shared" si="4"/>
        <v/>
      </c>
      <c r="U46" s="41"/>
      <c r="V46" s="71"/>
      <c r="W46" s="4"/>
      <c r="X46" s="43" t="str">
        <f t="shared" si="2"/>
        <v>Đạt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.75" customHeight="1">
      <c r="B47" s="44">
        <v>39</v>
      </c>
      <c r="C47" s="45" t="s">
        <v>1896</v>
      </c>
      <c r="D47" s="46" t="s">
        <v>1897</v>
      </c>
      <c r="E47" s="47" t="s">
        <v>710</v>
      </c>
      <c r="F47" s="48" t="s">
        <v>750</v>
      </c>
      <c r="G47" s="45" t="s">
        <v>165</v>
      </c>
      <c r="H47" s="88">
        <v>10</v>
      </c>
      <c r="I47" s="49">
        <v>8</v>
      </c>
      <c r="J47" s="49" t="s">
        <v>36</v>
      </c>
      <c r="K47" s="49">
        <v>8</v>
      </c>
      <c r="L47" s="54"/>
      <c r="M47" s="54"/>
      <c r="N47" s="54"/>
      <c r="O47" s="54"/>
      <c r="P47" s="86">
        <v>7</v>
      </c>
      <c r="Q47" s="51">
        <f t="shared" si="0"/>
        <v>7.6</v>
      </c>
      <c r="R47" s="52" t="str">
        <f t="shared" si="3"/>
        <v>B</v>
      </c>
      <c r="S47" s="53" t="str">
        <f t="shared" si="1"/>
        <v>Khá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.75" customHeight="1">
      <c r="B48" s="44">
        <v>40</v>
      </c>
      <c r="C48" s="45" t="s">
        <v>1898</v>
      </c>
      <c r="D48" s="46" t="s">
        <v>1899</v>
      </c>
      <c r="E48" s="47" t="s">
        <v>710</v>
      </c>
      <c r="F48" s="48" t="s">
        <v>1187</v>
      </c>
      <c r="G48" s="45" t="s">
        <v>153</v>
      </c>
      <c r="H48" s="88">
        <v>8</v>
      </c>
      <c r="I48" s="49">
        <v>9</v>
      </c>
      <c r="J48" s="49" t="s">
        <v>36</v>
      </c>
      <c r="K48" s="49">
        <v>9</v>
      </c>
      <c r="L48" s="54"/>
      <c r="M48" s="54"/>
      <c r="N48" s="54"/>
      <c r="O48" s="54"/>
      <c r="P48" s="86">
        <v>7</v>
      </c>
      <c r="Q48" s="51">
        <f t="shared" si="0"/>
        <v>7.7</v>
      </c>
      <c r="R48" s="52" t="str">
        <f t="shared" si="3"/>
        <v>B</v>
      </c>
      <c r="S48" s="53" t="str">
        <f t="shared" si="1"/>
        <v>Khá</v>
      </c>
      <c r="T48" s="41" t="str">
        <f t="shared" si="4"/>
        <v/>
      </c>
      <c r="U48" s="41"/>
      <c r="V48" s="71"/>
      <c r="W48" s="4"/>
      <c r="X48" s="43" t="str">
        <f t="shared" si="2"/>
        <v>Đạt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2:40" ht="18.75" customHeight="1">
      <c r="B49" s="44">
        <v>41</v>
      </c>
      <c r="C49" s="45" t="s">
        <v>1900</v>
      </c>
      <c r="D49" s="46" t="s">
        <v>664</v>
      </c>
      <c r="E49" s="47" t="s">
        <v>221</v>
      </c>
      <c r="F49" s="48" t="s">
        <v>80</v>
      </c>
      <c r="G49" s="45" t="s">
        <v>73</v>
      </c>
      <c r="H49" s="88">
        <v>9</v>
      </c>
      <c r="I49" s="49">
        <v>10</v>
      </c>
      <c r="J49" s="49" t="s">
        <v>36</v>
      </c>
      <c r="K49" s="49">
        <v>10</v>
      </c>
      <c r="L49" s="54"/>
      <c r="M49" s="54"/>
      <c r="N49" s="54"/>
      <c r="O49" s="54"/>
      <c r="P49" s="86">
        <v>7</v>
      </c>
      <c r="Q49" s="51">
        <f t="shared" si="0"/>
        <v>8.1</v>
      </c>
      <c r="R49" s="52" t="str">
        <f t="shared" si="3"/>
        <v>B+</v>
      </c>
      <c r="S49" s="53" t="str">
        <f t="shared" si="1"/>
        <v>Khá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2:40" ht="18.75" customHeight="1">
      <c r="B50" s="44">
        <v>42</v>
      </c>
      <c r="C50" s="45" t="s">
        <v>1901</v>
      </c>
      <c r="D50" s="46" t="s">
        <v>1902</v>
      </c>
      <c r="E50" s="47" t="s">
        <v>1668</v>
      </c>
      <c r="F50" s="48" t="s">
        <v>1903</v>
      </c>
      <c r="G50" s="45" t="s">
        <v>280</v>
      </c>
      <c r="H50" s="88">
        <v>8</v>
      </c>
      <c r="I50" s="49">
        <v>10</v>
      </c>
      <c r="J50" s="49" t="s">
        <v>36</v>
      </c>
      <c r="K50" s="49">
        <v>10</v>
      </c>
      <c r="L50" s="54"/>
      <c r="M50" s="54"/>
      <c r="N50" s="54"/>
      <c r="O50" s="54"/>
      <c r="P50" s="86">
        <v>8</v>
      </c>
      <c r="Q50" s="51">
        <f t="shared" si="0"/>
        <v>8.6</v>
      </c>
      <c r="R50" s="52" t="str">
        <f t="shared" si="3"/>
        <v>A</v>
      </c>
      <c r="S50" s="53" t="str">
        <f t="shared" si="1"/>
        <v>Giỏi</v>
      </c>
      <c r="T50" s="41" t="str">
        <f t="shared" si="4"/>
        <v/>
      </c>
      <c r="U50" s="41"/>
      <c r="V50" s="71"/>
      <c r="W50" s="4"/>
      <c r="X50" s="43" t="str">
        <f t="shared" si="2"/>
        <v>Đạt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2:40" ht="18.75" customHeight="1">
      <c r="B51" s="44">
        <v>43</v>
      </c>
      <c r="C51" s="45" t="s">
        <v>1904</v>
      </c>
      <c r="D51" s="46" t="s">
        <v>1905</v>
      </c>
      <c r="E51" s="47" t="s">
        <v>1668</v>
      </c>
      <c r="F51" s="48" t="s">
        <v>1906</v>
      </c>
      <c r="G51" s="45" t="s">
        <v>165</v>
      </c>
      <c r="H51" s="88">
        <v>10</v>
      </c>
      <c r="I51" s="49">
        <v>8</v>
      </c>
      <c r="J51" s="49" t="s">
        <v>36</v>
      </c>
      <c r="K51" s="49">
        <v>8</v>
      </c>
      <c r="L51" s="54"/>
      <c r="M51" s="54"/>
      <c r="N51" s="54"/>
      <c r="O51" s="54"/>
      <c r="P51" s="86">
        <v>7</v>
      </c>
      <c r="Q51" s="51">
        <f t="shared" si="0"/>
        <v>7.6</v>
      </c>
      <c r="R51" s="52" t="str">
        <f t="shared" si="3"/>
        <v>B</v>
      </c>
      <c r="S51" s="53" t="str">
        <f t="shared" si="1"/>
        <v>Khá</v>
      </c>
      <c r="T51" s="41" t="str">
        <f t="shared" si="4"/>
        <v/>
      </c>
      <c r="U51" s="41"/>
      <c r="V51" s="71"/>
      <c r="W51" s="4"/>
      <c r="X51" s="43" t="str">
        <f t="shared" si="2"/>
        <v>Đạt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2:40" ht="18.75" customHeight="1">
      <c r="B52" s="44">
        <v>44</v>
      </c>
      <c r="C52" s="45" t="s">
        <v>1907</v>
      </c>
      <c r="D52" s="46" t="s">
        <v>517</v>
      </c>
      <c r="E52" s="47" t="s">
        <v>233</v>
      </c>
      <c r="F52" s="48" t="s">
        <v>465</v>
      </c>
      <c r="G52" s="45" t="s">
        <v>148</v>
      </c>
      <c r="H52" s="88">
        <v>9</v>
      </c>
      <c r="I52" s="49">
        <v>8</v>
      </c>
      <c r="J52" s="49" t="s">
        <v>36</v>
      </c>
      <c r="K52" s="49">
        <v>8</v>
      </c>
      <c r="L52" s="54"/>
      <c r="M52" s="54"/>
      <c r="N52" s="54"/>
      <c r="O52" s="54"/>
      <c r="P52" s="86">
        <v>7</v>
      </c>
      <c r="Q52" s="51">
        <f t="shared" si="0"/>
        <v>7.5</v>
      </c>
      <c r="R52" s="52" t="str">
        <f t="shared" si="3"/>
        <v>B</v>
      </c>
      <c r="S52" s="53" t="str">
        <f t="shared" si="1"/>
        <v>Khá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2:40" ht="18.75" customHeight="1">
      <c r="B53" s="44">
        <v>45</v>
      </c>
      <c r="C53" s="45" t="s">
        <v>1908</v>
      </c>
      <c r="D53" s="46" t="s">
        <v>1909</v>
      </c>
      <c r="E53" s="47" t="s">
        <v>233</v>
      </c>
      <c r="F53" s="48" t="s">
        <v>1140</v>
      </c>
      <c r="G53" s="45" t="s">
        <v>174</v>
      </c>
      <c r="H53" s="88">
        <v>9</v>
      </c>
      <c r="I53" s="49">
        <v>8</v>
      </c>
      <c r="J53" s="49" t="s">
        <v>36</v>
      </c>
      <c r="K53" s="49">
        <v>8</v>
      </c>
      <c r="L53" s="54"/>
      <c r="M53" s="54"/>
      <c r="N53" s="54"/>
      <c r="O53" s="54"/>
      <c r="P53" s="86">
        <v>7</v>
      </c>
      <c r="Q53" s="51">
        <f t="shared" si="0"/>
        <v>7.5</v>
      </c>
      <c r="R53" s="52" t="str">
        <f t="shared" si="3"/>
        <v>B</v>
      </c>
      <c r="S53" s="53" t="str">
        <f t="shared" si="1"/>
        <v>Khá</v>
      </c>
      <c r="T53" s="41" t="str">
        <f t="shared" si="4"/>
        <v/>
      </c>
      <c r="U53" s="41"/>
      <c r="V53" s="71"/>
      <c r="W53" s="4"/>
      <c r="X53" s="43" t="str">
        <f t="shared" si="2"/>
        <v>Đạt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2:40" ht="18.75" customHeight="1">
      <c r="B54" s="44">
        <v>46</v>
      </c>
      <c r="C54" s="45" t="s">
        <v>1910</v>
      </c>
      <c r="D54" s="46" t="s">
        <v>1911</v>
      </c>
      <c r="E54" s="47" t="s">
        <v>1444</v>
      </c>
      <c r="F54" s="48" t="s">
        <v>758</v>
      </c>
      <c r="G54" s="45" t="s">
        <v>280</v>
      </c>
      <c r="H54" s="88">
        <v>10</v>
      </c>
      <c r="I54" s="49">
        <v>9</v>
      </c>
      <c r="J54" s="49" t="s">
        <v>36</v>
      </c>
      <c r="K54" s="49">
        <v>9</v>
      </c>
      <c r="L54" s="54"/>
      <c r="M54" s="54"/>
      <c r="N54" s="54"/>
      <c r="O54" s="54"/>
      <c r="P54" s="86">
        <v>7</v>
      </c>
      <c r="Q54" s="51">
        <f t="shared" si="0"/>
        <v>7.9</v>
      </c>
      <c r="R54" s="52" t="str">
        <f t="shared" si="3"/>
        <v>B</v>
      </c>
      <c r="S54" s="53" t="str">
        <f t="shared" si="1"/>
        <v>Khá</v>
      </c>
      <c r="T54" s="41" t="str">
        <f t="shared" si="4"/>
        <v/>
      </c>
      <c r="U54" s="41"/>
      <c r="V54" s="71"/>
      <c r="W54" s="4"/>
      <c r="X54" s="43" t="str">
        <f t="shared" si="2"/>
        <v>Đạt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2:40" ht="18.75" customHeight="1">
      <c r="B55" s="44">
        <v>47</v>
      </c>
      <c r="C55" s="45" t="s">
        <v>1912</v>
      </c>
      <c r="D55" s="46" t="s">
        <v>1913</v>
      </c>
      <c r="E55" s="47" t="s">
        <v>240</v>
      </c>
      <c r="F55" s="48" t="s">
        <v>412</v>
      </c>
      <c r="G55" s="45" t="s">
        <v>81</v>
      </c>
      <c r="H55" s="88">
        <v>10</v>
      </c>
      <c r="I55" s="49">
        <v>8</v>
      </c>
      <c r="J55" s="49" t="s">
        <v>36</v>
      </c>
      <c r="K55" s="49">
        <v>8</v>
      </c>
      <c r="L55" s="54"/>
      <c r="M55" s="54"/>
      <c r="N55" s="54"/>
      <c r="O55" s="54"/>
      <c r="P55" s="86">
        <v>8</v>
      </c>
      <c r="Q55" s="51">
        <f t="shared" si="0"/>
        <v>8.1999999999999993</v>
      </c>
      <c r="R55" s="52" t="str">
        <f t="shared" si="3"/>
        <v>B+</v>
      </c>
      <c r="S55" s="53" t="str">
        <f t="shared" si="1"/>
        <v>Khá</v>
      </c>
      <c r="T55" s="41" t="str">
        <f t="shared" si="4"/>
        <v/>
      </c>
      <c r="U55" s="41"/>
      <c r="V55" s="71"/>
      <c r="W55" s="4"/>
      <c r="X55" s="43" t="str">
        <f t="shared" si="2"/>
        <v>Đạt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2:40" ht="18.75" customHeight="1">
      <c r="B56" s="44">
        <v>48</v>
      </c>
      <c r="C56" s="45" t="s">
        <v>1914</v>
      </c>
      <c r="D56" s="46" t="s">
        <v>110</v>
      </c>
      <c r="E56" s="47" t="s">
        <v>532</v>
      </c>
      <c r="F56" s="48" t="s">
        <v>982</v>
      </c>
      <c r="G56" s="45" t="s">
        <v>153</v>
      </c>
      <c r="H56" s="88">
        <v>9</v>
      </c>
      <c r="I56" s="49">
        <v>8</v>
      </c>
      <c r="J56" s="49" t="s">
        <v>36</v>
      </c>
      <c r="K56" s="49">
        <v>8</v>
      </c>
      <c r="L56" s="54"/>
      <c r="M56" s="54"/>
      <c r="N56" s="54"/>
      <c r="O56" s="54"/>
      <c r="P56" s="86">
        <v>8</v>
      </c>
      <c r="Q56" s="51">
        <f t="shared" si="0"/>
        <v>8.1</v>
      </c>
      <c r="R56" s="52" t="str">
        <f t="shared" si="3"/>
        <v>B+</v>
      </c>
      <c r="S56" s="53" t="str">
        <f t="shared" si="1"/>
        <v>Khá</v>
      </c>
      <c r="T56" s="41" t="str">
        <f t="shared" si="4"/>
        <v/>
      </c>
      <c r="U56" s="41"/>
      <c r="V56" s="71"/>
      <c r="W56" s="4"/>
      <c r="X56" s="43" t="str">
        <f t="shared" si="2"/>
        <v>Đạt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2:40" ht="18.75" customHeight="1">
      <c r="B57" s="44">
        <v>49</v>
      </c>
      <c r="C57" s="45" t="s">
        <v>1915</v>
      </c>
      <c r="D57" s="46" t="s">
        <v>1916</v>
      </c>
      <c r="E57" s="47" t="s">
        <v>532</v>
      </c>
      <c r="F57" s="48" t="s">
        <v>496</v>
      </c>
      <c r="G57" s="45" t="s">
        <v>311</v>
      </c>
      <c r="H57" s="88">
        <v>8</v>
      </c>
      <c r="I57" s="49">
        <v>8</v>
      </c>
      <c r="J57" s="49" t="s">
        <v>36</v>
      </c>
      <c r="K57" s="49">
        <v>8</v>
      </c>
      <c r="L57" s="54"/>
      <c r="M57" s="54"/>
      <c r="N57" s="54"/>
      <c r="O57" s="54"/>
      <c r="P57" s="86">
        <v>7</v>
      </c>
      <c r="Q57" s="51">
        <f t="shared" si="0"/>
        <v>7.4</v>
      </c>
      <c r="R57" s="52" t="str">
        <f t="shared" si="3"/>
        <v>B</v>
      </c>
      <c r="S57" s="53" t="str">
        <f t="shared" si="1"/>
        <v>Khá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2:40" ht="18.75" customHeight="1">
      <c r="B58" s="44">
        <v>50</v>
      </c>
      <c r="C58" s="45" t="s">
        <v>1917</v>
      </c>
      <c r="D58" s="46" t="s">
        <v>1918</v>
      </c>
      <c r="E58" s="47" t="s">
        <v>532</v>
      </c>
      <c r="F58" s="48" t="s">
        <v>839</v>
      </c>
      <c r="G58" s="45" t="s">
        <v>174</v>
      </c>
      <c r="H58" s="88">
        <v>10</v>
      </c>
      <c r="I58" s="49">
        <v>9</v>
      </c>
      <c r="J58" s="49" t="s">
        <v>36</v>
      </c>
      <c r="K58" s="49">
        <v>9</v>
      </c>
      <c r="L58" s="54"/>
      <c r="M58" s="54"/>
      <c r="N58" s="54"/>
      <c r="O58" s="54"/>
      <c r="P58" s="86">
        <v>7</v>
      </c>
      <c r="Q58" s="51">
        <f t="shared" si="0"/>
        <v>7.9</v>
      </c>
      <c r="R58" s="52" t="str">
        <f t="shared" si="3"/>
        <v>B</v>
      </c>
      <c r="S58" s="53" t="str">
        <f t="shared" si="1"/>
        <v>Khá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2:40" ht="18.75" customHeight="1">
      <c r="B59" s="44">
        <v>51</v>
      </c>
      <c r="C59" s="45" t="s">
        <v>1919</v>
      </c>
      <c r="D59" s="46" t="s">
        <v>277</v>
      </c>
      <c r="E59" s="47" t="s">
        <v>881</v>
      </c>
      <c r="F59" s="48" t="s">
        <v>1920</v>
      </c>
      <c r="G59" s="45" t="s">
        <v>113</v>
      </c>
      <c r="H59" s="88">
        <v>7</v>
      </c>
      <c r="I59" s="49">
        <v>9</v>
      </c>
      <c r="J59" s="49" t="s">
        <v>36</v>
      </c>
      <c r="K59" s="49">
        <v>9</v>
      </c>
      <c r="L59" s="54"/>
      <c r="M59" s="54"/>
      <c r="N59" s="54"/>
      <c r="O59" s="54"/>
      <c r="P59" s="86">
        <v>8</v>
      </c>
      <c r="Q59" s="51">
        <f t="shared" si="0"/>
        <v>8.1999999999999993</v>
      </c>
      <c r="R59" s="52" t="str">
        <f t="shared" si="3"/>
        <v>B+</v>
      </c>
      <c r="S59" s="53" t="str">
        <f t="shared" si="1"/>
        <v>Khá</v>
      </c>
      <c r="T59" s="41" t="str">
        <f t="shared" si="4"/>
        <v/>
      </c>
      <c r="U59" s="41"/>
      <c r="V59" s="71"/>
      <c r="W59" s="4"/>
      <c r="X59" s="43" t="str">
        <f t="shared" si="2"/>
        <v>Đạt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2:40" ht="18.75" customHeight="1">
      <c r="B60" s="44">
        <v>52</v>
      </c>
      <c r="C60" s="45" t="s">
        <v>1921</v>
      </c>
      <c r="D60" s="46" t="s">
        <v>1922</v>
      </c>
      <c r="E60" s="47" t="s">
        <v>414</v>
      </c>
      <c r="F60" s="48" t="s">
        <v>226</v>
      </c>
      <c r="G60" s="45" t="s">
        <v>157</v>
      </c>
      <c r="H60" s="88">
        <v>10</v>
      </c>
      <c r="I60" s="49">
        <v>9</v>
      </c>
      <c r="J60" s="49" t="s">
        <v>36</v>
      </c>
      <c r="K60" s="49">
        <v>9</v>
      </c>
      <c r="L60" s="54"/>
      <c r="M60" s="54"/>
      <c r="N60" s="54"/>
      <c r="O60" s="54"/>
      <c r="P60" s="86">
        <v>8</v>
      </c>
      <c r="Q60" s="51">
        <f t="shared" si="0"/>
        <v>8.5</v>
      </c>
      <c r="R60" s="52" t="str">
        <f t="shared" si="3"/>
        <v>A</v>
      </c>
      <c r="S60" s="53" t="str">
        <f t="shared" si="1"/>
        <v>Giỏi</v>
      </c>
      <c r="T60" s="41" t="str">
        <f t="shared" si="4"/>
        <v/>
      </c>
      <c r="U60" s="41"/>
      <c r="V60" s="71"/>
      <c r="W60" s="4"/>
      <c r="X60" s="43" t="str">
        <f t="shared" si="2"/>
        <v>Đạt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2:40" ht="18.75" customHeight="1">
      <c r="B61" s="44">
        <v>53</v>
      </c>
      <c r="C61" s="45" t="s">
        <v>1923</v>
      </c>
      <c r="D61" s="46" t="s">
        <v>1223</v>
      </c>
      <c r="E61" s="47" t="s">
        <v>1924</v>
      </c>
      <c r="F61" s="48" t="s">
        <v>1925</v>
      </c>
      <c r="G61" s="45" t="s">
        <v>280</v>
      </c>
      <c r="H61" s="88">
        <v>7</v>
      </c>
      <c r="I61" s="49">
        <v>10</v>
      </c>
      <c r="J61" s="49" t="s">
        <v>36</v>
      </c>
      <c r="K61" s="49">
        <v>10</v>
      </c>
      <c r="L61" s="54"/>
      <c r="M61" s="54"/>
      <c r="N61" s="54"/>
      <c r="O61" s="54"/>
      <c r="P61" s="86">
        <v>7</v>
      </c>
      <c r="Q61" s="51">
        <f t="shared" si="0"/>
        <v>7.9</v>
      </c>
      <c r="R61" s="52" t="str">
        <f t="shared" si="3"/>
        <v>B</v>
      </c>
      <c r="S61" s="53" t="str">
        <f t="shared" si="1"/>
        <v>Khá</v>
      </c>
      <c r="T61" s="41" t="str">
        <f t="shared" si="4"/>
        <v/>
      </c>
      <c r="U61" s="41"/>
      <c r="V61" s="71"/>
      <c r="W61" s="4"/>
      <c r="X61" s="43" t="str">
        <f t="shared" si="2"/>
        <v>Đạt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2:40" ht="18.75" customHeight="1">
      <c r="B62" s="44">
        <v>54</v>
      </c>
      <c r="C62" s="45" t="s">
        <v>1926</v>
      </c>
      <c r="D62" s="46" t="s">
        <v>1927</v>
      </c>
      <c r="E62" s="47" t="s">
        <v>261</v>
      </c>
      <c r="F62" s="48" t="s">
        <v>761</v>
      </c>
      <c r="G62" s="45" t="s">
        <v>165</v>
      </c>
      <c r="H62" s="88">
        <v>10</v>
      </c>
      <c r="I62" s="49">
        <v>10</v>
      </c>
      <c r="J62" s="49" t="s">
        <v>36</v>
      </c>
      <c r="K62" s="49">
        <v>10</v>
      </c>
      <c r="L62" s="54"/>
      <c r="M62" s="54"/>
      <c r="N62" s="54"/>
      <c r="O62" s="54"/>
      <c r="P62" s="86">
        <v>8</v>
      </c>
      <c r="Q62" s="51">
        <f t="shared" si="0"/>
        <v>8.8000000000000007</v>
      </c>
      <c r="R62" s="52" t="str">
        <f t="shared" si="3"/>
        <v>A</v>
      </c>
      <c r="S62" s="53" t="str">
        <f t="shared" si="1"/>
        <v>Giỏi</v>
      </c>
      <c r="T62" s="41" t="str">
        <f t="shared" si="4"/>
        <v/>
      </c>
      <c r="U62" s="41"/>
      <c r="V62" s="71"/>
      <c r="W62" s="4"/>
      <c r="X62" s="43" t="str">
        <f t="shared" si="2"/>
        <v>Đạt</v>
      </c>
      <c r="Y62" s="4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61"/>
    </row>
    <row r="63" spans="2:40" ht="18.75" customHeight="1">
      <c r="B63" s="44">
        <v>55</v>
      </c>
      <c r="C63" s="45" t="s">
        <v>1928</v>
      </c>
      <c r="D63" s="46" t="s">
        <v>1054</v>
      </c>
      <c r="E63" s="47" t="s">
        <v>261</v>
      </c>
      <c r="F63" s="48" t="s">
        <v>1929</v>
      </c>
      <c r="G63" s="45" t="s">
        <v>157</v>
      </c>
      <c r="H63" s="88">
        <v>10</v>
      </c>
      <c r="I63" s="49">
        <v>9</v>
      </c>
      <c r="J63" s="49" t="s">
        <v>36</v>
      </c>
      <c r="K63" s="49">
        <v>9</v>
      </c>
      <c r="L63" s="54"/>
      <c r="M63" s="54"/>
      <c r="N63" s="54"/>
      <c r="O63" s="54"/>
      <c r="P63" s="86">
        <v>7</v>
      </c>
      <c r="Q63" s="51">
        <f t="shared" si="0"/>
        <v>7.9</v>
      </c>
      <c r="R63" s="52" t="str">
        <f t="shared" si="3"/>
        <v>B</v>
      </c>
      <c r="S63" s="53" t="str">
        <f t="shared" si="1"/>
        <v>Khá</v>
      </c>
      <c r="T63" s="41" t="str">
        <f t="shared" si="4"/>
        <v/>
      </c>
      <c r="U63" s="41"/>
      <c r="V63" s="71"/>
      <c r="W63" s="4"/>
      <c r="X63" s="43" t="str">
        <f t="shared" si="2"/>
        <v>Đạt</v>
      </c>
      <c r="Y63" s="4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61"/>
    </row>
    <row r="64" spans="2:40" ht="18.75" customHeight="1">
      <c r="B64" s="44">
        <v>56</v>
      </c>
      <c r="C64" s="45" t="s">
        <v>1930</v>
      </c>
      <c r="D64" s="46" t="s">
        <v>1463</v>
      </c>
      <c r="E64" s="47" t="s">
        <v>261</v>
      </c>
      <c r="F64" s="48" t="s">
        <v>279</v>
      </c>
      <c r="G64" s="45" t="s">
        <v>77</v>
      </c>
      <c r="H64" s="88">
        <v>9</v>
      </c>
      <c r="I64" s="49">
        <v>8</v>
      </c>
      <c r="J64" s="49" t="s">
        <v>36</v>
      </c>
      <c r="K64" s="49">
        <v>8</v>
      </c>
      <c r="L64" s="54"/>
      <c r="M64" s="54"/>
      <c r="N64" s="54"/>
      <c r="O64" s="54"/>
      <c r="P64" s="86">
        <v>7</v>
      </c>
      <c r="Q64" s="51">
        <f t="shared" si="0"/>
        <v>7.5</v>
      </c>
      <c r="R64" s="52" t="str">
        <f t="shared" si="3"/>
        <v>B</v>
      </c>
      <c r="S64" s="53" t="str">
        <f t="shared" si="1"/>
        <v>Khá</v>
      </c>
      <c r="T64" s="41" t="str">
        <f t="shared" si="4"/>
        <v/>
      </c>
      <c r="U64" s="41"/>
      <c r="V64" s="71"/>
      <c r="W64" s="4"/>
      <c r="X64" s="43" t="str">
        <f t="shared" si="2"/>
        <v>Đạt</v>
      </c>
      <c r="Y64" s="4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61"/>
    </row>
    <row r="65" spans="1:40" ht="18.75" customHeight="1">
      <c r="B65" s="44">
        <v>57</v>
      </c>
      <c r="C65" s="45" t="s">
        <v>1931</v>
      </c>
      <c r="D65" s="46" t="s">
        <v>110</v>
      </c>
      <c r="E65" s="47" t="s">
        <v>421</v>
      </c>
      <c r="F65" s="48" t="s">
        <v>1932</v>
      </c>
      <c r="G65" s="45" t="s">
        <v>157</v>
      </c>
      <c r="H65" s="88">
        <v>10</v>
      </c>
      <c r="I65" s="49">
        <v>10</v>
      </c>
      <c r="J65" s="49" t="s">
        <v>36</v>
      </c>
      <c r="K65" s="49">
        <v>10</v>
      </c>
      <c r="L65" s="54"/>
      <c r="M65" s="54"/>
      <c r="N65" s="54"/>
      <c r="O65" s="54"/>
      <c r="P65" s="86">
        <v>8</v>
      </c>
      <c r="Q65" s="51">
        <f t="shared" si="0"/>
        <v>8.8000000000000007</v>
      </c>
      <c r="R65" s="52" t="str">
        <f t="shared" si="3"/>
        <v>A</v>
      </c>
      <c r="S65" s="53" t="str">
        <f t="shared" si="1"/>
        <v>Giỏi</v>
      </c>
      <c r="T65" s="41" t="str">
        <f t="shared" si="4"/>
        <v/>
      </c>
      <c r="U65" s="41"/>
      <c r="V65" s="71"/>
      <c r="W65" s="4"/>
      <c r="X65" s="43" t="str">
        <f t="shared" si="2"/>
        <v>Đạt</v>
      </c>
      <c r="Y65" s="4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61"/>
    </row>
    <row r="66" spans="1:40" ht="18.75" customHeight="1">
      <c r="B66" s="44">
        <v>58</v>
      </c>
      <c r="C66" s="45" t="s">
        <v>1933</v>
      </c>
      <c r="D66" s="46" t="s">
        <v>1934</v>
      </c>
      <c r="E66" s="47" t="s">
        <v>1935</v>
      </c>
      <c r="F66" s="48" t="s">
        <v>156</v>
      </c>
      <c r="G66" s="45" t="s">
        <v>157</v>
      </c>
      <c r="H66" s="88">
        <v>10</v>
      </c>
      <c r="I66" s="49">
        <v>9</v>
      </c>
      <c r="J66" s="49" t="s">
        <v>36</v>
      </c>
      <c r="K66" s="49">
        <v>9</v>
      </c>
      <c r="L66" s="54"/>
      <c r="M66" s="54"/>
      <c r="N66" s="54"/>
      <c r="O66" s="54"/>
      <c r="P66" s="86">
        <v>7</v>
      </c>
      <c r="Q66" s="51">
        <f t="shared" si="0"/>
        <v>7.9</v>
      </c>
      <c r="R66" s="52" t="str">
        <f t="shared" si="3"/>
        <v>B</v>
      </c>
      <c r="S66" s="53" t="str">
        <f t="shared" si="1"/>
        <v>Khá</v>
      </c>
      <c r="T66" s="41" t="str">
        <f t="shared" si="4"/>
        <v/>
      </c>
      <c r="U66" s="41"/>
      <c r="V66" s="71"/>
      <c r="W66" s="4"/>
      <c r="X66" s="43" t="str">
        <f t="shared" si="2"/>
        <v>Đạt</v>
      </c>
      <c r="Y66" s="4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61"/>
    </row>
    <row r="67" spans="1:40" ht="18.75" customHeight="1">
      <c r="B67" s="44">
        <v>59</v>
      </c>
      <c r="C67" s="45" t="s">
        <v>1936</v>
      </c>
      <c r="D67" s="46" t="s">
        <v>1937</v>
      </c>
      <c r="E67" s="47" t="s">
        <v>283</v>
      </c>
      <c r="F67" s="48" t="s">
        <v>1687</v>
      </c>
      <c r="G67" s="45" t="s">
        <v>148</v>
      </c>
      <c r="H67" s="88">
        <v>9</v>
      </c>
      <c r="I67" s="49">
        <v>10</v>
      </c>
      <c r="J67" s="49" t="s">
        <v>36</v>
      </c>
      <c r="K67" s="49">
        <v>10</v>
      </c>
      <c r="L67" s="54"/>
      <c r="M67" s="54"/>
      <c r="N67" s="54"/>
      <c r="O67" s="54"/>
      <c r="P67" s="86">
        <v>8</v>
      </c>
      <c r="Q67" s="51">
        <f t="shared" si="0"/>
        <v>8.6999999999999993</v>
      </c>
      <c r="R67" s="52" t="str">
        <f t="shared" si="3"/>
        <v>A</v>
      </c>
      <c r="S67" s="53" t="str">
        <f t="shared" si="1"/>
        <v>Giỏi</v>
      </c>
      <c r="T67" s="41" t="str">
        <f t="shared" si="4"/>
        <v/>
      </c>
      <c r="U67" s="41"/>
      <c r="V67" s="71"/>
      <c r="W67" s="4"/>
      <c r="X67" s="43" t="str">
        <f t="shared" si="2"/>
        <v>Đạt</v>
      </c>
      <c r="Y67" s="4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61"/>
    </row>
    <row r="68" spans="1:40" ht="18.75" customHeight="1">
      <c r="B68" s="44">
        <v>60</v>
      </c>
      <c r="C68" s="45" t="s">
        <v>1938</v>
      </c>
      <c r="D68" s="46" t="s">
        <v>500</v>
      </c>
      <c r="E68" s="47" t="s">
        <v>582</v>
      </c>
      <c r="F68" s="48" t="s">
        <v>628</v>
      </c>
      <c r="G68" s="45" t="s">
        <v>95</v>
      </c>
      <c r="H68" s="88">
        <v>8</v>
      </c>
      <c r="I68" s="49">
        <v>10</v>
      </c>
      <c r="J68" s="49" t="s">
        <v>36</v>
      </c>
      <c r="K68" s="49">
        <v>10</v>
      </c>
      <c r="L68" s="54"/>
      <c r="M68" s="54"/>
      <c r="N68" s="54"/>
      <c r="O68" s="54"/>
      <c r="P68" s="86">
        <v>8</v>
      </c>
      <c r="Q68" s="51">
        <f t="shared" si="0"/>
        <v>8.6</v>
      </c>
      <c r="R68" s="52" t="str">
        <f t="shared" si="3"/>
        <v>A</v>
      </c>
      <c r="S68" s="53" t="str">
        <f t="shared" si="1"/>
        <v>Giỏi</v>
      </c>
      <c r="T68" s="41" t="str">
        <f t="shared" si="4"/>
        <v/>
      </c>
      <c r="U68" s="41"/>
      <c r="V68" s="71"/>
      <c r="W68" s="4"/>
      <c r="X68" s="43" t="str">
        <f t="shared" si="2"/>
        <v>Đạt</v>
      </c>
      <c r="Y68" s="4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61"/>
    </row>
    <row r="69" spans="1:40" ht="18.75" customHeight="1">
      <c r="B69" s="44">
        <v>61</v>
      </c>
      <c r="C69" s="45" t="s">
        <v>1939</v>
      </c>
      <c r="D69" s="46" t="s">
        <v>1223</v>
      </c>
      <c r="E69" s="47" t="s">
        <v>582</v>
      </c>
      <c r="F69" s="48" t="s">
        <v>409</v>
      </c>
      <c r="G69" s="45" t="s">
        <v>157</v>
      </c>
      <c r="H69" s="88">
        <v>10</v>
      </c>
      <c r="I69" s="49">
        <v>10</v>
      </c>
      <c r="J69" s="49" t="s">
        <v>36</v>
      </c>
      <c r="K69" s="49">
        <v>10</v>
      </c>
      <c r="L69" s="54"/>
      <c r="M69" s="54"/>
      <c r="N69" s="54"/>
      <c r="O69" s="54"/>
      <c r="P69" s="86">
        <v>8</v>
      </c>
      <c r="Q69" s="51">
        <f t="shared" si="0"/>
        <v>8.8000000000000007</v>
      </c>
      <c r="R69" s="52" t="str">
        <f t="shared" si="3"/>
        <v>A</v>
      </c>
      <c r="S69" s="53" t="str">
        <f t="shared" si="1"/>
        <v>Giỏi</v>
      </c>
      <c r="T69" s="41" t="str">
        <f t="shared" si="4"/>
        <v/>
      </c>
      <c r="U69" s="41"/>
      <c r="V69" s="71"/>
      <c r="W69" s="4"/>
      <c r="X69" s="43" t="str">
        <f t="shared" si="2"/>
        <v>Đạt</v>
      </c>
      <c r="Y69" s="4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61"/>
    </row>
    <row r="70" spans="1:40" ht="18.75" customHeight="1">
      <c r="B70" s="44">
        <v>62</v>
      </c>
      <c r="C70" s="45" t="s">
        <v>1940</v>
      </c>
      <c r="D70" s="46" t="s">
        <v>210</v>
      </c>
      <c r="E70" s="47" t="s">
        <v>930</v>
      </c>
      <c r="F70" s="48" t="s">
        <v>1167</v>
      </c>
      <c r="G70" s="45" t="s">
        <v>153</v>
      </c>
      <c r="H70" s="88">
        <v>9</v>
      </c>
      <c r="I70" s="49">
        <v>10</v>
      </c>
      <c r="J70" s="49" t="s">
        <v>36</v>
      </c>
      <c r="K70" s="49">
        <v>10</v>
      </c>
      <c r="L70" s="54"/>
      <c r="M70" s="54"/>
      <c r="N70" s="54"/>
      <c r="O70" s="54"/>
      <c r="P70" s="86">
        <v>7</v>
      </c>
      <c r="Q70" s="51">
        <f t="shared" si="0"/>
        <v>8.1</v>
      </c>
      <c r="R70" s="52" t="str">
        <f t="shared" si="3"/>
        <v>B+</v>
      </c>
      <c r="S70" s="53" t="str">
        <f t="shared" si="1"/>
        <v>Khá</v>
      </c>
      <c r="T70" s="41" t="str">
        <f t="shared" si="4"/>
        <v/>
      </c>
      <c r="U70" s="41"/>
      <c r="V70" s="71"/>
      <c r="W70" s="4"/>
      <c r="X70" s="43" t="str">
        <f t="shared" si="2"/>
        <v>Đạt</v>
      </c>
      <c r="Y70" s="43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61"/>
    </row>
    <row r="71" spans="1:40" ht="18.75" customHeight="1">
      <c r="B71" s="44">
        <v>63</v>
      </c>
      <c r="C71" s="45" t="s">
        <v>1941</v>
      </c>
      <c r="D71" s="46" t="s">
        <v>110</v>
      </c>
      <c r="E71" s="47" t="s">
        <v>778</v>
      </c>
      <c r="F71" s="48" t="s">
        <v>368</v>
      </c>
      <c r="G71" s="45" t="s">
        <v>157</v>
      </c>
      <c r="H71" s="88">
        <v>10</v>
      </c>
      <c r="I71" s="49">
        <v>10</v>
      </c>
      <c r="J71" s="49" t="s">
        <v>36</v>
      </c>
      <c r="K71" s="49">
        <v>10</v>
      </c>
      <c r="L71" s="54"/>
      <c r="M71" s="54"/>
      <c r="N71" s="54"/>
      <c r="O71" s="54"/>
      <c r="P71" s="86">
        <v>8</v>
      </c>
      <c r="Q71" s="51">
        <f t="shared" si="0"/>
        <v>8.8000000000000007</v>
      </c>
      <c r="R71" s="52" t="str">
        <f t="shared" si="3"/>
        <v>A</v>
      </c>
      <c r="S71" s="53" t="str">
        <f t="shared" si="1"/>
        <v>Giỏi</v>
      </c>
      <c r="T71" s="41" t="str">
        <f t="shared" si="4"/>
        <v/>
      </c>
      <c r="U71" s="41"/>
      <c r="V71" s="71"/>
      <c r="W71" s="4"/>
      <c r="X71" s="43" t="str">
        <f t="shared" si="2"/>
        <v>Đạt</v>
      </c>
      <c r="Y71" s="43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61"/>
    </row>
    <row r="72" spans="1:40" ht="7.5" hidden="1" customHeight="1">
      <c r="A72" s="61"/>
      <c r="B72" s="62"/>
      <c r="C72" s="63"/>
      <c r="D72" s="63"/>
      <c r="E72" s="64"/>
      <c r="F72" s="64"/>
      <c r="G72" s="64"/>
      <c r="H72" s="65"/>
      <c r="I72" s="66"/>
      <c r="J72" s="66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4"/>
    </row>
    <row r="73" spans="1:40" ht="16.8">
      <c r="A73" s="61"/>
      <c r="B73" s="140" t="s">
        <v>37</v>
      </c>
      <c r="C73" s="140"/>
      <c r="D73" s="63"/>
      <c r="E73" s="64"/>
      <c r="F73" s="64"/>
      <c r="G73" s="64"/>
      <c r="H73" s="65"/>
      <c r="I73" s="66"/>
      <c r="J73" s="66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4"/>
    </row>
    <row r="74" spans="1:40" ht="16.5" customHeight="1">
      <c r="A74" s="61"/>
      <c r="B74" s="68" t="s">
        <v>38</v>
      </c>
      <c r="C74" s="68"/>
      <c r="D74" s="69">
        <f>+$AA$7</f>
        <v>63</v>
      </c>
      <c r="E74" s="70" t="s">
        <v>39</v>
      </c>
      <c r="F74" s="70"/>
      <c r="G74" s="130" t="s">
        <v>40</v>
      </c>
      <c r="H74" s="130"/>
      <c r="I74" s="130"/>
      <c r="J74" s="130"/>
      <c r="K74" s="130"/>
      <c r="L74" s="130"/>
      <c r="M74" s="130"/>
      <c r="N74" s="130"/>
      <c r="O74" s="130"/>
      <c r="P74" s="71">
        <f>$AA$7 -COUNTIF($T$8:$T$250,"Vắng") -COUNTIF($T$8:$T$250,"Vắng có phép") - COUNTIF($T$8:$T$250,"Đình chỉ thi") - COUNTIF($T$8:$T$250,"Không đủ ĐKDT")</f>
        <v>62</v>
      </c>
      <c r="Q74" s="71"/>
      <c r="R74" s="72"/>
      <c r="S74" s="73"/>
      <c r="T74" s="73" t="s">
        <v>39</v>
      </c>
      <c r="U74" s="73"/>
      <c r="V74" s="73"/>
      <c r="W74" s="4"/>
    </row>
    <row r="75" spans="1:40" ht="16.5" customHeight="1">
      <c r="A75" s="61"/>
      <c r="B75" s="68" t="s">
        <v>41</v>
      </c>
      <c r="C75" s="68"/>
      <c r="D75" s="69">
        <f>+$AL$7</f>
        <v>62</v>
      </c>
      <c r="E75" s="70" t="s">
        <v>39</v>
      </c>
      <c r="F75" s="70"/>
      <c r="G75" s="130" t="s">
        <v>42</v>
      </c>
      <c r="H75" s="130"/>
      <c r="I75" s="130"/>
      <c r="J75" s="130"/>
      <c r="K75" s="130"/>
      <c r="L75" s="130"/>
      <c r="M75" s="130"/>
      <c r="N75" s="130"/>
      <c r="O75" s="130"/>
      <c r="P75" s="74">
        <f>COUNTIF($T$8:$T$126,"Vắng")</f>
        <v>0</v>
      </c>
      <c r="Q75" s="74"/>
      <c r="R75" s="75"/>
      <c r="S75" s="73"/>
      <c r="T75" s="73" t="s">
        <v>39</v>
      </c>
      <c r="U75" s="73"/>
      <c r="V75" s="73"/>
      <c r="W75" s="4"/>
    </row>
    <row r="76" spans="1:40" ht="16.5" customHeight="1">
      <c r="A76" s="61"/>
      <c r="B76" s="68" t="s">
        <v>43</v>
      </c>
      <c r="C76" s="68"/>
      <c r="D76" s="76">
        <f>COUNTIF(X9:X71,"Học lại")</f>
        <v>1</v>
      </c>
      <c r="E76" s="70" t="s">
        <v>39</v>
      </c>
      <c r="F76" s="70"/>
      <c r="G76" s="130" t="s">
        <v>44</v>
      </c>
      <c r="H76" s="130"/>
      <c r="I76" s="130"/>
      <c r="J76" s="130"/>
      <c r="K76" s="130"/>
      <c r="L76" s="130"/>
      <c r="M76" s="130"/>
      <c r="N76" s="130"/>
      <c r="O76" s="130"/>
      <c r="P76" s="71">
        <f>COUNTIF($T$8:$T$126,"Vắng có phép")</f>
        <v>0</v>
      </c>
      <c r="Q76" s="71"/>
      <c r="R76" s="72"/>
      <c r="S76" s="73"/>
      <c r="T76" s="73" t="s">
        <v>39</v>
      </c>
      <c r="U76" s="73"/>
      <c r="V76" s="73"/>
      <c r="W76" s="4"/>
    </row>
    <row r="77" spans="1:40" ht="3" customHeight="1">
      <c r="A77" s="61"/>
      <c r="B77" s="62"/>
      <c r="C77" s="63"/>
      <c r="D77" s="63"/>
      <c r="E77" s="64"/>
      <c r="F77" s="64"/>
      <c r="G77" s="64"/>
      <c r="H77" s="65"/>
      <c r="I77" s="66"/>
      <c r="J77" s="66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4"/>
    </row>
    <row r="78" spans="1:40">
      <c r="B78" s="77" t="s">
        <v>45</v>
      </c>
      <c r="C78" s="77"/>
      <c r="D78" s="78">
        <f>COUNTIF(X9:X71,"Thi lại")</f>
        <v>0</v>
      </c>
      <c r="E78" s="79" t="s">
        <v>39</v>
      </c>
      <c r="F78" s="4"/>
      <c r="G78" s="4"/>
      <c r="H78" s="4"/>
      <c r="I78" s="4"/>
      <c r="J78" s="150"/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14"/>
      <c r="V78" s="114"/>
      <c r="W78" s="4"/>
    </row>
    <row r="79" spans="1:40">
      <c r="B79" s="77"/>
      <c r="C79" s="77"/>
      <c r="D79" s="78"/>
      <c r="E79" s="79"/>
      <c r="F79" s="4"/>
      <c r="G79" s="4"/>
      <c r="H79" s="4"/>
      <c r="I79" s="4"/>
      <c r="J79" s="150" t="s">
        <v>58</v>
      </c>
      <c r="K79" s="150"/>
      <c r="L79" s="150"/>
      <c r="M79" s="150"/>
      <c r="N79" s="150"/>
      <c r="O79" s="150"/>
      <c r="P79" s="150"/>
      <c r="Q79" s="150"/>
      <c r="R79" s="150"/>
      <c r="S79" s="150"/>
      <c r="T79" s="150"/>
      <c r="U79" s="150"/>
      <c r="V79" s="114"/>
      <c r="W79" s="4"/>
    </row>
    <row r="80" spans="1:40" ht="27" customHeight="1">
      <c r="A80" s="80"/>
      <c r="B80" s="151" t="s">
        <v>46</v>
      </c>
      <c r="C80" s="151"/>
      <c r="D80" s="151"/>
      <c r="E80" s="151"/>
      <c r="F80" s="151"/>
      <c r="G80" s="151"/>
      <c r="H80" s="151"/>
      <c r="I80" s="81"/>
      <c r="J80" s="152" t="s">
        <v>59</v>
      </c>
      <c r="K80" s="153"/>
      <c r="L80" s="153"/>
      <c r="M80" s="153"/>
      <c r="N80" s="153"/>
      <c r="O80" s="153"/>
      <c r="P80" s="153"/>
      <c r="Q80" s="153"/>
      <c r="R80" s="153"/>
      <c r="S80" s="153"/>
      <c r="T80" s="153"/>
      <c r="U80" s="153"/>
      <c r="V80" s="115"/>
      <c r="W80" s="4"/>
    </row>
    <row r="81" spans="1:40" ht="4.5" customHeight="1">
      <c r="A81" s="61"/>
      <c r="B81" s="62"/>
      <c r="C81" s="82"/>
      <c r="D81" s="82"/>
      <c r="E81" s="83"/>
      <c r="F81" s="83"/>
      <c r="G81" s="83"/>
      <c r="H81" s="84"/>
      <c r="I81" s="85"/>
      <c r="J81" s="85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1:40" s="61" customFormat="1">
      <c r="B82" s="151" t="s">
        <v>47</v>
      </c>
      <c r="C82" s="151"/>
      <c r="D82" s="154" t="s">
        <v>48</v>
      </c>
      <c r="E82" s="154"/>
      <c r="F82" s="154"/>
      <c r="G82" s="154"/>
      <c r="H82" s="154"/>
      <c r="I82" s="85"/>
      <c r="J82" s="85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4"/>
      <c r="X82" s="2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</row>
    <row r="83" spans="1:40" s="61" customFormat="1" ht="6.6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2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s="61" customFormat="1" ht="4.2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2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s="61" customFormat="1" ht="13.05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2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s="61" customFormat="1" ht="9.75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2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s="61" customFormat="1" ht="3.75" customHeight="1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2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s="61" customFormat="1" ht="13.95" customHeight="1">
      <c r="A88" s="1"/>
      <c r="B88" s="148" t="s">
        <v>60</v>
      </c>
      <c r="C88" s="148"/>
      <c r="D88" s="148" t="s">
        <v>61</v>
      </c>
      <c r="E88" s="148"/>
      <c r="F88" s="148"/>
      <c r="G88" s="148"/>
      <c r="H88" s="148"/>
      <c r="I88" s="148"/>
      <c r="J88" s="148" t="s">
        <v>62</v>
      </c>
      <c r="K88" s="148"/>
      <c r="L88" s="148"/>
      <c r="M88" s="148"/>
      <c r="N88" s="148"/>
      <c r="O88" s="148"/>
      <c r="P88" s="148"/>
      <c r="Q88" s="148"/>
      <c r="R88" s="148"/>
      <c r="S88" s="148"/>
      <c r="T88" s="148"/>
      <c r="U88" s="148"/>
      <c r="V88" s="113"/>
      <c r="W88" s="4"/>
      <c r="X88" s="2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s="61" customFormat="1" ht="4.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2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0" s="61" customFormat="1" ht="36.75" customHeight="1">
      <c r="A90" s="1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2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</row>
    <row r="91" spans="1:40" ht="38.25" customHeight="1">
      <c r="B91" s="155"/>
      <c r="C91" s="151"/>
      <c r="D91" s="151"/>
      <c r="E91" s="151"/>
      <c r="F91" s="151"/>
      <c r="G91" s="151"/>
      <c r="H91" s="155"/>
      <c r="I91" s="155"/>
      <c r="J91" s="155"/>
      <c r="K91" s="155"/>
      <c r="L91" s="155"/>
      <c r="M91" s="155"/>
      <c r="N91" s="156"/>
      <c r="O91" s="156"/>
      <c r="P91" s="156"/>
      <c r="Q91" s="156"/>
      <c r="R91" s="156"/>
      <c r="S91" s="156"/>
      <c r="T91" s="156"/>
      <c r="U91" s="156"/>
      <c r="V91" s="112"/>
    </row>
    <row r="92" spans="1:40">
      <c r="B92" s="62"/>
      <c r="C92" s="82"/>
      <c r="D92" s="82"/>
      <c r="E92" s="83"/>
      <c r="F92" s="83"/>
      <c r="G92" s="83"/>
      <c r="H92" s="84"/>
      <c r="I92" s="85"/>
      <c r="J92" s="85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3" spans="1:40">
      <c r="B93" s="151"/>
      <c r="C93" s="151"/>
      <c r="D93" s="154"/>
      <c r="E93" s="154"/>
      <c r="F93" s="154"/>
      <c r="G93" s="154"/>
      <c r="H93" s="154"/>
      <c r="I93" s="85"/>
      <c r="J93" s="85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</row>
    <row r="94" spans="1:40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9" spans="2:22">
      <c r="B99" s="157"/>
      <c r="C99" s="157"/>
      <c r="D99" s="157"/>
      <c r="E99" s="157"/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11"/>
    </row>
    <row r="102" spans="2:22" ht="39" customHeight="1">
      <c r="B102" s="155"/>
      <c r="C102" s="151"/>
      <c r="D102" s="151"/>
      <c r="E102" s="151"/>
      <c r="F102" s="151"/>
      <c r="G102" s="151"/>
      <c r="H102" s="155"/>
      <c r="I102" s="155"/>
      <c r="J102" s="155"/>
      <c r="K102" s="155"/>
      <c r="L102" s="155"/>
      <c r="M102" s="155"/>
      <c r="N102" s="156"/>
      <c r="O102" s="156"/>
      <c r="P102" s="156"/>
      <c r="Q102" s="156"/>
      <c r="R102" s="156"/>
      <c r="S102" s="156"/>
      <c r="T102" s="156"/>
      <c r="U102" s="156"/>
      <c r="V102" s="112"/>
    </row>
    <row r="103" spans="2:22">
      <c r="B103" s="62"/>
      <c r="C103" s="82"/>
      <c r="D103" s="82"/>
      <c r="E103" s="83"/>
      <c r="F103" s="83"/>
      <c r="G103" s="83"/>
      <c r="H103" s="84"/>
      <c r="I103" s="85"/>
      <c r="J103" s="85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spans="2:22">
      <c r="B104" s="151"/>
      <c r="C104" s="151"/>
      <c r="D104" s="154"/>
      <c r="E104" s="154"/>
      <c r="F104" s="154"/>
      <c r="G104" s="154"/>
      <c r="H104" s="154"/>
      <c r="I104" s="85"/>
      <c r="J104" s="85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</row>
    <row r="105" spans="2:22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</row>
    <row r="110" spans="2:22">
      <c r="B110" s="157"/>
      <c r="C110" s="157"/>
      <c r="D110" s="157"/>
      <c r="E110" s="157"/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11"/>
    </row>
  </sheetData>
  <sheetProtection formatCells="0" formatColumns="0" formatRows="0" insertColumns="0" insertRows="0" insertHyperlinks="0" deleteColumns="0" deleteRows="0" sort="0" autoFilter="0" pivotTables="0"/>
  <autoFilter ref="A7:AN71">
    <filterColumn colId="3" showButton="0"/>
  </autoFilter>
  <mergeCells count="68">
    <mergeCell ref="N91:U91"/>
    <mergeCell ref="B110:D110"/>
    <mergeCell ref="E110:G110"/>
    <mergeCell ref="H110:M110"/>
    <mergeCell ref="N110:U110"/>
    <mergeCell ref="B93:C93"/>
    <mergeCell ref="D93:H93"/>
    <mergeCell ref="B99:D99"/>
    <mergeCell ref="E99:G99"/>
    <mergeCell ref="H99:M99"/>
    <mergeCell ref="N99:U99"/>
    <mergeCell ref="B102:G102"/>
    <mergeCell ref="H102:M102"/>
    <mergeCell ref="N102:U102"/>
    <mergeCell ref="B104:C104"/>
    <mergeCell ref="D104:H104"/>
    <mergeCell ref="B82:C82"/>
    <mergeCell ref="D82:H82"/>
    <mergeCell ref="B88:C88"/>
    <mergeCell ref="D88:I88"/>
    <mergeCell ref="B91:G91"/>
    <mergeCell ref="H91:M91"/>
    <mergeCell ref="J88:U88"/>
    <mergeCell ref="P6:P7"/>
    <mergeCell ref="Q6:Q8"/>
    <mergeCell ref="R6:R7"/>
    <mergeCell ref="H6:H7"/>
    <mergeCell ref="I6:I7"/>
    <mergeCell ref="J6:J7"/>
    <mergeCell ref="K6:K7"/>
    <mergeCell ref="L6:L7"/>
    <mergeCell ref="J78:T78"/>
    <mergeCell ref="J79:U79"/>
    <mergeCell ref="B80:H80"/>
    <mergeCell ref="J80:U80"/>
    <mergeCell ref="G76:O76"/>
    <mergeCell ref="M6:N6"/>
    <mergeCell ref="G6:G7"/>
    <mergeCell ref="B8:G8"/>
    <mergeCell ref="B73:C73"/>
    <mergeCell ref="G74:O74"/>
    <mergeCell ref="C6:C7"/>
    <mergeCell ref="D6:E7"/>
    <mergeCell ref="F6:F7"/>
    <mergeCell ref="O6:O7"/>
    <mergeCell ref="G75:O75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U6:U8"/>
    <mergeCell ref="S6:S7"/>
    <mergeCell ref="T6:T8"/>
    <mergeCell ref="B6:B7"/>
    <mergeCell ref="B1:G1"/>
    <mergeCell ref="H1:U1"/>
    <mergeCell ref="B2:G2"/>
    <mergeCell ref="H2:U2"/>
    <mergeCell ref="B3:C3"/>
    <mergeCell ref="D3:O3"/>
    <mergeCell ref="P3:U3"/>
  </mergeCells>
  <conditionalFormatting sqref="H9:P71">
    <cfRule type="cellIs" dxfId="107" priority="9" operator="greaterThan">
      <formula>10</formula>
    </cfRule>
  </conditionalFormatting>
  <conditionalFormatting sqref="C1:C1048576">
    <cfRule type="duplicateValues" dxfId="106" priority="8"/>
  </conditionalFormatting>
  <conditionalFormatting sqref="P9:P71">
    <cfRule type="cellIs" dxfId="105" priority="5" operator="greaterThan">
      <formula>10</formula>
    </cfRule>
    <cfRule type="cellIs" dxfId="104" priority="6" operator="greaterThan">
      <formula>10</formula>
    </cfRule>
    <cfRule type="cellIs" dxfId="103" priority="7" operator="greaterThan">
      <formula>10</formula>
    </cfRule>
  </conditionalFormatting>
  <conditionalFormatting sqref="H9:K71">
    <cfRule type="cellIs" dxfId="102" priority="4" operator="greaterThan">
      <formula>10</formula>
    </cfRule>
  </conditionalFormatting>
  <conditionalFormatting sqref="C79:C88">
    <cfRule type="duplicateValues" dxfId="101" priority="3"/>
  </conditionalFormatting>
  <conditionalFormatting sqref="O79:O88">
    <cfRule type="duplicateValues" dxfId="100" priority="2"/>
  </conditionalFormatting>
  <conditionalFormatting sqref="C79:C88">
    <cfRule type="duplicateValues" dxfId="99" priority="1"/>
  </conditionalFormatting>
  <dataValidations count="1">
    <dataValidation allowBlank="1" showInputMessage="1" showErrorMessage="1" errorTitle="Không xóa dữ liệu" error="Không xóa dữ liệu" prompt="Không xóa dữ liệu" sqref="D76 AN2:AN7 X9:Y71 Z9 Z2:AM2 Y3:AM7"/>
  </dataValidations>
  <pageMargins left="0.35433070866141736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N109"/>
  <sheetViews>
    <sheetView topLeftCell="B1" workbookViewId="0">
      <pane ySplit="2" topLeftCell="A21" activePane="bottomLeft" state="frozen"/>
      <selection activeCell="G1" sqref="G1:G1048576"/>
      <selection pane="bottomLeft" activeCell="B101" sqref="B101:U111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0.69921875" style="1" customWidth="1"/>
    <col min="4" max="4" width="13.8984375" style="1" customWidth="1"/>
    <col min="5" max="5" width="7.19921875" style="1" customWidth="1"/>
    <col min="6" max="6" width="9.3984375" style="1" hidden="1" customWidth="1"/>
    <col min="7" max="7" width="11.796875" style="1" customWidth="1"/>
    <col min="8" max="9" width="4.796875" style="1" customWidth="1"/>
    <col min="10" max="10" width="4.796875" style="1" hidden="1" customWidth="1"/>
    <col min="11" max="11" width="4.796875" style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7.19921875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23" t="s">
        <v>0</v>
      </c>
      <c r="C1" s="123"/>
      <c r="D1" s="123"/>
      <c r="E1" s="123"/>
      <c r="F1" s="123"/>
      <c r="G1" s="123"/>
      <c r="H1" s="124" t="s">
        <v>55</v>
      </c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90"/>
      <c r="W1" s="4"/>
    </row>
    <row r="2" spans="2:40" ht="25.5" customHeight="1">
      <c r="B2" s="125" t="s">
        <v>1</v>
      </c>
      <c r="C2" s="125"/>
      <c r="D2" s="125"/>
      <c r="E2" s="125"/>
      <c r="F2" s="125"/>
      <c r="G2" s="125"/>
      <c r="H2" s="126" t="s">
        <v>54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0"/>
      <c r="W2" s="5"/>
      <c r="X2" s="6"/>
      <c r="AF2" s="2"/>
      <c r="AG2" s="7"/>
      <c r="AH2" s="2"/>
      <c r="AI2" s="2"/>
      <c r="AJ2" s="2"/>
      <c r="AK2" s="7"/>
      <c r="AL2" s="2"/>
    </row>
    <row r="3" spans="2:40" ht="25.95" customHeight="1">
      <c r="B3" s="127" t="s">
        <v>2</v>
      </c>
      <c r="C3" s="127"/>
      <c r="D3" s="128" t="s">
        <v>63</v>
      </c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9" t="s">
        <v>1235</v>
      </c>
      <c r="Q3" s="129"/>
      <c r="R3" s="129"/>
      <c r="S3" s="129"/>
      <c r="T3" s="129"/>
      <c r="U3" s="129"/>
      <c r="V3" s="119"/>
      <c r="Y3" s="131" t="s">
        <v>3</v>
      </c>
      <c r="Z3" s="131" t="s">
        <v>4</v>
      </c>
      <c r="AA3" s="131" t="s">
        <v>5</v>
      </c>
      <c r="AB3" s="131" t="s">
        <v>6</v>
      </c>
      <c r="AC3" s="131"/>
      <c r="AD3" s="131"/>
      <c r="AE3" s="131"/>
      <c r="AF3" s="131" t="s">
        <v>7</v>
      </c>
      <c r="AG3" s="131"/>
      <c r="AH3" s="131" t="s">
        <v>8</v>
      </c>
      <c r="AI3" s="131"/>
      <c r="AJ3" s="131" t="s">
        <v>9</v>
      </c>
      <c r="AK3" s="131"/>
      <c r="AL3" s="131" t="s">
        <v>10</v>
      </c>
      <c r="AM3" s="131"/>
      <c r="AN3" s="9"/>
    </row>
    <row r="4" spans="2:40" ht="17.25" customHeight="1">
      <c r="B4" s="132" t="s">
        <v>11</v>
      </c>
      <c r="C4" s="132"/>
      <c r="D4" s="10">
        <v>1</v>
      </c>
      <c r="G4" s="133" t="s">
        <v>56</v>
      </c>
      <c r="H4" s="133"/>
      <c r="I4" s="133"/>
      <c r="J4" s="133"/>
      <c r="K4" s="133"/>
      <c r="L4" s="133"/>
      <c r="M4" s="133"/>
      <c r="N4" s="133"/>
      <c r="O4" s="133"/>
      <c r="P4" s="133" t="s">
        <v>57</v>
      </c>
      <c r="Q4" s="133"/>
      <c r="R4" s="133"/>
      <c r="S4" s="133"/>
      <c r="T4" s="133"/>
      <c r="U4" s="133"/>
      <c r="V4" s="118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9"/>
    </row>
    <row r="6" spans="2:40" ht="25.05" customHeight="1">
      <c r="B6" s="134" t="s">
        <v>12</v>
      </c>
      <c r="C6" s="141" t="s">
        <v>13</v>
      </c>
      <c r="D6" s="143" t="s">
        <v>14</v>
      </c>
      <c r="E6" s="144"/>
      <c r="F6" s="134" t="s">
        <v>15</v>
      </c>
      <c r="G6" s="134" t="s">
        <v>4</v>
      </c>
      <c r="H6" s="149" t="s">
        <v>16</v>
      </c>
      <c r="I6" s="149" t="s">
        <v>17</v>
      </c>
      <c r="J6" s="149" t="s">
        <v>18</v>
      </c>
      <c r="K6" s="149" t="s">
        <v>19</v>
      </c>
      <c r="L6" s="147" t="s">
        <v>20</v>
      </c>
      <c r="M6" s="137" t="s">
        <v>21</v>
      </c>
      <c r="N6" s="139"/>
      <c r="O6" s="147" t="s">
        <v>22</v>
      </c>
      <c r="P6" s="147" t="s">
        <v>23</v>
      </c>
      <c r="Q6" s="134" t="s">
        <v>24</v>
      </c>
      <c r="R6" s="147" t="s">
        <v>25</v>
      </c>
      <c r="S6" s="134" t="s">
        <v>26</v>
      </c>
      <c r="T6" s="134" t="s">
        <v>27</v>
      </c>
      <c r="U6" s="134" t="s">
        <v>53</v>
      </c>
      <c r="V6" s="94"/>
      <c r="Y6" s="131"/>
      <c r="Z6" s="131"/>
      <c r="AA6" s="131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36"/>
      <c r="C7" s="142"/>
      <c r="D7" s="145"/>
      <c r="E7" s="146"/>
      <c r="F7" s="136"/>
      <c r="G7" s="136"/>
      <c r="H7" s="149"/>
      <c r="I7" s="149"/>
      <c r="J7" s="149"/>
      <c r="K7" s="149"/>
      <c r="L7" s="147"/>
      <c r="M7" s="116" t="s">
        <v>33</v>
      </c>
      <c r="N7" s="116" t="s">
        <v>34</v>
      </c>
      <c r="O7" s="147"/>
      <c r="P7" s="147"/>
      <c r="Q7" s="135"/>
      <c r="R7" s="147"/>
      <c r="S7" s="136"/>
      <c r="T7" s="135"/>
      <c r="U7" s="135"/>
      <c r="V7" s="94"/>
      <c r="X7" s="17"/>
      <c r="Y7" s="18" t="str">
        <f>+D3</f>
        <v xml:space="preserve">Kỹ năng làm việc nhóm  </v>
      </c>
      <c r="Z7" s="19" t="str">
        <f>+P3</f>
        <v>Nhóm: SKD1102 -12</v>
      </c>
      <c r="AA7" s="20">
        <f>+$AJ$7+$AL$7+$AH$7</f>
        <v>62</v>
      </c>
      <c r="AB7" s="7">
        <f>COUNTIF($S$8:$S$119,"Khiển trách")</f>
        <v>0</v>
      </c>
      <c r="AC7" s="7">
        <f>COUNTIF($S$8:$S$119,"Cảnh cáo")</f>
        <v>0</v>
      </c>
      <c r="AD7" s="7">
        <f>COUNTIF($S$8:$S$119,"Đình chỉ thi")</f>
        <v>0</v>
      </c>
      <c r="AE7" s="21">
        <f>+($AB$7+$AC$7+$AD$7)/$AA$7*100%</f>
        <v>0</v>
      </c>
      <c r="AF7" s="7">
        <f>SUM(COUNTIF($S$8:$S$117,"Vắng"),COUNTIF($S$8:$S$117,"Vắng có phép"))</f>
        <v>0</v>
      </c>
      <c r="AG7" s="22">
        <f>+$AF$7/$AA$7</f>
        <v>0</v>
      </c>
      <c r="AH7" s="23">
        <f>COUNTIF($X$8:$X$117,"Thi lại")</f>
        <v>0</v>
      </c>
      <c r="AI7" s="22">
        <f>+$AH$7/$AA$7</f>
        <v>0</v>
      </c>
      <c r="AJ7" s="23">
        <f>COUNTIF($X$8:$X$118,"Học lại")</f>
        <v>3</v>
      </c>
      <c r="AK7" s="22">
        <f>+$AJ$7/$AA$7</f>
        <v>4.8387096774193547E-2</v>
      </c>
      <c r="AL7" s="7">
        <f>COUNTIF($X$9:$X$118,"Đạt")</f>
        <v>59</v>
      </c>
      <c r="AM7" s="21">
        <f>+$AL$7/$AA$7</f>
        <v>0.95161290322580649</v>
      </c>
      <c r="AN7" s="24"/>
    </row>
    <row r="8" spans="2:40" ht="14.25" customHeight="1">
      <c r="B8" s="137" t="s">
        <v>35</v>
      </c>
      <c r="C8" s="138"/>
      <c r="D8" s="138"/>
      <c r="E8" s="138"/>
      <c r="F8" s="138"/>
      <c r="G8" s="139"/>
      <c r="H8" s="25">
        <v>10</v>
      </c>
      <c r="I8" s="25">
        <v>10</v>
      </c>
      <c r="J8" s="89"/>
      <c r="K8" s="25">
        <v>20</v>
      </c>
      <c r="L8" s="26"/>
      <c r="M8" s="27"/>
      <c r="N8" s="27"/>
      <c r="O8" s="27"/>
      <c r="P8" s="28">
        <f>100-(H8+I8+J8+K8)</f>
        <v>60</v>
      </c>
      <c r="Q8" s="136"/>
      <c r="R8" s="29"/>
      <c r="S8" s="29"/>
      <c r="T8" s="136"/>
      <c r="U8" s="136"/>
      <c r="V8" s="94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" customHeight="1">
      <c r="B9" s="31">
        <v>1</v>
      </c>
      <c r="C9" s="32" t="s">
        <v>1716</v>
      </c>
      <c r="D9" s="33" t="s">
        <v>1717</v>
      </c>
      <c r="E9" s="34" t="s">
        <v>67</v>
      </c>
      <c r="F9" s="35" t="s">
        <v>147</v>
      </c>
      <c r="G9" s="32" t="s">
        <v>332</v>
      </c>
      <c r="H9" s="87">
        <v>10</v>
      </c>
      <c r="I9" s="36">
        <v>9</v>
      </c>
      <c r="J9" s="36" t="s">
        <v>36</v>
      </c>
      <c r="K9" s="36">
        <v>9</v>
      </c>
      <c r="L9" s="37"/>
      <c r="M9" s="37"/>
      <c r="N9" s="37"/>
      <c r="O9" s="37"/>
      <c r="P9" s="38">
        <v>8</v>
      </c>
      <c r="Q9" s="39">
        <f t="shared" ref="Q9:Q70" si="0">ROUND(SUMPRODUCT(H9:P9,$H$8:$P$8)/100,1)</f>
        <v>8.5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A</v>
      </c>
      <c r="S9" s="40" t="str">
        <f t="shared" ref="S9:S70" si="1">IF($Q9&lt;4,"Kém",IF(AND($Q9&gt;=4,$Q9&lt;=5.4),"Trung bình yếu",IF(AND($Q9&gt;=5.5,$Q9&lt;=6.9),"Trung bình",IF(AND($Q9&gt;=7,$Q9&lt;=8.4),"Khá",IF(AND($Q9&gt;=8.5,$Q9&lt;=10),"Giỏi","")))))</f>
        <v>Giỏi</v>
      </c>
      <c r="T9" s="41" t="str">
        <f>+IF(OR($H9=0,$I9=0,$J9=0,$K9=0),"Không đủ ĐKDT",IF(AND(P9=0,Q9&gt;=4),"Không đạt",""))</f>
        <v/>
      </c>
      <c r="U9" s="100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" customHeight="1">
      <c r="B10" s="44">
        <v>2</v>
      </c>
      <c r="C10" s="45" t="s">
        <v>1718</v>
      </c>
      <c r="D10" s="46" t="s">
        <v>1719</v>
      </c>
      <c r="E10" s="47" t="s">
        <v>67</v>
      </c>
      <c r="F10" s="48" t="s">
        <v>913</v>
      </c>
      <c r="G10" s="45" t="s">
        <v>90</v>
      </c>
      <c r="H10" s="88">
        <v>9</v>
      </c>
      <c r="I10" s="49">
        <v>9</v>
      </c>
      <c r="J10" s="49" t="s">
        <v>36</v>
      </c>
      <c r="K10" s="49">
        <v>9</v>
      </c>
      <c r="L10" s="50"/>
      <c r="M10" s="50"/>
      <c r="N10" s="50"/>
      <c r="O10" s="50"/>
      <c r="P10" s="86">
        <v>7</v>
      </c>
      <c r="Q10" s="51">
        <f t="shared" si="0"/>
        <v>7.8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53" t="str">
        <f t="shared" si="1"/>
        <v>Khá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70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" customHeight="1">
      <c r="B11" s="44">
        <v>3</v>
      </c>
      <c r="C11" s="45" t="s">
        <v>1720</v>
      </c>
      <c r="D11" s="46" t="s">
        <v>1721</v>
      </c>
      <c r="E11" s="47" t="s">
        <v>67</v>
      </c>
      <c r="F11" s="48" t="s">
        <v>521</v>
      </c>
      <c r="G11" s="45" t="s">
        <v>174</v>
      </c>
      <c r="H11" s="88">
        <v>10</v>
      </c>
      <c r="I11" s="49">
        <v>9</v>
      </c>
      <c r="J11" s="49" t="s">
        <v>36</v>
      </c>
      <c r="K11" s="49">
        <v>9</v>
      </c>
      <c r="L11" s="54"/>
      <c r="M11" s="54"/>
      <c r="N11" s="54"/>
      <c r="O11" s="54"/>
      <c r="P11" s="86">
        <v>7</v>
      </c>
      <c r="Q11" s="51">
        <f t="shared" si="0"/>
        <v>7.9</v>
      </c>
      <c r="R11" s="52" t="str">
        <f t="shared" ref="R11:R70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53" t="str">
        <f t="shared" si="1"/>
        <v>Khá</v>
      </c>
      <c r="T11" s="41" t="str">
        <f t="shared" ref="T11:T70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117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" customHeight="1">
      <c r="B12" s="44">
        <v>4</v>
      </c>
      <c r="C12" s="45" t="s">
        <v>1722</v>
      </c>
      <c r="D12" s="46" t="s">
        <v>1723</v>
      </c>
      <c r="E12" s="47" t="s">
        <v>67</v>
      </c>
      <c r="F12" s="48" t="s">
        <v>545</v>
      </c>
      <c r="G12" s="45" t="s">
        <v>311</v>
      </c>
      <c r="H12" s="88">
        <v>10</v>
      </c>
      <c r="I12" s="49">
        <v>8</v>
      </c>
      <c r="J12" s="49" t="s">
        <v>36</v>
      </c>
      <c r="K12" s="49">
        <v>8</v>
      </c>
      <c r="L12" s="54"/>
      <c r="M12" s="54"/>
      <c r="N12" s="54"/>
      <c r="O12" s="54"/>
      <c r="P12" s="86">
        <v>8</v>
      </c>
      <c r="Q12" s="51">
        <f t="shared" si="0"/>
        <v>8.1999999999999993</v>
      </c>
      <c r="R12" s="52" t="str">
        <f t="shared" si="3"/>
        <v>B+</v>
      </c>
      <c r="S12" s="53" t="str">
        <f t="shared" si="1"/>
        <v>Khá</v>
      </c>
      <c r="T12" s="41" t="str">
        <f t="shared" si="4"/>
        <v/>
      </c>
      <c r="U12" s="41"/>
      <c r="V12" s="71"/>
      <c r="W12" s="4"/>
      <c r="X12" s="43" t="str">
        <f t="shared" si="2"/>
        <v>Đạt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" customHeight="1">
      <c r="B13" s="44">
        <v>5</v>
      </c>
      <c r="C13" s="45" t="s">
        <v>1724</v>
      </c>
      <c r="D13" s="46" t="s">
        <v>110</v>
      </c>
      <c r="E13" s="47" t="s">
        <v>88</v>
      </c>
      <c r="F13" s="48" t="s">
        <v>550</v>
      </c>
      <c r="G13" s="45" t="s">
        <v>77</v>
      </c>
      <c r="H13" s="88">
        <v>9</v>
      </c>
      <c r="I13" s="49">
        <v>9</v>
      </c>
      <c r="J13" s="49" t="s">
        <v>36</v>
      </c>
      <c r="K13" s="49">
        <v>9</v>
      </c>
      <c r="L13" s="54"/>
      <c r="M13" s="54"/>
      <c r="N13" s="54"/>
      <c r="O13" s="54"/>
      <c r="P13" s="86">
        <v>7</v>
      </c>
      <c r="Q13" s="51">
        <f t="shared" si="0"/>
        <v>7.8</v>
      </c>
      <c r="R13" s="52" t="str">
        <f t="shared" si="3"/>
        <v>B</v>
      </c>
      <c r="S13" s="53" t="str">
        <f t="shared" si="1"/>
        <v>Khá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" customHeight="1">
      <c r="B14" s="44">
        <v>6</v>
      </c>
      <c r="C14" s="45" t="s">
        <v>1725</v>
      </c>
      <c r="D14" s="46" t="s">
        <v>376</v>
      </c>
      <c r="E14" s="47" t="s">
        <v>88</v>
      </c>
      <c r="F14" s="48" t="s">
        <v>275</v>
      </c>
      <c r="G14" s="45" t="s">
        <v>174</v>
      </c>
      <c r="H14" s="88">
        <v>10</v>
      </c>
      <c r="I14" s="49">
        <v>8</v>
      </c>
      <c r="J14" s="49" t="s">
        <v>36</v>
      </c>
      <c r="K14" s="49">
        <v>8</v>
      </c>
      <c r="L14" s="54"/>
      <c r="M14" s="54"/>
      <c r="N14" s="54"/>
      <c r="O14" s="54"/>
      <c r="P14" s="86">
        <v>7</v>
      </c>
      <c r="Q14" s="51">
        <f t="shared" si="0"/>
        <v>7.6</v>
      </c>
      <c r="R14" s="52" t="str">
        <f t="shared" si="3"/>
        <v>B</v>
      </c>
      <c r="S14" s="53" t="str">
        <f t="shared" si="1"/>
        <v>Khá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" customHeight="1">
      <c r="B15" s="44">
        <v>7</v>
      </c>
      <c r="C15" s="45" t="s">
        <v>1726</v>
      </c>
      <c r="D15" s="46" t="s">
        <v>1727</v>
      </c>
      <c r="E15" s="47" t="s">
        <v>88</v>
      </c>
      <c r="F15" s="48" t="s">
        <v>1728</v>
      </c>
      <c r="G15" s="45" t="s">
        <v>332</v>
      </c>
      <c r="H15" s="88">
        <v>10</v>
      </c>
      <c r="I15" s="49">
        <v>8</v>
      </c>
      <c r="J15" s="49" t="s">
        <v>36</v>
      </c>
      <c r="K15" s="49">
        <v>8</v>
      </c>
      <c r="L15" s="54"/>
      <c r="M15" s="54"/>
      <c r="N15" s="54"/>
      <c r="O15" s="54"/>
      <c r="P15" s="86">
        <v>8</v>
      </c>
      <c r="Q15" s="51">
        <f t="shared" si="0"/>
        <v>8.1999999999999993</v>
      </c>
      <c r="R15" s="52" t="str">
        <f t="shared" si="3"/>
        <v>B+</v>
      </c>
      <c r="S15" s="53" t="str">
        <f t="shared" si="1"/>
        <v>Khá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" customHeight="1">
      <c r="B16" s="44">
        <v>8</v>
      </c>
      <c r="C16" s="45" t="s">
        <v>1729</v>
      </c>
      <c r="D16" s="46" t="s">
        <v>1730</v>
      </c>
      <c r="E16" s="47" t="s">
        <v>953</v>
      </c>
      <c r="F16" s="48" t="s">
        <v>911</v>
      </c>
      <c r="G16" s="45" t="s">
        <v>81</v>
      </c>
      <c r="H16" s="88">
        <v>10</v>
      </c>
      <c r="I16" s="49">
        <v>8</v>
      </c>
      <c r="J16" s="49" t="s">
        <v>36</v>
      </c>
      <c r="K16" s="49">
        <v>8</v>
      </c>
      <c r="L16" s="54"/>
      <c r="M16" s="54"/>
      <c r="N16" s="54"/>
      <c r="O16" s="54"/>
      <c r="P16" s="86">
        <v>8</v>
      </c>
      <c r="Q16" s="51">
        <f t="shared" si="0"/>
        <v>8.1999999999999993</v>
      </c>
      <c r="R16" s="52" t="str">
        <f t="shared" si="3"/>
        <v>B+</v>
      </c>
      <c r="S16" s="53" t="str">
        <f t="shared" si="1"/>
        <v>Khá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" customHeight="1">
      <c r="B17" s="44">
        <v>9</v>
      </c>
      <c r="C17" s="45" t="s">
        <v>1731</v>
      </c>
      <c r="D17" s="46" t="s">
        <v>1732</v>
      </c>
      <c r="E17" s="47" t="s">
        <v>441</v>
      </c>
      <c r="F17" s="48" t="s">
        <v>1687</v>
      </c>
      <c r="G17" s="45" t="s">
        <v>85</v>
      </c>
      <c r="H17" s="88">
        <v>10</v>
      </c>
      <c r="I17" s="49">
        <v>9</v>
      </c>
      <c r="J17" s="49" t="s">
        <v>36</v>
      </c>
      <c r="K17" s="49">
        <v>9</v>
      </c>
      <c r="L17" s="54"/>
      <c r="M17" s="54"/>
      <c r="N17" s="54"/>
      <c r="O17" s="54"/>
      <c r="P17" s="86">
        <v>8</v>
      </c>
      <c r="Q17" s="51">
        <f t="shared" si="0"/>
        <v>8.5</v>
      </c>
      <c r="R17" s="52" t="str">
        <f t="shared" si="3"/>
        <v>A</v>
      </c>
      <c r="S17" s="53" t="str">
        <f t="shared" si="1"/>
        <v>Giỏi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" customHeight="1">
      <c r="B18" s="44">
        <v>10</v>
      </c>
      <c r="C18" s="45" t="s">
        <v>1733</v>
      </c>
      <c r="D18" s="46" t="s">
        <v>1734</v>
      </c>
      <c r="E18" s="47" t="s">
        <v>130</v>
      </c>
      <c r="F18" s="48" t="s">
        <v>1735</v>
      </c>
      <c r="G18" s="45" t="s">
        <v>174</v>
      </c>
      <c r="H18" s="88">
        <v>10</v>
      </c>
      <c r="I18" s="49">
        <v>8</v>
      </c>
      <c r="J18" s="49" t="s">
        <v>36</v>
      </c>
      <c r="K18" s="49">
        <v>8</v>
      </c>
      <c r="L18" s="54"/>
      <c r="M18" s="54"/>
      <c r="N18" s="54"/>
      <c r="O18" s="54"/>
      <c r="P18" s="86">
        <v>8</v>
      </c>
      <c r="Q18" s="51">
        <f t="shared" si="0"/>
        <v>8.1999999999999993</v>
      </c>
      <c r="R18" s="52" t="str">
        <f t="shared" si="3"/>
        <v>B+</v>
      </c>
      <c r="S18" s="53" t="str">
        <f t="shared" si="1"/>
        <v>Khá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" customHeight="1">
      <c r="B19" s="44">
        <v>11</v>
      </c>
      <c r="C19" s="45" t="s">
        <v>1736</v>
      </c>
      <c r="D19" s="46" t="s">
        <v>1737</v>
      </c>
      <c r="E19" s="47" t="s">
        <v>130</v>
      </c>
      <c r="F19" s="48" t="s">
        <v>112</v>
      </c>
      <c r="G19" s="45" t="s">
        <v>153</v>
      </c>
      <c r="H19" s="88">
        <v>10</v>
      </c>
      <c r="I19" s="49">
        <v>10</v>
      </c>
      <c r="J19" s="49" t="s">
        <v>36</v>
      </c>
      <c r="K19" s="49">
        <v>9</v>
      </c>
      <c r="L19" s="54"/>
      <c r="M19" s="54"/>
      <c r="N19" s="54"/>
      <c r="O19" s="54"/>
      <c r="P19" s="86">
        <v>8</v>
      </c>
      <c r="Q19" s="51">
        <f t="shared" si="0"/>
        <v>8.6</v>
      </c>
      <c r="R19" s="52" t="str">
        <f t="shared" si="3"/>
        <v>A</v>
      </c>
      <c r="S19" s="53" t="str">
        <f t="shared" si="1"/>
        <v>Giỏi</v>
      </c>
      <c r="T19" s="41" t="str">
        <f t="shared" si="4"/>
        <v/>
      </c>
      <c r="U19" s="41"/>
      <c r="V19" s="71"/>
      <c r="W19" s="4"/>
      <c r="X19" s="43" t="str">
        <f t="shared" si="2"/>
        <v>Đạt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" customHeight="1">
      <c r="B20" s="44">
        <v>12</v>
      </c>
      <c r="C20" s="45" t="s">
        <v>1738</v>
      </c>
      <c r="D20" s="46" t="s">
        <v>150</v>
      </c>
      <c r="E20" s="47" t="s">
        <v>130</v>
      </c>
      <c r="F20" s="48" t="s">
        <v>490</v>
      </c>
      <c r="G20" s="45" t="s">
        <v>85</v>
      </c>
      <c r="H20" s="88">
        <v>10</v>
      </c>
      <c r="I20" s="49">
        <v>10</v>
      </c>
      <c r="J20" s="49" t="s">
        <v>36</v>
      </c>
      <c r="K20" s="49">
        <v>9</v>
      </c>
      <c r="L20" s="54"/>
      <c r="M20" s="54"/>
      <c r="N20" s="54"/>
      <c r="O20" s="54"/>
      <c r="P20" s="86">
        <v>8</v>
      </c>
      <c r="Q20" s="51">
        <f t="shared" si="0"/>
        <v>8.6</v>
      </c>
      <c r="R20" s="52" t="str">
        <f t="shared" si="3"/>
        <v>A</v>
      </c>
      <c r="S20" s="53" t="str">
        <f t="shared" si="1"/>
        <v>Giỏi</v>
      </c>
      <c r="T20" s="41" t="str">
        <f t="shared" si="4"/>
        <v/>
      </c>
      <c r="U20" s="41"/>
      <c r="V20" s="71"/>
      <c r="W20" s="4"/>
      <c r="X20" s="43" t="str">
        <f t="shared" si="2"/>
        <v>Đạt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" customHeight="1">
      <c r="B21" s="44">
        <v>13</v>
      </c>
      <c r="C21" s="45" t="s">
        <v>1739</v>
      </c>
      <c r="D21" s="46" t="s">
        <v>110</v>
      </c>
      <c r="E21" s="47" t="s">
        <v>139</v>
      </c>
      <c r="F21" s="48" t="s">
        <v>296</v>
      </c>
      <c r="G21" s="45" t="s">
        <v>148</v>
      </c>
      <c r="H21" s="88">
        <v>9</v>
      </c>
      <c r="I21" s="49">
        <v>9</v>
      </c>
      <c r="J21" s="49" t="s">
        <v>36</v>
      </c>
      <c r="K21" s="49">
        <v>9</v>
      </c>
      <c r="L21" s="54"/>
      <c r="M21" s="54"/>
      <c r="N21" s="54"/>
      <c r="O21" s="54"/>
      <c r="P21" s="86">
        <v>8</v>
      </c>
      <c r="Q21" s="51">
        <f t="shared" si="0"/>
        <v>8.4</v>
      </c>
      <c r="R21" s="52" t="str">
        <f t="shared" si="3"/>
        <v>B+</v>
      </c>
      <c r="S21" s="53" t="str">
        <f t="shared" si="1"/>
        <v>Khá</v>
      </c>
      <c r="T21" s="41" t="str">
        <f t="shared" si="4"/>
        <v/>
      </c>
      <c r="U21" s="41"/>
      <c r="V21" s="71"/>
      <c r="W21" s="4"/>
      <c r="X21" s="43" t="str">
        <f t="shared" si="2"/>
        <v>Đạt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" customHeight="1">
      <c r="B22" s="44">
        <v>14</v>
      </c>
      <c r="C22" s="45" t="s">
        <v>1740</v>
      </c>
      <c r="D22" s="46" t="s">
        <v>1741</v>
      </c>
      <c r="E22" s="47" t="s">
        <v>143</v>
      </c>
      <c r="F22" s="48" t="s">
        <v>365</v>
      </c>
      <c r="G22" s="45" t="s">
        <v>81</v>
      </c>
      <c r="H22" s="88">
        <v>10</v>
      </c>
      <c r="I22" s="49">
        <v>8</v>
      </c>
      <c r="J22" s="49" t="s">
        <v>36</v>
      </c>
      <c r="K22" s="49">
        <v>8</v>
      </c>
      <c r="L22" s="54"/>
      <c r="M22" s="54"/>
      <c r="N22" s="54"/>
      <c r="O22" s="54"/>
      <c r="P22" s="86">
        <v>8</v>
      </c>
      <c r="Q22" s="51">
        <f t="shared" si="0"/>
        <v>8.1999999999999993</v>
      </c>
      <c r="R22" s="52" t="str">
        <f t="shared" si="3"/>
        <v>B+</v>
      </c>
      <c r="S22" s="53" t="str">
        <f t="shared" si="1"/>
        <v>Khá</v>
      </c>
      <c r="T22" s="41" t="str">
        <f t="shared" si="4"/>
        <v/>
      </c>
      <c r="U22" s="41"/>
      <c r="V22" s="71"/>
      <c r="W22" s="4"/>
      <c r="X22" s="43" t="str">
        <f t="shared" si="2"/>
        <v>Đạt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" customHeight="1">
      <c r="B23" s="44">
        <v>15</v>
      </c>
      <c r="C23" s="45" t="s">
        <v>1742</v>
      </c>
      <c r="D23" s="46" t="s">
        <v>1743</v>
      </c>
      <c r="E23" s="47" t="s">
        <v>143</v>
      </c>
      <c r="F23" s="48" t="s">
        <v>648</v>
      </c>
      <c r="G23" s="45" t="s">
        <v>85</v>
      </c>
      <c r="H23" s="88">
        <v>10</v>
      </c>
      <c r="I23" s="49">
        <v>9</v>
      </c>
      <c r="J23" s="49" t="s">
        <v>36</v>
      </c>
      <c r="K23" s="49">
        <v>9</v>
      </c>
      <c r="L23" s="54"/>
      <c r="M23" s="54"/>
      <c r="N23" s="54"/>
      <c r="O23" s="54"/>
      <c r="P23" s="86">
        <v>7</v>
      </c>
      <c r="Q23" s="51">
        <f t="shared" si="0"/>
        <v>7.9</v>
      </c>
      <c r="R23" s="52" t="str">
        <f t="shared" si="3"/>
        <v>B</v>
      </c>
      <c r="S23" s="53" t="str">
        <f t="shared" si="1"/>
        <v>Khá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" customHeight="1">
      <c r="B24" s="44">
        <v>16</v>
      </c>
      <c r="C24" s="45" t="s">
        <v>1744</v>
      </c>
      <c r="D24" s="46" t="s">
        <v>467</v>
      </c>
      <c r="E24" s="47" t="s">
        <v>818</v>
      </c>
      <c r="F24" s="48" t="s">
        <v>450</v>
      </c>
      <c r="G24" s="45" t="s">
        <v>104</v>
      </c>
      <c r="H24" s="88">
        <v>10</v>
      </c>
      <c r="I24" s="49">
        <v>9</v>
      </c>
      <c r="J24" s="49" t="s">
        <v>36</v>
      </c>
      <c r="K24" s="49">
        <v>9</v>
      </c>
      <c r="L24" s="54"/>
      <c r="M24" s="54"/>
      <c r="N24" s="54"/>
      <c r="O24" s="54"/>
      <c r="P24" s="86">
        <v>8</v>
      </c>
      <c r="Q24" s="51">
        <f t="shared" si="0"/>
        <v>8.5</v>
      </c>
      <c r="R24" s="52" t="str">
        <f t="shared" si="3"/>
        <v>A</v>
      </c>
      <c r="S24" s="53" t="str">
        <f t="shared" si="1"/>
        <v>Giỏi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" customHeight="1">
      <c r="B25" s="44">
        <v>17</v>
      </c>
      <c r="C25" s="45" t="s">
        <v>1745</v>
      </c>
      <c r="D25" s="46" t="s">
        <v>1746</v>
      </c>
      <c r="E25" s="47" t="s">
        <v>151</v>
      </c>
      <c r="F25" s="48" t="s">
        <v>1696</v>
      </c>
      <c r="G25" s="45" t="s">
        <v>280</v>
      </c>
      <c r="H25" s="88">
        <v>8</v>
      </c>
      <c r="I25" s="49">
        <v>9</v>
      </c>
      <c r="J25" s="49" t="s">
        <v>36</v>
      </c>
      <c r="K25" s="49">
        <v>9</v>
      </c>
      <c r="L25" s="54"/>
      <c r="M25" s="54"/>
      <c r="N25" s="54"/>
      <c r="O25" s="54"/>
      <c r="P25" s="86">
        <v>8</v>
      </c>
      <c r="Q25" s="51">
        <f t="shared" si="0"/>
        <v>8.3000000000000007</v>
      </c>
      <c r="R25" s="52" t="str">
        <f t="shared" si="3"/>
        <v>B+</v>
      </c>
      <c r="S25" s="53" t="str">
        <f t="shared" si="1"/>
        <v>Khá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" customHeight="1">
      <c r="B26" s="44">
        <v>18</v>
      </c>
      <c r="C26" s="45" t="s">
        <v>1747</v>
      </c>
      <c r="D26" s="46" t="s">
        <v>110</v>
      </c>
      <c r="E26" s="47" t="s">
        <v>151</v>
      </c>
      <c r="F26" s="48" t="s">
        <v>412</v>
      </c>
      <c r="G26" s="45" t="s">
        <v>311</v>
      </c>
      <c r="H26" s="88">
        <v>10</v>
      </c>
      <c r="I26" s="49">
        <v>9</v>
      </c>
      <c r="J26" s="49" t="s">
        <v>36</v>
      </c>
      <c r="K26" s="49">
        <v>9</v>
      </c>
      <c r="L26" s="54"/>
      <c r="M26" s="54"/>
      <c r="N26" s="54"/>
      <c r="O26" s="54"/>
      <c r="P26" s="86">
        <v>7</v>
      </c>
      <c r="Q26" s="51">
        <f t="shared" si="0"/>
        <v>7.9</v>
      </c>
      <c r="R26" s="52" t="str">
        <f t="shared" si="3"/>
        <v>B</v>
      </c>
      <c r="S26" s="53" t="str">
        <f t="shared" si="1"/>
        <v>Khá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" customHeight="1">
      <c r="B27" s="44">
        <v>19</v>
      </c>
      <c r="C27" s="45" t="s">
        <v>1748</v>
      </c>
      <c r="D27" s="46" t="s">
        <v>744</v>
      </c>
      <c r="E27" s="47" t="s">
        <v>160</v>
      </c>
      <c r="F27" s="48" t="s">
        <v>707</v>
      </c>
      <c r="G27" s="45" t="s">
        <v>113</v>
      </c>
      <c r="H27" s="88">
        <v>10</v>
      </c>
      <c r="I27" s="49">
        <v>8</v>
      </c>
      <c r="J27" s="49" t="s">
        <v>36</v>
      </c>
      <c r="K27" s="49">
        <v>8</v>
      </c>
      <c r="L27" s="54"/>
      <c r="M27" s="54"/>
      <c r="N27" s="54"/>
      <c r="O27" s="54"/>
      <c r="P27" s="86">
        <v>7</v>
      </c>
      <c r="Q27" s="51">
        <f t="shared" si="0"/>
        <v>7.6</v>
      </c>
      <c r="R27" s="52" t="str">
        <f t="shared" si="3"/>
        <v>B</v>
      </c>
      <c r="S27" s="53" t="str">
        <f t="shared" si="1"/>
        <v>Khá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" customHeight="1">
      <c r="B28" s="44">
        <v>20</v>
      </c>
      <c r="C28" s="45" t="s">
        <v>1749</v>
      </c>
      <c r="D28" s="46" t="s">
        <v>1750</v>
      </c>
      <c r="E28" s="47" t="s">
        <v>160</v>
      </c>
      <c r="F28" s="48" t="s">
        <v>848</v>
      </c>
      <c r="G28" s="45" t="s">
        <v>311</v>
      </c>
      <c r="H28" s="88">
        <v>9</v>
      </c>
      <c r="I28" s="49">
        <v>8</v>
      </c>
      <c r="J28" s="49" t="s">
        <v>36</v>
      </c>
      <c r="K28" s="49">
        <v>8</v>
      </c>
      <c r="L28" s="54"/>
      <c r="M28" s="54"/>
      <c r="N28" s="54"/>
      <c r="O28" s="54"/>
      <c r="P28" s="86">
        <v>7</v>
      </c>
      <c r="Q28" s="51">
        <f t="shared" si="0"/>
        <v>7.5</v>
      </c>
      <c r="R28" s="52" t="str">
        <f t="shared" si="3"/>
        <v>B</v>
      </c>
      <c r="S28" s="53" t="str">
        <f t="shared" si="1"/>
        <v>Khá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" customHeight="1">
      <c r="B29" s="44">
        <v>21</v>
      </c>
      <c r="C29" s="45" t="s">
        <v>1751</v>
      </c>
      <c r="D29" s="46" t="s">
        <v>376</v>
      </c>
      <c r="E29" s="47" t="s">
        <v>1633</v>
      </c>
      <c r="F29" s="48" t="s">
        <v>717</v>
      </c>
      <c r="G29" s="45" t="s">
        <v>153</v>
      </c>
      <c r="H29" s="88">
        <v>10</v>
      </c>
      <c r="I29" s="49">
        <v>8</v>
      </c>
      <c r="J29" s="49" t="s">
        <v>36</v>
      </c>
      <c r="K29" s="49">
        <v>8</v>
      </c>
      <c r="L29" s="54"/>
      <c r="M29" s="54"/>
      <c r="N29" s="54"/>
      <c r="O29" s="54"/>
      <c r="P29" s="86">
        <v>7</v>
      </c>
      <c r="Q29" s="51">
        <f t="shared" si="0"/>
        <v>7.6</v>
      </c>
      <c r="R29" s="52" t="str">
        <f t="shared" si="3"/>
        <v>B</v>
      </c>
      <c r="S29" s="53" t="str">
        <f t="shared" si="1"/>
        <v>Khá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" customHeight="1">
      <c r="B30" s="44">
        <v>22</v>
      </c>
      <c r="C30" s="45" t="s">
        <v>1752</v>
      </c>
      <c r="D30" s="46" t="s">
        <v>484</v>
      </c>
      <c r="E30" s="47" t="s">
        <v>168</v>
      </c>
      <c r="F30" s="48" t="s">
        <v>1753</v>
      </c>
      <c r="G30" s="45" t="s">
        <v>332</v>
      </c>
      <c r="H30" s="88">
        <v>9</v>
      </c>
      <c r="I30" s="49">
        <v>10</v>
      </c>
      <c r="J30" s="49" t="s">
        <v>36</v>
      </c>
      <c r="K30" s="49">
        <v>9</v>
      </c>
      <c r="L30" s="54"/>
      <c r="M30" s="54"/>
      <c r="N30" s="54"/>
      <c r="O30" s="54"/>
      <c r="P30" s="86">
        <v>7</v>
      </c>
      <c r="Q30" s="51">
        <f t="shared" si="0"/>
        <v>7.9</v>
      </c>
      <c r="R30" s="52" t="str">
        <f t="shared" si="3"/>
        <v>B</v>
      </c>
      <c r="S30" s="53" t="str">
        <f t="shared" si="1"/>
        <v>Khá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" customHeight="1">
      <c r="B31" s="44">
        <v>23</v>
      </c>
      <c r="C31" s="45" t="s">
        <v>1754</v>
      </c>
      <c r="D31" s="46" t="s">
        <v>150</v>
      </c>
      <c r="E31" s="47" t="s">
        <v>1281</v>
      </c>
      <c r="F31" s="48" t="s">
        <v>501</v>
      </c>
      <c r="G31" s="45" t="s">
        <v>153</v>
      </c>
      <c r="H31" s="88">
        <v>9</v>
      </c>
      <c r="I31" s="49">
        <v>9</v>
      </c>
      <c r="J31" s="49" t="s">
        <v>36</v>
      </c>
      <c r="K31" s="49">
        <v>9</v>
      </c>
      <c r="L31" s="54"/>
      <c r="M31" s="54"/>
      <c r="N31" s="54"/>
      <c r="O31" s="54"/>
      <c r="P31" s="86">
        <v>8</v>
      </c>
      <c r="Q31" s="51">
        <f t="shared" si="0"/>
        <v>8.4</v>
      </c>
      <c r="R31" s="52" t="str">
        <f t="shared" si="3"/>
        <v>B+</v>
      </c>
      <c r="S31" s="53" t="str">
        <f t="shared" si="1"/>
        <v>Khá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" customHeight="1">
      <c r="B32" s="44">
        <v>24</v>
      </c>
      <c r="C32" s="45" t="s">
        <v>1755</v>
      </c>
      <c r="D32" s="46" t="s">
        <v>1756</v>
      </c>
      <c r="E32" s="47" t="s">
        <v>360</v>
      </c>
      <c r="F32" s="48" t="s">
        <v>867</v>
      </c>
      <c r="G32" s="45" t="s">
        <v>280</v>
      </c>
      <c r="H32" s="88">
        <v>10</v>
      </c>
      <c r="I32" s="49">
        <v>9</v>
      </c>
      <c r="J32" s="49" t="s">
        <v>36</v>
      </c>
      <c r="K32" s="49">
        <v>9</v>
      </c>
      <c r="L32" s="54"/>
      <c r="M32" s="54"/>
      <c r="N32" s="54"/>
      <c r="O32" s="54"/>
      <c r="P32" s="86">
        <v>7</v>
      </c>
      <c r="Q32" s="51">
        <f t="shared" si="0"/>
        <v>7.9</v>
      </c>
      <c r="R32" s="52" t="str">
        <f t="shared" si="3"/>
        <v>B</v>
      </c>
      <c r="S32" s="53" t="str">
        <f t="shared" si="1"/>
        <v>Khá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" customHeight="1">
      <c r="B33" s="44">
        <v>25</v>
      </c>
      <c r="C33" s="45" t="s">
        <v>1757</v>
      </c>
      <c r="D33" s="46" t="s">
        <v>110</v>
      </c>
      <c r="E33" s="47" t="s">
        <v>1758</v>
      </c>
      <c r="F33" s="48" t="s">
        <v>1040</v>
      </c>
      <c r="G33" s="45" t="s">
        <v>311</v>
      </c>
      <c r="H33" s="88">
        <v>10</v>
      </c>
      <c r="I33" s="49">
        <v>8</v>
      </c>
      <c r="J33" s="49" t="s">
        <v>36</v>
      </c>
      <c r="K33" s="49">
        <v>8</v>
      </c>
      <c r="L33" s="54"/>
      <c r="M33" s="54"/>
      <c r="N33" s="54"/>
      <c r="O33" s="54"/>
      <c r="P33" s="86">
        <v>7</v>
      </c>
      <c r="Q33" s="51">
        <f t="shared" si="0"/>
        <v>7.6</v>
      </c>
      <c r="R33" s="52" t="str">
        <f t="shared" si="3"/>
        <v>B</v>
      </c>
      <c r="S33" s="53" t="str">
        <f t="shared" si="1"/>
        <v>Khá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" customHeight="1">
      <c r="B34" s="44">
        <v>26</v>
      </c>
      <c r="C34" s="45" t="s">
        <v>1759</v>
      </c>
      <c r="D34" s="46" t="s">
        <v>376</v>
      </c>
      <c r="E34" s="47" t="s">
        <v>1419</v>
      </c>
      <c r="F34" s="48" t="s">
        <v>1760</v>
      </c>
      <c r="G34" s="45" t="s">
        <v>85</v>
      </c>
      <c r="H34" s="88">
        <v>10</v>
      </c>
      <c r="I34" s="49">
        <v>8</v>
      </c>
      <c r="J34" s="49" t="s">
        <v>36</v>
      </c>
      <c r="K34" s="49">
        <v>8</v>
      </c>
      <c r="L34" s="54"/>
      <c r="M34" s="54"/>
      <c r="N34" s="54"/>
      <c r="O34" s="54"/>
      <c r="P34" s="86">
        <v>7</v>
      </c>
      <c r="Q34" s="51">
        <f t="shared" si="0"/>
        <v>7.6</v>
      </c>
      <c r="R34" s="52" t="str">
        <f t="shared" si="3"/>
        <v>B</v>
      </c>
      <c r="S34" s="53" t="str">
        <f t="shared" si="1"/>
        <v>Khá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" customHeight="1">
      <c r="B35" s="44">
        <v>27</v>
      </c>
      <c r="C35" s="45" t="s">
        <v>1761</v>
      </c>
      <c r="D35" s="46" t="s">
        <v>1202</v>
      </c>
      <c r="E35" s="47" t="s">
        <v>1001</v>
      </c>
      <c r="F35" s="48" t="s">
        <v>1762</v>
      </c>
      <c r="G35" s="45" t="s">
        <v>104</v>
      </c>
      <c r="H35" s="88">
        <v>10</v>
      </c>
      <c r="I35" s="49">
        <v>8</v>
      </c>
      <c r="J35" s="49" t="s">
        <v>36</v>
      </c>
      <c r="K35" s="49">
        <v>8</v>
      </c>
      <c r="L35" s="54"/>
      <c r="M35" s="54"/>
      <c r="N35" s="54"/>
      <c r="O35" s="54"/>
      <c r="P35" s="86">
        <v>7</v>
      </c>
      <c r="Q35" s="51">
        <f t="shared" si="0"/>
        <v>7.6</v>
      </c>
      <c r="R35" s="52" t="str">
        <f t="shared" si="3"/>
        <v>B</v>
      </c>
      <c r="S35" s="53" t="str">
        <f t="shared" si="1"/>
        <v>Khá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" customHeight="1">
      <c r="B36" s="44">
        <v>28</v>
      </c>
      <c r="C36" s="45" t="s">
        <v>1763</v>
      </c>
      <c r="D36" s="46" t="s">
        <v>298</v>
      </c>
      <c r="E36" s="47" t="s">
        <v>201</v>
      </c>
      <c r="F36" s="48" t="s">
        <v>1333</v>
      </c>
      <c r="G36" s="45" t="s">
        <v>73</v>
      </c>
      <c r="H36" s="88">
        <v>9</v>
      </c>
      <c r="I36" s="49">
        <v>8</v>
      </c>
      <c r="J36" s="49" t="s">
        <v>36</v>
      </c>
      <c r="K36" s="49">
        <v>8</v>
      </c>
      <c r="L36" s="54"/>
      <c r="M36" s="54"/>
      <c r="N36" s="54"/>
      <c r="O36" s="54"/>
      <c r="P36" s="86">
        <v>7</v>
      </c>
      <c r="Q36" s="51">
        <f t="shared" si="0"/>
        <v>7.5</v>
      </c>
      <c r="R36" s="52" t="str">
        <f t="shared" si="3"/>
        <v>B</v>
      </c>
      <c r="S36" s="53" t="str">
        <f t="shared" si="1"/>
        <v>Khá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" customHeight="1">
      <c r="B37" s="44">
        <v>29</v>
      </c>
      <c r="C37" s="45" t="s">
        <v>1764</v>
      </c>
      <c r="D37" s="46" t="s">
        <v>1692</v>
      </c>
      <c r="E37" s="47" t="s">
        <v>201</v>
      </c>
      <c r="F37" s="48" t="s">
        <v>1573</v>
      </c>
      <c r="G37" s="45" t="s">
        <v>328</v>
      </c>
      <c r="H37" s="88">
        <v>9</v>
      </c>
      <c r="I37" s="49">
        <v>8</v>
      </c>
      <c r="J37" s="49" t="s">
        <v>36</v>
      </c>
      <c r="K37" s="49">
        <v>8</v>
      </c>
      <c r="L37" s="54"/>
      <c r="M37" s="54"/>
      <c r="N37" s="54"/>
      <c r="O37" s="54"/>
      <c r="P37" s="86">
        <v>7</v>
      </c>
      <c r="Q37" s="51">
        <f t="shared" si="0"/>
        <v>7.5</v>
      </c>
      <c r="R37" s="52" t="str">
        <f t="shared" si="3"/>
        <v>B</v>
      </c>
      <c r="S37" s="53" t="str">
        <f t="shared" si="1"/>
        <v>Khá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" customHeight="1">
      <c r="B38" s="44">
        <v>30</v>
      </c>
      <c r="C38" s="45" t="s">
        <v>1765</v>
      </c>
      <c r="D38" s="46" t="s">
        <v>1766</v>
      </c>
      <c r="E38" s="47" t="s">
        <v>201</v>
      </c>
      <c r="F38" s="48" t="s">
        <v>605</v>
      </c>
      <c r="G38" s="45" t="s">
        <v>174</v>
      </c>
      <c r="H38" s="88">
        <v>10</v>
      </c>
      <c r="I38" s="49">
        <v>8</v>
      </c>
      <c r="J38" s="49" t="s">
        <v>36</v>
      </c>
      <c r="K38" s="49">
        <v>9</v>
      </c>
      <c r="L38" s="54"/>
      <c r="M38" s="54"/>
      <c r="N38" s="54"/>
      <c r="O38" s="54"/>
      <c r="P38" s="86">
        <v>7</v>
      </c>
      <c r="Q38" s="51">
        <f t="shared" si="0"/>
        <v>7.8</v>
      </c>
      <c r="R38" s="52" t="str">
        <f t="shared" si="3"/>
        <v>B</v>
      </c>
      <c r="S38" s="53" t="str">
        <f t="shared" si="1"/>
        <v>Khá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" customHeight="1">
      <c r="B39" s="44">
        <v>31</v>
      </c>
      <c r="C39" s="45" t="s">
        <v>1767</v>
      </c>
      <c r="D39" s="46" t="s">
        <v>1768</v>
      </c>
      <c r="E39" s="47" t="s">
        <v>201</v>
      </c>
      <c r="F39" s="48" t="s">
        <v>480</v>
      </c>
      <c r="G39" s="45" t="s">
        <v>311</v>
      </c>
      <c r="H39" s="88">
        <v>9</v>
      </c>
      <c r="I39" s="49">
        <v>9</v>
      </c>
      <c r="J39" s="49" t="s">
        <v>36</v>
      </c>
      <c r="K39" s="49">
        <v>9</v>
      </c>
      <c r="L39" s="54"/>
      <c r="M39" s="54"/>
      <c r="N39" s="54"/>
      <c r="O39" s="54"/>
      <c r="P39" s="86">
        <v>7</v>
      </c>
      <c r="Q39" s="51">
        <f t="shared" si="0"/>
        <v>7.8</v>
      </c>
      <c r="R39" s="52" t="str">
        <f t="shared" si="3"/>
        <v>B</v>
      </c>
      <c r="S39" s="53" t="str">
        <f t="shared" si="1"/>
        <v>Khá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" customHeight="1">
      <c r="B40" s="44">
        <v>32</v>
      </c>
      <c r="C40" s="45" t="s">
        <v>1769</v>
      </c>
      <c r="D40" s="46" t="s">
        <v>79</v>
      </c>
      <c r="E40" s="47" t="s">
        <v>1770</v>
      </c>
      <c r="F40" s="48" t="s">
        <v>1380</v>
      </c>
      <c r="G40" s="45" t="s">
        <v>104</v>
      </c>
      <c r="H40" s="88">
        <v>9</v>
      </c>
      <c r="I40" s="49">
        <v>8</v>
      </c>
      <c r="J40" s="49" t="s">
        <v>36</v>
      </c>
      <c r="K40" s="49">
        <v>8</v>
      </c>
      <c r="L40" s="54"/>
      <c r="M40" s="54"/>
      <c r="N40" s="54"/>
      <c r="O40" s="54"/>
      <c r="P40" s="86">
        <v>7</v>
      </c>
      <c r="Q40" s="51">
        <f t="shared" si="0"/>
        <v>7.5</v>
      </c>
      <c r="R40" s="52" t="str">
        <f t="shared" si="3"/>
        <v>B</v>
      </c>
      <c r="S40" s="53" t="str">
        <f t="shared" si="1"/>
        <v>Khá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" customHeight="1">
      <c r="B41" s="44">
        <v>33</v>
      </c>
      <c r="C41" s="45" t="s">
        <v>1771</v>
      </c>
      <c r="D41" s="46" t="s">
        <v>1772</v>
      </c>
      <c r="E41" s="47" t="s">
        <v>710</v>
      </c>
      <c r="F41" s="48" t="s">
        <v>1773</v>
      </c>
      <c r="G41" s="45" t="s">
        <v>81</v>
      </c>
      <c r="H41" s="88">
        <v>10</v>
      </c>
      <c r="I41" s="49">
        <v>9</v>
      </c>
      <c r="J41" s="49" t="s">
        <v>36</v>
      </c>
      <c r="K41" s="49">
        <v>9</v>
      </c>
      <c r="L41" s="54"/>
      <c r="M41" s="54"/>
      <c r="N41" s="54"/>
      <c r="O41" s="54"/>
      <c r="P41" s="86">
        <v>7</v>
      </c>
      <c r="Q41" s="51">
        <f t="shared" si="0"/>
        <v>7.9</v>
      </c>
      <c r="R41" s="52" t="str">
        <f t="shared" si="3"/>
        <v>B</v>
      </c>
      <c r="S41" s="53" t="str">
        <f t="shared" si="1"/>
        <v>Khá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" customHeight="1">
      <c r="B42" s="44">
        <v>34</v>
      </c>
      <c r="C42" s="45" t="s">
        <v>1774</v>
      </c>
      <c r="D42" s="46" t="s">
        <v>1638</v>
      </c>
      <c r="E42" s="47" t="s">
        <v>225</v>
      </c>
      <c r="F42" s="48" t="s">
        <v>1466</v>
      </c>
      <c r="G42" s="45" t="s">
        <v>332</v>
      </c>
      <c r="H42" s="88">
        <v>8</v>
      </c>
      <c r="I42" s="49">
        <v>4</v>
      </c>
      <c r="J42" s="49" t="s">
        <v>36</v>
      </c>
      <c r="K42" s="49">
        <v>9</v>
      </c>
      <c r="L42" s="54"/>
      <c r="M42" s="54"/>
      <c r="N42" s="54"/>
      <c r="O42" s="54"/>
      <c r="P42" s="86">
        <v>7</v>
      </c>
      <c r="Q42" s="51">
        <f t="shared" si="0"/>
        <v>7.2</v>
      </c>
      <c r="R42" s="52" t="str">
        <f t="shared" si="3"/>
        <v>B</v>
      </c>
      <c r="S42" s="53" t="str">
        <f t="shared" si="1"/>
        <v>Khá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" customHeight="1">
      <c r="B43" s="44">
        <v>35</v>
      </c>
      <c r="C43" s="45" t="s">
        <v>1775</v>
      </c>
      <c r="D43" s="46" t="s">
        <v>609</v>
      </c>
      <c r="E43" s="47" t="s">
        <v>225</v>
      </c>
      <c r="F43" s="48" t="s">
        <v>1656</v>
      </c>
      <c r="G43" s="45" t="s">
        <v>311</v>
      </c>
      <c r="H43" s="88">
        <v>10</v>
      </c>
      <c r="I43" s="49">
        <v>9</v>
      </c>
      <c r="J43" s="49" t="s">
        <v>36</v>
      </c>
      <c r="K43" s="49">
        <v>9</v>
      </c>
      <c r="L43" s="54"/>
      <c r="M43" s="54"/>
      <c r="N43" s="54"/>
      <c r="O43" s="54"/>
      <c r="P43" s="86">
        <v>7</v>
      </c>
      <c r="Q43" s="51">
        <f t="shared" si="0"/>
        <v>7.9</v>
      </c>
      <c r="R43" s="52" t="str">
        <f t="shared" si="3"/>
        <v>B</v>
      </c>
      <c r="S43" s="53" t="str">
        <f t="shared" si="1"/>
        <v>Khá</v>
      </c>
      <c r="T43" s="41" t="str">
        <f t="shared" si="4"/>
        <v/>
      </c>
      <c r="U43" s="41"/>
      <c r="V43" s="71"/>
      <c r="W43" s="4"/>
      <c r="X43" s="43" t="str">
        <f t="shared" si="2"/>
        <v>Đạt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" customHeight="1">
      <c r="B44" s="44">
        <v>36</v>
      </c>
      <c r="C44" s="45" t="s">
        <v>1776</v>
      </c>
      <c r="D44" s="46" t="s">
        <v>1777</v>
      </c>
      <c r="E44" s="47" t="s">
        <v>233</v>
      </c>
      <c r="F44" s="48" t="s">
        <v>275</v>
      </c>
      <c r="G44" s="45" t="s">
        <v>95</v>
      </c>
      <c r="H44" s="88">
        <v>10</v>
      </c>
      <c r="I44" s="49">
        <v>9</v>
      </c>
      <c r="J44" s="49" t="s">
        <v>36</v>
      </c>
      <c r="K44" s="49">
        <v>9</v>
      </c>
      <c r="L44" s="54"/>
      <c r="M44" s="54"/>
      <c r="N44" s="54"/>
      <c r="O44" s="54"/>
      <c r="P44" s="86">
        <v>7</v>
      </c>
      <c r="Q44" s="51">
        <f t="shared" si="0"/>
        <v>7.9</v>
      </c>
      <c r="R44" s="52" t="str">
        <f t="shared" si="3"/>
        <v>B</v>
      </c>
      <c r="S44" s="53" t="str">
        <f t="shared" si="1"/>
        <v>Khá</v>
      </c>
      <c r="T44" s="41" t="str">
        <f t="shared" si="4"/>
        <v/>
      </c>
      <c r="U44" s="41"/>
      <c r="V44" s="71"/>
      <c r="W44" s="4"/>
      <c r="X44" s="43" t="str">
        <f t="shared" si="2"/>
        <v>Đạt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" customHeight="1">
      <c r="B45" s="44">
        <v>37</v>
      </c>
      <c r="C45" s="45" t="s">
        <v>1778</v>
      </c>
      <c r="D45" s="46" t="s">
        <v>110</v>
      </c>
      <c r="E45" s="47" t="s">
        <v>240</v>
      </c>
      <c r="F45" s="48" t="s">
        <v>241</v>
      </c>
      <c r="G45" s="45" t="s">
        <v>77</v>
      </c>
      <c r="H45" s="88">
        <v>10</v>
      </c>
      <c r="I45" s="49">
        <v>9</v>
      </c>
      <c r="J45" s="49" t="s">
        <v>36</v>
      </c>
      <c r="K45" s="49">
        <v>9</v>
      </c>
      <c r="L45" s="54"/>
      <c r="M45" s="54"/>
      <c r="N45" s="54"/>
      <c r="O45" s="54"/>
      <c r="P45" s="86">
        <v>7</v>
      </c>
      <c r="Q45" s="51">
        <f t="shared" si="0"/>
        <v>7.9</v>
      </c>
      <c r="R45" s="52" t="str">
        <f t="shared" si="3"/>
        <v>B</v>
      </c>
      <c r="S45" s="53" t="str">
        <f t="shared" si="1"/>
        <v>Khá</v>
      </c>
      <c r="T45" s="41" t="str">
        <f t="shared" si="4"/>
        <v/>
      </c>
      <c r="U45" s="41"/>
      <c r="V45" s="71"/>
      <c r="W45" s="4"/>
      <c r="X45" s="43" t="str">
        <f t="shared" si="2"/>
        <v>Đạt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" customHeight="1">
      <c r="B46" s="44">
        <v>38</v>
      </c>
      <c r="C46" s="45" t="s">
        <v>1779</v>
      </c>
      <c r="D46" s="46" t="s">
        <v>744</v>
      </c>
      <c r="E46" s="47" t="s">
        <v>525</v>
      </c>
      <c r="F46" s="48" t="s">
        <v>583</v>
      </c>
      <c r="G46" s="45" t="s">
        <v>81</v>
      </c>
      <c r="H46" s="88">
        <v>10</v>
      </c>
      <c r="I46" s="49">
        <v>8</v>
      </c>
      <c r="J46" s="49" t="s">
        <v>36</v>
      </c>
      <c r="K46" s="49">
        <v>8</v>
      </c>
      <c r="L46" s="54"/>
      <c r="M46" s="54"/>
      <c r="N46" s="54"/>
      <c r="O46" s="54"/>
      <c r="P46" s="86">
        <v>7</v>
      </c>
      <c r="Q46" s="51">
        <f t="shared" si="0"/>
        <v>7.6</v>
      </c>
      <c r="R46" s="52" t="str">
        <f t="shared" si="3"/>
        <v>B</v>
      </c>
      <c r="S46" s="53" t="str">
        <f t="shared" si="1"/>
        <v>Khá</v>
      </c>
      <c r="T46" s="41" t="str">
        <f t="shared" si="4"/>
        <v/>
      </c>
      <c r="U46" s="41"/>
      <c r="V46" s="71"/>
      <c r="W46" s="4"/>
      <c r="X46" s="43" t="str">
        <f t="shared" si="2"/>
        <v>Đạt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" customHeight="1">
      <c r="B47" s="44">
        <v>39</v>
      </c>
      <c r="C47" s="45" t="s">
        <v>1780</v>
      </c>
      <c r="D47" s="46" t="s">
        <v>1781</v>
      </c>
      <c r="E47" s="47" t="s">
        <v>1680</v>
      </c>
      <c r="F47" s="48" t="s">
        <v>337</v>
      </c>
      <c r="G47" s="45" t="s">
        <v>332</v>
      </c>
      <c r="H47" s="88">
        <v>8</v>
      </c>
      <c r="I47" s="49">
        <v>9</v>
      </c>
      <c r="J47" s="49" t="s">
        <v>36</v>
      </c>
      <c r="K47" s="49">
        <v>9</v>
      </c>
      <c r="L47" s="54"/>
      <c r="M47" s="54"/>
      <c r="N47" s="54"/>
      <c r="O47" s="54"/>
      <c r="P47" s="86">
        <v>7</v>
      </c>
      <c r="Q47" s="51">
        <f t="shared" si="0"/>
        <v>7.7</v>
      </c>
      <c r="R47" s="52" t="str">
        <f t="shared" si="3"/>
        <v>B</v>
      </c>
      <c r="S47" s="53" t="str">
        <f t="shared" si="1"/>
        <v>Khá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" customHeight="1">
      <c r="B48" s="44">
        <v>40</v>
      </c>
      <c r="C48" s="45" t="s">
        <v>1782</v>
      </c>
      <c r="D48" s="46" t="s">
        <v>181</v>
      </c>
      <c r="E48" s="47" t="s">
        <v>246</v>
      </c>
      <c r="F48" s="48" t="s">
        <v>468</v>
      </c>
      <c r="G48" s="45" t="s">
        <v>85</v>
      </c>
      <c r="H48" s="88">
        <v>10</v>
      </c>
      <c r="I48" s="49">
        <v>8</v>
      </c>
      <c r="J48" s="49" t="s">
        <v>36</v>
      </c>
      <c r="K48" s="49">
        <v>9</v>
      </c>
      <c r="L48" s="54"/>
      <c r="M48" s="54"/>
      <c r="N48" s="54"/>
      <c r="O48" s="54"/>
      <c r="P48" s="86">
        <v>7</v>
      </c>
      <c r="Q48" s="51">
        <f t="shared" si="0"/>
        <v>7.8</v>
      </c>
      <c r="R48" s="52" t="str">
        <f t="shared" si="3"/>
        <v>B</v>
      </c>
      <c r="S48" s="53" t="str">
        <f t="shared" si="1"/>
        <v>Khá</v>
      </c>
      <c r="T48" s="41" t="str">
        <f t="shared" si="4"/>
        <v/>
      </c>
      <c r="U48" s="41"/>
      <c r="V48" s="71"/>
      <c r="W48" s="4"/>
      <c r="X48" s="43" t="str">
        <f t="shared" si="2"/>
        <v>Đạt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2:40" ht="18" customHeight="1">
      <c r="B49" s="44">
        <v>41</v>
      </c>
      <c r="C49" s="45" t="s">
        <v>1783</v>
      </c>
      <c r="D49" s="46" t="s">
        <v>1784</v>
      </c>
      <c r="E49" s="47" t="s">
        <v>881</v>
      </c>
      <c r="F49" s="48" t="s">
        <v>845</v>
      </c>
      <c r="G49" s="45" t="s">
        <v>332</v>
      </c>
      <c r="H49" s="88">
        <v>9</v>
      </c>
      <c r="I49" s="49">
        <v>8</v>
      </c>
      <c r="J49" s="49" t="s">
        <v>36</v>
      </c>
      <c r="K49" s="49">
        <v>8</v>
      </c>
      <c r="L49" s="54"/>
      <c r="M49" s="54"/>
      <c r="N49" s="54"/>
      <c r="O49" s="54"/>
      <c r="P49" s="86">
        <v>7</v>
      </c>
      <c r="Q49" s="51">
        <f t="shared" si="0"/>
        <v>7.5</v>
      </c>
      <c r="R49" s="52" t="str">
        <f t="shared" si="3"/>
        <v>B</v>
      </c>
      <c r="S49" s="53" t="str">
        <f t="shared" si="1"/>
        <v>Khá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2:40" ht="18" customHeight="1">
      <c r="B50" s="44">
        <v>42</v>
      </c>
      <c r="C50" s="45" t="s">
        <v>1785</v>
      </c>
      <c r="D50" s="46" t="s">
        <v>1316</v>
      </c>
      <c r="E50" s="47" t="s">
        <v>730</v>
      </c>
      <c r="F50" s="48" t="s">
        <v>255</v>
      </c>
      <c r="G50" s="45" t="s">
        <v>90</v>
      </c>
      <c r="H50" s="88">
        <v>9</v>
      </c>
      <c r="I50" s="49">
        <v>9</v>
      </c>
      <c r="J50" s="49" t="s">
        <v>36</v>
      </c>
      <c r="K50" s="49">
        <v>9</v>
      </c>
      <c r="L50" s="54"/>
      <c r="M50" s="54"/>
      <c r="N50" s="54"/>
      <c r="O50" s="54"/>
      <c r="P50" s="86">
        <v>7</v>
      </c>
      <c r="Q50" s="51">
        <f t="shared" si="0"/>
        <v>7.8</v>
      </c>
      <c r="R50" s="52" t="str">
        <f t="shared" si="3"/>
        <v>B</v>
      </c>
      <c r="S50" s="53" t="str">
        <f t="shared" si="1"/>
        <v>Khá</v>
      </c>
      <c r="T50" s="41" t="str">
        <f t="shared" si="4"/>
        <v/>
      </c>
      <c r="U50" s="41"/>
      <c r="V50" s="71"/>
      <c r="W50" s="4"/>
      <c r="X50" s="43" t="str">
        <f t="shared" si="2"/>
        <v>Đạt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2:40" ht="18" customHeight="1">
      <c r="B51" s="44">
        <v>43</v>
      </c>
      <c r="C51" s="45" t="s">
        <v>1786</v>
      </c>
      <c r="D51" s="46" t="s">
        <v>408</v>
      </c>
      <c r="E51" s="47" t="s">
        <v>254</v>
      </c>
      <c r="F51" s="48" t="s">
        <v>1787</v>
      </c>
      <c r="G51" s="45" t="s">
        <v>148</v>
      </c>
      <c r="H51" s="88">
        <v>10</v>
      </c>
      <c r="I51" s="49">
        <v>10</v>
      </c>
      <c r="J51" s="49" t="s">
        <v>36</v>
      </c>
      <c r="K51" s="49">
        <v>9</v>
      </c>
      <c r="L51" s="54"/>
      <c r="M51" s="54"/>
      <c r="N51" s="54"/>
      <c r="O51" s="54"/>
      <c r="P51" s="86">
        <v>7</v>
      </c>
      <c r="Q51" s="51">
        <f t="shared" si="0"/>
        <v>8</v>
      </c>
      <c r="R51" s="52" t="str">
        <f t="shared" si="3"/>
        <v>B+</v>
      </c>
      <c r="S51" s="53" t="str">
        <f t="shared" si="1"/>
        <v>Khá</v>
      </c>
      <c r="T51" s="41" t="str">
        <f t="shared" si="4"/>
        <v/>
      </c>
      <c r="U51" s="41"/>
      <c r="V51" s="71"/>
      <c r="W51" s="4"/>
      <c r="X51" s="43" t="str">
        <f t="shared" si="2"/>
        <v>Đạt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2:40" ht="18" customHeight="1">
      <c r="B52" s="44">
        <v>44</v>
      </c>
      <c r="C52" s="45" t="s">
        <v>1788</v>
      </c>
      <c r="D52" s="46" t="s">
        <v>885</v>
      </c>
      <c r="E52" s="47" t="s">
        <v>414</v>
      </c>
      <c r="F52" s="48" t="s">
        <v>994</v>
      </c>
      <c r="G52" s="45" t="s">
        <v>148</v>
      </c>
      <c r="H52" s="88">
        <v>8</v>
      </c>
      <c r="I52" s="49">
        <v>9</v>
      </c>
      <c r="J52" s="49" t="s">
        <v>36</v>
      </c>
      <c r="K52" s="49">
        <v>9</v>
      </c>
      <c r="L52" s="54"/>
      <c r="M52" s="54"/>
      <c r="N52" s="54"/>
      <c r="O52" s="54"/>
      <c r="P52" s="86">
        <v>7</v>
      </c>
      <c r="Q52" s="51">
        <f t="shared" si="0"/>
        <v>7.7</v>
      </c>
      <c r="R52" s="52" t="str">
        <f t="shared" si="3"/>
        <v>B</v>
      </c>
      <c r="S52" s="53" t="str">
        <f t="shared" si="1"/>
        <v>Khá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2:40" ht="18" customHeight="1">
      <c r="B53" s="44">
        <v>45</v>
      </c>
      <c r="C53" s="45" t="s">
        <v>1789</v>
      </c>
      <c r="D53" s="46" t="s">
        <v>344</v>
      </c>
      <c r="E53" s="47" t="s">
        <v>544</v>
      </c>
      <c r="F53" s="48" t="s">
        <v>1790</v>
      </c>
      <c r="G53" s="45" t="s">
        <v>311</v>
      </c>
      <c r="H53" s="88">
        <v>0</v>
      </c>
      <c r="I53" s="49">
        <v>0</v>
      </c>
      <c r="J53" s="49" t="s">
        <v>36</v>
      </c>
      <c r="K53" s="49">
        <v>0</v>
      </c>
      <c r="L53" s="54"/>
      <c r="M53" s="54"/>
      <c r="N53" s="54"/>
      <c r="O53" s="54"/>
      <c r="P53" s="86">
        <v>0</v>
      </c>
      <c r="Q53" s="51">
        <f t="shared" si="0"/>
        <v>0</v>
      </c>
      <c r="R53" s="52" t="str">
        <f t="shared" si="3"/>
        <v>F</v>
      </c>
      <c r="S53" s="53" t="str">
        <f t="shared" si="1"/>
        <v>Kém</v>
      </c>
      <c r="T53" s="41" t="str">
        <f t="shared" si="4"/>
        <v>Không đủ ĐKDT</v>
      </c>
      <c r="U53" s="41"/>
      <c r="V53" s="71"/>
      <c r="W53" s="4"/>
      <c r="X53" s="43" t="str">
        <f t="shared" si="2"/>
        <v>Học lại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2:40" ht="18" customHeight="1">
      <c r="B54" s="44">
        <v>46</v>
      </c>
      <c r="C54" s="45" t="s">
        <v>1791</v>
      </c>
      <c r="D54" s="46" t="s">
        <v>1792</v>
      </c>
      <c r="E54" s="47" t="s">
        <v>429</v>
      </c>
      <c r="F54" s="48" t="s">
        <v>1790</v>
      </c>
      <c r="G54" s="45" t="s">
        <v>77</v>
      </c>
      <c r="H54" s="88">
        <v>8</v>
      </c>
      <c r="I54" s="49">
        <v>8</v>
      </c>
      <c r="J54" s="49" t="s">
        <v>36</v>
      </c>
      <c r="K54" s="49">
        <v>8</v>
      </c>
      <c r="L54" s="54"/>
      <c r="M54" s="54"/>
      <c r="N54" s="54"/>
      <c r="O54" s="54"/>
      <c r="P54" s="86">
        <v>8</v>
      </c>
      <c r="Q54" s="51">
        <f t="shared" si="0"/>
        <v>8</v>
      </c>
      <c r="R54" s="52" t="str">
        <f t="shared" si="3"/>
        <v>B+</v>
      </c>
      <c r="S54" s="53" t="str">
        <f t="shared" si="1"/>
        <v>Khá</v>
      </c>
      <c r="T54" s="41" t="str">
        <f t="shared" si="4"/>
        <v/>
      </c>
      <c r="U54" s="41"/>
      <c r="V54" s="71"/>
      <c r="W54" s="4"/>
      <c r="X54" s="43" t="str">
        <f t="shared" si="2"/>
        <v>Đạt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2:40" ht="18" customHeight="1">
      <c r="B55" s="44">
        <v>47</v>
      </c>
      <c r="C55" s="45" t="s">
        <v>1793</v>
      </c>
      <c r="D55" s="46" t="s">
        <v>1794</v>
      </c>
      <c r="E55" s="47" t="s">
        <v>1795</v>
      </c>
      <c r="F55" s="48" t="s">
        <v>1796</v>
      </c>
      <c r="G55" s="45" t="s">
        <v>280</v>
      </c>
      <c r="H55" s="88">
        <v>0</v>
      </c>
      <c r="I55" s="49">
        <v>0</v>
      </c>
      <c r="J55" s="49" t="s">
        <v>36</v>
      </c>
      <c r="K55" s="49">
        <v>0</v>
      </c>
      <c r="L55" s="54"/>
      <c r="M55" s="54"/>
      <c r="N55" s="54"/>
      <c r="O55" s="54"/>
      <c r="P55" s="86">
        <v>0</v>
      </c>
      <c r="Q55" s="51">
        <f t="shared" si="0"/>
        <v>0</v>
      </c>
      <c r="R55" s="52" t="str">
        <f t="shared" si="3"/>
        <v>F</v>
      </c>
      <c r="S55" s="53" t="str">
        <f t="shared" si="1"/>
        <v>Kém</v>
      </c>
      <c r="T55" s="41" t="str">
        <f t="shared" si="4"/>
        <v>Không đủ ĐKDT</v>
      </c>
      <c r="U55" s="41"/>
      <c r="V55" s="71"/>
      <c r="W55" s="4"/>
      <c r="X55" s="43" t="str">
        <f t="shared" si="2"/>
        <v>Học lại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2:40" ht="18" customHeight="1">
      <c r="B56" s="44">
        <v>48</v>
      </c>
      <c r="C56" s="45" t="s">
        <v>1797</v>
      </c>
      <c r="D56" s="46" t="s">
        <v>110</v>
      </c>
      <c r="E56" s="47" t="s">
        <v>265</v>
      </c>
      <c r="F56" s="48" t="s">
        <v>920</v>
      </c>
      <c r="G56" s="45" t="s">
        <v>153</v>
      </c>
      <c r="H56" s="88">
        <v>10</v>
      </c>
      <c r="I56" s="49">
        <v>9</v>
      </c>
      <c r="J56" s="49" t="s">
        <v>36</v>
      </c>
      <c r="K56" s="49">
        <v>9</v>
      </c>
      <c r="L56" s="54"/>
      <c r="M56" s="54"/>
      <c r="N56" s="54"/>
      <c r="O56" s="54"/>
      <c r="P56" s="86">
        <v>8</v>
      </c>
      <c r="Q56" s="51">
        <f t="shared" si="0"/>
        <v>8.5</v>
      </c>
      <c r="R56" s="52" t="str">
        <f t="shared" si="3"/>
        <v>A</v>
      </c>
      <c r="S56" s="53" t="str">
        <f t="shared" si="1"/>
        <v>Giỏi</v>
      </c>
      <c r="T56" s="41" t="str">
        <f t="shared" si="4"/>
        <v/>
      </c>
      <c r="U56" s="41"/>
      <c r="V56" s="71"/>
      <c r="W56" s="4"/>
      <c r="X56" s="43" t="str">
        <f t="shared" si="2"/>
        <v>Đạt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2:40" ht="18" customHeight="1">
      <c r="B57" s="44">
        <v>49</v>
      </c>
      <c r="C57" s="45" t="s">
        <v>1798</v>
      </c>
      <c r="D57" s="46" t="s">
        <v>1799</v>
      </c>
      <c r="E57" s="47" t="s">
        <v>265</v>
      </c>
      <c r="F57" s="48" t="s">
        <v>198</v>
      </c>
      <c r="G57" s="45" t="s">
        <v>81</v>
      </c>
      <c r="H57" s="88">
        <v>9</v>
      </c>
      <c r="I57" s="49">
        <v>8</v>
      </c>
      <c r="J57" s="49" t="s">
        <v>36</v>
      </c>
      <c r="K57" s="49">
        <v>8</v>
      </c>
      <c r="L57" s="54"/>
      <c r="M57" s="54"/>
      <c r="N57" s="54"/>
      <c r="O57" s="54"/>
      <c r="P57" s="86">
        <v>7</v>
      </c>
      <c r="Q57" s="51">
        <f t="shared" si="0"/>
        <v>7.5</v>
      </c>
      <c r="R57" s="52" t="str">
        <f t="shared" si="3"/>
        <v>B</v>
      </c>
      <c r="S57" s="53" t="str">
        <f t="shared" si="1"/>
        <v>Khá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2:40" ht="18" customHeight="1">
      <c r="B58" s="44">
        <v>50</v>
      </c>
      <c r="C58" s="45" t="s">
        <v>1800</v>
      </c>
      <c r="D58" s="46" t="s">
        <v>1801</v>
      </c>
      <c r="E58" s="47" t="s">
        <v>268</v>
      </c>
      <c r="F58" s="48" t="s">
        <v>561</v>
      </c>
      <c r="G58" s="45" t="s">
        <v>104</v>
      </c>
      <c r="H58" s="88">
        <v>10</v>
      </c>
      <c r="I58" s="49">
        <v>9</v>
      </c>
      <c r="J58" s="49" t="s">
        <v>36</v>
      </c>
      <c r="K58" s="49">
        <v>9</v>
      </c>
      <c r="L58" s="54"/>
      <c r="M58" s="54"/>
      <c r="N58" s="54"/>
      <c r="O58" s="54"/>
      <c r="P58" s="86">
        <v>8</v>
      </c>
      <c r="Q58" s="51">
        <f t="shared" si="0"/>
        <v>8.5</v>
      </c>
      <c r="R58" s="52" t="str">
        <f t="shared" si="3"/>
        <v>A</v>
      </c>
      <c r="S58" s="53" t="str">
        <f t="shared" si="1"/>
        <v>Giỏi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2:40" ht="18" customHeight="1">
      <c r="B59" s="44">
        <v>51</v>
      </c>
      <c r="C59" s="45" t="s">
        <v>1802</v>
      </c>
      <c r="D59" s="46" t="s">
        <v>1803</v>
      </c>
      <c r="E59" s="47" t="s">
        <v>745</v>
      </c>
      <c r="F59" s="48" t="s">
        <v>521</v>
      </c>
      <c r="G59" s="45" t="s">
        <v>90</v>
      </c>
      <c r="H59" s="88">
        <v>10</v>
      </c>
      <c r="I59" s="49">
        <v>10</v>
      </c>
      <c r="J59" s="49" t="s">
        <v>36</v>
      </c>
      <c r="K59" s="49">
        <v>9</v>
      </c>
      <c r="L59" s="54"/>
      <c r="M59" s="54"/>
      <c r="N59" s="54"/>
      <c r="O59" s="54"/>
      <c r="P59" s="86">
        <v>7</v>
      </c>
      <c r="Q59" s="51">
        <f t="shared" si="0"/>
        <v>8</v>
      </c>
      <c r="R59" s="52" t="str">
        <f t="shared" si="3"/>
        <v>B+</v>
      </c>
      <c r="S59" s="53" t="str">
        <f t="shared" si="1"/>
        <v>Khá</v>
      </c>
      <c r="T59" s="41" t="str">
        <f t="shared" si="4"/>
        <v/>
      </c>
      <c r="U59" s="41"/>
      <c r="V59" s="71"/>
      <c r="W59" s="4"/>
      <c r="X59" s="43" t="str">
        <f t="shared" si="2"/>
        <v>Đạt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2:40" ht="18" customHeight="1">
      <c r="B60" s="44">
        <v>52</v>
      </c>
      <c r="C60" s="45" t="s">
        <v>1804</v>
      </c>
      <c r="D60" s="46" t="s">
        <v>1805</v>
      </c>
      <c r="E60" s="47" t="s">
        <v>283</v>
      </c>
      <c r="F60" s="48" t="s">
        <v>873</v>
      </c>
      <c r="G60" s="45" t="s">
        <v>328</v>
      </c>
      <c r="H60" s="88">
        <v>10</v>
      </c>
      <c r="I60" s="49">
        <v>10</v>
      </c>
      <c r="J60" s="49" t="s">
        <v>36</v>
      </c>
      <c r="K60" s="49">
        <v>9</v>
      </c>
      <c r="L60" s="54"/>
      <c r="M60" s="54"/>
      <c r="N60" s="54"/>
      <c r="O60" s="54"/>
      <c r="P60" s="86">
        <v>7</v>
      </c>
      <c r="Q60" s="51">
        <f t="shared" si="0"/>
        <v>8</v>
      </c>
      <c r="R60" s="52" t="str">
        <f t="shared" si="3"/>
        <v>B+</v>
      </c>
      <c r="S60" s="53" t="str">
        <f t="shared" si="1"/>
        <v>Khá</v>
      </c>
      <c r="T60" s="41" t="str">
        <f t="shared" si="4"/>
        <v/>
      </c>
      <c r="U60" s="41"/>
      <c r="V60" s="71"/>
      <c r="W60" s="4"/>
      <c r="X60" s="43" t="str">
        <f t="shared" si="2"/>
        <v>Đạt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2:40" ht="18" customHeight="1">
      <c r="B61" s="44">
        <v>53</v>
      </c>
      <c r="C61" s="45" t="s">
        <v>1806</v>
      </c>
      <c r="D61" s="46" t="s">
        <v>1807</v>
      </c>
      <c r="E61" s="47" t="s">
        <v>283</v>
      </c>
      <c r="F61" s="48" t="s">
        <v>1356</v>
      </c>
      <c r="G61" s="45" t="s">
        <v>174</v>
      </c>
      <c r="H61" s="88">
        <v>10</v>
      </c>
      <c r="I61" s="49">
        <v>8</v>
      </c>
      <c r="J61" s="49" t="s">
        <v>36</v>
      </c>
      <c r="K61" s="49">
        <v>8</v>
      </c>
      <c r="L61" s="54"/>
      <c r="M61" s="54"/>
      <c r="N61" s="54"/>
      <c r="O61" s="54"/>
      <c r="P61" s="86">
        <v>7</v>
      </c>
      <c r="Q61" s="51">
        <f t="shared" si="0"/>
        <v>7.6</v>
      </c>
      <c r="R61" s="52" t="str">
        <f t="shared" si="3"/>
        <v>B</v>
      </c>
      <c r="S61" s="53" t="str">
        <f t="shared" si="1"/>
        <v>Khá</v>
      </c>
      <c r="T61" s="41" t="str">
        <f t="shared" si="4"/>
        <v/>
      </c>
      <c r="U61" s="41"/>
      <c r="V61" s="71"/>
      <c r="W61" s="4"/>
      <c r="X61" s="43" t="str">
        <f t="shared" si="2"/>
        <v>Đạt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2:40" ht="18" customHeight="1">
      <c r="B62" s="44">
        <v>54</v>
      </c>
      <c r="C62" s="45" t="s">
        <v>1808</v>
      </c>
      <c r="D62" s="46" t="s">
        <v>110</v>
      </c>
      <c r="E62" s="47" t="s">
        <v>283</v>
      </c>
      <c r="F62" s="48" t="s">
        <v>845</v>
      </c>
      <c r="G62" s="45" t="s">
        <v>332</v>
      </c>
      <c r="H62" s="88">
        <v>10</v>
      </c>
      <c r="I62" s="49">
        <v>9</v>
      </c>
      <c r="J62" s="49" t="s">
        <v>36</v>
      </c>
      <c r="K62" s="49">
        <v>9</v>
      </c>
      <c r="L62" s="54"/>
      <c r="M62" s="54"/>
      <c r="N62" s="54"/>
      <c r="O62" s="54"/>
      <c r="P62" s="86">
        <v>7</v>
      </c>
      <c r="Q62" s="51">
        <f t="shared" si="0"/>
        <v>7.9</v>
      </c>
      <c r="R62" s="52" t="str">
        <f t="shared" si="3"/>
        <v>B</v>
      </c>
      <c r="S62" s="53" t="str">
        <f t="shared" si="1"/>
        <v>Khá</v>
      </c>
      <c r="T62" s="41" t="str">
        <f t="shared" si="4"/>
        <v/>
      </c>
      <c r="U62" s="41"/>
      <c r="V62" s="71"/>
      <c r="W62" s="4"/>
      <c r="X62" s="43" t="str">
        <f t="shared" si="2"/>
        <v>Đạt</v>
      </c>
      <c r="Y62" s="4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61"/>
    </row>
    <row r="63" spans="2:40" ht="18" customHeight="1">
      <c r="B63" s="44">
        <v>55</v>
      </c>
      <c r="C63" s="45" t="s">
        <v>1809</v>
      </c>
      <c r="D63" s="46" t="s">
        <v>110</v>
      </c>
      <c r="E63" s="47" t="s">
        <v>283</v>
      </c>
      <c r="F63" s="48" t="s">
        <v>1475</v>
      </c>
      <c r="G63" s="45" t="s">
        <v>95</v>
      </c>
      <c r="H63" s="88">
        <v>8</v>
      </c>
      <c r="I63" s="49">
        <v>8</v>
      </c>
      <c r="J63" s="49" t="s">
        <v>36</v>
      </c>
      <c r="K63" s="49">
        <v>8</v>
      </c>
      <c r="L63" s="54"/>
      <c r="M63" s="54"/>
      <c r="N63" s="54"/>
      <c r="O63" s="54"/>
      <c r="P63" s="86">
        <v>7</v>
      </c>
      <c r="Q63" s="51">
        <f t="shared" si="0"/>
        <v>7.4</v>
      </c>
      <c r="R63" s="52" t="str">
        <f t="shared" si="3"/>
        <v>B</v>
      </c>
      <c r="S63" s="53" t="str">
        <f t="shared" si="1"/>
        <v>Khá</v>
      </c>
      <c r="T63" s="41" t="str">
        <f t="shared" si="4"/>
        <v/>
      </c>
      <c r="U63" s="41"/>
      <c r="V63" s="71"/>
      <c r="W63" s="4"/>
      <c r="X63" s="43" t="str">
        <f t="shared" si="2"/>
        <v>Đạt</v>
      </c>
      <c r="Y63" s="4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61"/>
    </row>
    <row r="64" spans="2:40" ht="18" customHeight="1">
      <c r="B64" s="44">
        <v>56</v>
      </c>
      <c r="C64" s="45" t="s">
        <v>1810</v>
      </c>
      <c r="D64" s="46" t="s">
        <v>801</v>
      </c>
      <c r="E64" s="47" t="s">
        <v>283</v>
      </c>
      <c r="F64" s="48" t="s">
        <v>218</v>
      </c>
      <c r="G64" s="45" t="s">
        <v>85</v>
      </c>
      <c r="H64" s="88">
        <v>10</v>
      </c>
      <c r="I64" s="49">
        <v>9</v>
      </c>
      <c r="J64" s="49" t="s">
        <v>36</v>
      </c>
      <c r="K64" s="49">
        <v>9</v>
      </c>
      <c r="L64" s="54"/>
      <c r="M64" s="54"/>
      <c r="N64" s="54"/>
      <c r="O64" s="54"/>
      <c r="P64" s="86">
        <v>7</v>
      </c>
      <c r="Q64" s="51">
        <f t="shared" si="0"/>
        <v>7.9</v>
      </c>
      <c r="R64" s="52" t="str">
        <f t="shared" si="3"/>
        <v>B</v>
      </c>
      <c r="S64" s="53" t="str">
        <f t="shared" si="1"/>
        <v>Khá</v>
      </c>
      <c r="T64" s="41" t="str">
        <f t="shared" si="4"/>
        <v/>
      </c>
      <c r="U64" s="41"/>
      <c r="V64" s="71"/>
      <c r="W64" s="4"/>
      <c r="X64" s="43" t="str">
        <f t="shared" si="2"/>
        <v>Đạt</v>
      </c>
      <c r="Y64" s="4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61"/>
    </row>
    <row r="65" spans="1:40" ht="18" customHeight="1">
      <c r="B65" s="44">
        <v>57</v>
      </c>
      <c r="C65" s="45" t="s">
        <v>1811</v>
      </c>
      <c r="D65" s="46" t="s">
        <v>1473</v>
      </c>
      <c r="E65" s="47" t="s">
        <v>283</v>
      </c>
      <c r="F65" s="48" t="s">
        <v>1812</v>
      </c>
      <c r="G65" s="45" t="s">
        <v>81</v>
      </c>
      <c r="H65" s="88">
        <v>10</v>
      </c>
      <c r="I65" s="49">
        <v>9</v>
      </c>
      <c r="J65" s="49" t="s">
        <v>36</v>
      </c>
      <c r="K65" s="49">
        <v>9</v>
      </c>
      <c r="L65" s="54"/>
      <c r="M65" s="54"/>
      <c r="N65" s="54"/>
      <c r="O65" s="54"/>
      <c r="P65" s="86">
        <v>8</v>
      </c>
      <c r="Q65" s="51">
        <f t="shared" si="0"/>
        <v>8.5</v>
      </c>
      <c r="R65" s="52" t="str">
        <f t="shared" si="3"/>
        <v>A</v>
      </c>
      <c r="S65" s="53" t="str">
        <f t="shared" si="1"/>
        <v>Giỏi</v>
      </c>
      <c r="T65" s="41" t="str">
        <f t="shared" si="4"/>
        <v/>
      </c>
      <c r="U65" s="41"/>
      <c r="V65" s="71"/>
      <c r="W65" s="4"/>
      <c r="X65" s="43" t="str">
        <f t="shared" si="2"/>
        <v>Đạt</v>
      </c>
      <c r="Y65" s="4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61"/>
    </row>
    <row r="66" spans="1:40" ht="18" customHeight="1">
      <c r="B66" s="44">
        <v>58</v>
      </c>
      <c r="C66" s="45" t="s">
        <v>1813</v>
      </c>
      <c r="D66" s="46" t="s">
        <v>1814</v>
      </c>
      <c r="E66" s="47" t="s">
        <v>582</v>
      </c>
      <c r="F66" s="48" t="s">
        <v>271</v>
      </c>
      <c r="G66" s="45" t="s">
        <v>69</v>
      </c>
      <c r="H66" s="88">
        <v>8</v>
      </c>
      <c r="I66" s="49">
        <v>10</v>
      </c>
      <c r="J66" s="49" t="s">
        <v>36</v>
      </c>
      <c r="K66" s="49">
        <v>9</v>
      </c>
      <c r="L66" s="54"/>
      <c r="M66" s="54"/>
      <c r="N66" s="54"/>
      <c r="O66" s="54"/>
      <c r="P66" s="86">
        <v>0</v>
      </c>
      <c r="Q66" s="51">
        <f t="shared" si="0"/>
        <v>3.6</v>
      </c>
      <c r="R66" s="52" t="str">
        <f t="shared" si="3"/>
        <v>F</v>
      </c>
      <c r="S66" s="53" t="str">
        <f t="shared" si="1"/>
        <v>Kém</v>
      </c>
      <c r="T66" s="41" t="str">
        <f t="shared" si="4"/>
        <v/>
      </c>
      <c r="U66" s="41"/>
      <c r="V66" s="71"/>
      <c r="W66" s="4"/>
      <c r="X66" s="43" t="str">
        <f t="shared" si="2"/>
        <v>Học lại</v>
      </c>
      <c r="Y66" s="4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61"/>
    </row>
    <row r="67" spans="1:40" ht="18" customHeight="1">
      <c r="B67" s="44">
        <v>59</v>
      </c>
      <c r="C67" s="45" t="s">
        <v>1815</v>
      </c>
      <c r="D67" s="46" t="s">
        <v>1816</v>
      </c>
      <c r="E67" s="47" t="s">
        <v>299</v>
      </c>
      <c r="F67" s="48" t="s">
        <v>750</v>
      </c>
      <c r="G67" s="45" t="s">
        <v>148</v>
      </c>
      <c r="H67" s="88">
        <v>10</v>
      </c>
      <c r="I67" s="49">
        <v>9</v>
      </c>
      <c r="J67" s="49" t="s">
        <v>36</v>
      </c>
      <c r="K67" s="49">
        <v>9</v>
      </c>
      <c r="L67" s="54"/>
      <c r="M67" s="54"/>
      <c r="N67" s="54"/>
      <c r="O67" s="54"/>
      <c r="P67" s="86">
        <v>7</v>
      </c>
      <c r="Q67" s="51">
        <f t="shared" si="0"/>
        <v>7.9</v>
      </c>
      <c r="R67" s="52" t="str">
        <f t="shared" si="3"/>
        <v>B</v>
      </c>
      <c r="S67" s="53" t="str">
        <f t="shared" si="1"/>
        <v>Khá</v>
      </c>
      <c r="T67" s="41" t="str">
        <f t="shared" si="4"/>
        <v/>
      </c>
      <c r="U67" s="41"/>
      <c r="V67" s="71"/>
      <c r="W67" s="4"/>
      <c r="X67" s="43" t="str">
        <f t="shared" si="2"/>
        <v>Đạt</v>
      </c>
      <c r="Y67" s="4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61"/>
    </row>
    <row r="68" spans="1:40" ht="18" customHeight="1">
      <c r="B68" s="44">
        <v>60</v>
      </c>
      <c r="C68" s="45" t="s">
        <v>1817</v>
      </c>
      <c r="D68" s="46" t="s">
        <v>1818</v>
      </c>
      <c r="E68" s="47" t="s">
        <v>299</v>
      </c>
      <c r="F68" s="48" t="s">
        <v>1140</v>
      </c>
      <c r="G68" s="45" t="s">
        <v>77</v>
      </c>
      <c r="H68" s="88">
        <v>10</v>
      </c>
      <c r="I68" s="49">
        <v>9</v>
      </c>
      <c r="J68" s="49" t="s">
        <v>36</v>
      </c>
      <c r="K68" s="49">
        <v>9</v>
      </c>
      <c r="L68" s="54"/>
      <c r="M68" s="54"/>
      <c r="N68" s="54"/>
      <c r="O68" s="54"/>
      <c r="P68" s="86">
        <v>7</v>
      </c>
      <c r="Q68" s="51">
        <f t="shared" si="0"/>
        <v>7.9</v>
      </c>
      <c r="R68" s="52" t="str">
        <f t="shared" si="3"/>
        <v>B</v>
      </c>
      <c r="S68" s="53" t="str">
        <f t="shared" si="1"/>
        <v>Khá</v>
      </c>
      <c r="T68" s="41" t="str">
        <f t="shared" si="4"/>
        <v/>
      </c>
      <c r="U68" s="41"/>
      <c r="V68" s="71"/>
      <c r="W68" s="4"/>
      <c r="X68" s="43" t="str">
        <f t="shared" si="2"/>
        <v>Đạt</v>
      </c>
      <c r="Y68" s="4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61"/>
    </row>
    <row r="69" spans="1:40" ht="18" customHeight="1">
      <c r="B69" s="44">
        <v>61</v>
      </c>
      <c r="C69" s="45" t="s">
        <v>1819</v>
      </c>
      <c r="D69" s="46" t="s">
        <v>858</v>
      </c>
      <c r="E69" s="47" t="s">
        <v>778</v>
      </c>
      <c r="F69" s="48" t="s">
        <v>550</v>
      </c>
      <c r="G69" s="45" t="s">
        <v>104</v>
      </c>
      <c r="H69" s="88">
        <v>10</v>
      </c>
      <c r="I69" s="49">
        <v>9</v>
      </c>
      <c r="J69" s="49" t="s">
        <v>36</v>
      </c>
      <c r="K69" s="49">
        <v>9</v>
      </c>
      <c r="L69" s="54"/>
      <c r="M69" s="54"/>
      <c r="N69" s="54"/>
      <c r="O69" s="54"/>
      <c r="P69" s="86">
        <v>7</v>
      </c>
      <c r="Q69" s="51">
        <f t="shared" si="0"/>
        <v>7.9</v>
      </c>
      <c r="R69" s="52" t="str">
        <f t="shared" si="3"/>
        <v>B</v>
      </c>
      <c r="S69" s="53" t="str">
        <f t="shared" si="1"/>
        <v>Khá</v>
      </c>
      <c r="T69" s="41" t="str">
        <f t="shared" si="4"/>
        <v/>
      </c>
      <c r="U69" s="41"/>
      <c r="V69" s="71"/>
      <c r="W69" s="4"/>
      <c r="X69" s="43" t="str">
        <f t="shared" si="2"/>
        <v>Đạt</v>
      </c>
      <c r="Y69" s="4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61"/>
    </row>
    <row r="70" spans="1:40" ht="18" customHeight="1">
      <c r="B70" s="44">
        <v>62</v>
      </c>
      <c r="C70" s="45" t="s">
        <v>1820</v>
      </c>
      <c r="D70" s="46" t="s">
        <v>1821</v>
      </c>
      <c r="E70" s="47" t="s">
        <v>778</v>
      </c>
      <c r="F70" s="48" t="s">
        <v>1822</v>
      </c>
      <c r="G70" s="45" t="s">
        <v>332</v>
      </c>
      <c r="H70" s="88">
        <v>10</v>
      </c>
      <c r="I70" s="49">
        <v>9</v>
      </c>
      <c r="J70" s="49" t="s">
        <v>36</v>
      </c>
      <c r="K70" s="49">
        <v>9</v>
      </c>
      <c r="L70" s="54"/>
      <c r="M70" s="54"/>
      <c r="N70" s="54"/>
      <c r="O70" s="54"/>
      <c r="P70" s="86">
        <v>8</v>
      </c>
      <c r="Q70" s="51">
        <f t="shared" si="0"/>
        <v>8.5</v>
      </c>
      <c r="R70" s="52" t="str">
        <f t="shared" si="3"/>
        <v>A</v>
      </c>
      <c r="S70" s="53" t="str">
        <f t="shared" si="1"/>
        <v>Giỏi</v>
      </c>
      <c r="T70" s="41" t="str">
        <f t="shared" si="4"/>
        <v/>
      </c>
      <c r="U70" s="41"/>
      <c r="V70" s="71"/>
      <c r="W70" s="4"/>
      <c r="X70" s="43" t="str">
        <f t="shared" si="2"/>
        <v>Đạt</v>
      </c>
      <c r="Y70" s="43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61"/>
    </row>
    <row r="71" spans="1:40" ht="7.5" customHeight="1">
      <c r="A71" s="61"/>
      <c r="B71" s="62"/>
      <c r="C71" s="63"/>
      <c r="D71" s="63"/>
      <c r="E71" s="64"/>
      <c r="F71" s="64"/>
      <c r="G71" s="64"/>
      <c r="H71" s="65"/>
      <c r="I71" s="66"/>
      <c r="J71" s="66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4"/>
    </row>
    <row r="72" spans="1:40" ht="16.8">
      <c r="A72" s="61"/>
      <c r="B72" s="140" t="s">
        <v>37</v>
      </c>
      <c r="C72" s="140"/>
      <c r="D72" s="63"/>
      <c r="E72" s="64"/>
      <c r="F72" s="64"/>
      <c r="G72" s="64"/>
      <c r="H72" s="65"/>
      <c r="I72" s="66"/>
      <c r="J72" s="66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4"/>
    </row>
    <row r="73" spans="1:40" ht="16.5" customHeight="1">
      <c r="A73" s="61"/>
      <c r="B73" s="68" t="s">
        <v>38</v>
      </c>
      <c r="C73" s="68"/>
      <c r="D73" s="69">
        <f>+$AA$7</f>
        <v>62</v>
      </c>
      <c r="E73" s="70" t="s">
        <v>39</v>
      </c>
      <c r="F73" s="70"/>
      <c r="G73" s="130" t="s">
        <v>40</v>
      </c>
      <c r="H73" s="130"/>
      <c r="I73" s="130"/>
      <c r="J73" s="130"/>
      <c r="K73" s="130"/>
      <c r="L73" s="130"/>
      <c r="M73" s="130"/>
      <c r="N73" s="130"/>
      <c r="O73" s="130"/>
      <c r="P73" s="71">
        <f>$AA$7 -COUNTIF($T$8:$T$249,"Vắng") -COUNTIF($T$8:$T$249,"Vắng có phép") - COUNTIF($T$8:$T$249,"Đình chỉ thi") - COUNTIF($T$8:$T$249,"Không đủ ĐKDT")</f>
        <v>60</v>
      </c>
      <c r="Q73" s="71"/>
      <c r="R73" s="72"/>
      <c r="S73" s="73"/>
      <c r="T73" s="73" t="s">
        <v>39</v>
      </c>
      <c r="U73" s="73"/>
      <c r="V73" s="73"/>
      <c r="W73" s="4"/>
    </row>
    <row r="74" spans="1:40" ht="16.5" customHeight="1">
      <c r="A74" s="61"/>
      <c r="B74" s="68" t="s">
        <v>41</v>
      </c>
      <c r="C74" s="68"/>
      <c r="D74" s="69">
        <f>+$AL$7</f>
        <v>59</v>
      </c>
      <c r="E74" s="70" t="s">
        <v>39</v>
      </c>
      <c r="F74" s="70"/>
      <c r="G74" s="130" t="s">
        <v>42</v>
      </c>
      <c r="H74" s="130"/>
      <c r="I74" s="130"/>
      <c r="J74" s="130"/>
      <c r="K74" s="130"/>
      <c r="L74" s="130"/>
      <c r="M74" s="130"/>
      <c r="N74" s="130"/>
      <c r="O74" s="130"/>
      <c r="P74" s="74">
        <f>COUNTIF($T$8:$T$125,"Vắng")</f>
        <v>0</v>
      </c>
      <c r="Q74" s="74"/>
      <c r="R74" s="75"/>
      <c r="S74" s="73"/>
      <c r="T74" s="73" t="s">
        <v>39</v>
      </c>
      <c r="U74" s="73"/>
      <c r="V74" s="73"/>
      <c r="W74" s="4"/>
    </row>
    <row r="75" spans="1:40" ht="16.5" customHeight="1">
      <c r="A75" s="61"/>
      <c r="B75" s="68" t="s">
        <v>43</v>
      </c>
      <c r="C75" s="68"/>
      <c r="D75" s="76">
        <f>COUNTIF(X9:X70,"Học lại")</f>
        <v>3</v>
      </c>
      <c r="E75" s="70" t="s">
        <v>39</v>
      </c>
      <c r="F75" s="70"/>
      <c r="G75" s="130" t="s">
        <v>44</v>
      </c>
      <c r="H75" s="130"/>
      <c r="I75" s="130"/>
      <c r="J75" s="130"/>
      <c r="K75" s="130"/>
      <c r="L75" s="130"/>
      <c r="M75" s="130"/>
      <c r="N75" s="130"/>
      <c r="O75" s="130"/>
      <c r="P75" s="71">
        <f>COUNTIF($T$8:$T$125,"Vắng có phép")</f>
        <v>0</v>
      </c>
      <c r="Q75" s="71"/>
      <c r="R75" s="72"/>
      <c r="S75" s="73"/>
      <c r="T75" s="73" t="s">
        <v>39</v>
      </c>
      <c r="U75" s="73"/>
      <c r="V75" s="73"/>
      <c r="W75" s="4"/>
    </row>
    <row r="76" spans="1:40" ht="3" customHeight="1">
      <c r="A76" s="61"/>
      <c r="B76" s="62"/>
      <c r="C76" s="63"/>
      <c r="D76" s="63"/>
      <c r="E76" s="64"/>
      <c r="F76" s="64"/>
      <c r="G76" s="64"/>
      <c r="H76" s="65"/>
      <c r="I76" s="66"/>
      <c r="J76" s="66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4"/>
    </row>
    <row r="77" spans="1:40">
      <c r="B77" s="77" t="s">
        <v>45</v>
      </c>
      <c r="C77" s="77"/>
      <c r="D77" s="78">
        <f>COUNTIF(X9:X70,"Thi lại")</f>
        <v>0</v>
      </c>
      <c r="E77" s="79" t="s">
        <v>39</v>
      </c>
      <c r="F77" s="4"/>
      <c r="G77" s="4"/>
      <c r="H77" s="4"/>
      <c r="I77" s="4"/>
      <c r="J77" s="150"/>
      <c r="K77" s="150"/>
      <c r="L77" s="150"/>
      <c r="M77" s="150"/>
      <c r="N77" s="150"/>
      <c r="O77" s="150"/>
      <c r="P77" s="150"/>
      <c r="Q77" s="150"/>
      <c r="R77" s="150"/>
      <c r="S77" s="150"/>
      <c r="T77" s="150"/>
      <c r="U77" s="114"/>
      <c r="V77" s="114"/>
      <c r="W77" s="4"/>
    </row>
    <row r="78" spans="1:40">
      <c r="B78" s="77"/>
      <c r="C78" s="77"/>
      <c r="D78" s="78"/>
      <c r="E78" s="79"/>
      <c r="F78" s="4"/>
      <c r="G78" s="4"/>
      <c r="H78" s="4"/>
      <c r="I78" s="4"/>
      <c r="J78" s="150" t="s">
        <v>58</v>
      </c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50"/>
      <c r="V78" s="114"/>
      <c r="W78" s="4"/>
    </row>
    <row r="79" spans="1:40" ht="27" customHeight="1">
      <c r="A79" s="80"/>
      <c r="B79" s="151" t="s">
        <v>46</v>
      </c>
      <c r="C79" s="151"/>
      <c r="D79" s="151"/>
      <c r="E79" s="151"/>
      <c r="F79" s="151"/>
      <c r="G79" s="151"/>
      <c r="H79" s="151"/>
      <c r="I79" s="81"/>
      <c r="J79" s="152" t="s">
        <v>59</v>
      </c>
      <c r="K79" s="153"/>
      <c r="L79" s="153"/>
      <c r="M79" s="153"/>
      <c r="N79" s="153"/>
      <c r="O79" s="153"/>
      <c r="P79" s="153"/>
      <c r="Q79" s="153"/>
      <c r="R79" s="153"/>
      <c r="S79" s="153"/>
      <c r="T79" s="153"/>
      <c r="U79" s="153"/>
      <c r="V79" s="115"/>
      <c r="W79" s="4"/>
    </row>
    <row r="80" spans="1:40" ht="4.5" customHeight="1">
      <c r="A80" s="61"/>
      <c r="B80" s="62"/>
      <c r="C80" s="82"/>
      <c r="D80" s="82"/>
      <c r="E80" s="83"/>
      <c r="F80" s="83"/>
      <c r="G80" s="83"/>
      <c r="H80" s="84"/>
      <c r="I80" s="85"/>
      <c r="J80" s="85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40" s="61" customFormat="1">
      <c r="B81" s="151" t="s">
        <v>47</v>
      </c>
      <c r="C81" s="151"/>
      <c r="D81" s="154" t="s">
        <v>48</v>
      </c>
      <c r="E81" s="154"/>
      <c r="F81" s="154"/>
      <c r="G81" s="154"/>
      <c r="H81" s="154"/>
      <c r="I81" s="85"/>
      <c r="J81" s="85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4"/>
      <c r="X81" s="2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</row>
    <row r="82" spans="1:40" s="61" customFormat="1" ht="7.8" customHeight="1">
      <c r="A82" s="1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2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</row>
    <row r="83" spans="1:40" s="61" customFormat="1" ht="16.8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2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s="61" customFormat="1" ht="8.4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2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s="61" customFormat="1" ht="9.75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2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s="61" customFormat="1" ht="3.75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2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s="61" customFormat="1" ht="18" customHeight="1">
      <c r="A87" s="1"/>
      <c r="B87" s="148" t="s">
        <v>60</v>
      </c>
      <c r="C87" s="148"/>
      <c r="D87" s="148" t="s">
        <v>61</v>
      </c>
      <c r="E87" s="148"/>
      <c r="F87" s="148"/>
      <c r="G87" s="148"/>
      <c r="H87" s="148"/>
      <c r="I87" s="148"/>
      <c r="J87" s="148" t="s">
        <v>62</v>
      </c>
      <c r="K87" s="148"/>
      <c r="L87" s="148"/>
      <c r="M87" s="148"/>
      <c r="N87" s="148"/>
      <c r="O87" s="148"/>
      <c r="P87" s="148"/>
      <c r="Q87" s="148"/>
      <c r="R87" s="148"/>
      <c r="S87" s="148"/>
      <c r="T87" s="148"/>
      <c r="U87" s="148"/>
      <c r="V87" s="113"/>
      <c r="W87" s="4"/>
      <c r="X87" s="2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s="61" customFormat="1" ht="4.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2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s="61" customFormat="1" ht="36.7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2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0" ht="38.25" customHeight="1">
      <c r="B90" s="155"/>
      <c r="C90" s="151"/>
      <c r="D90" s="151"/>
      <c r="E90" s="151"/>
      <c r="F90" s="151"/>
      <c r="G90" s="151"/>
      <c r="H90" s="155"/>
      <c r="I90" s="155"/>
      <c r="J90" s="155"/>
      <c r="K90" s="155"/>
      <c r="L90" s="155"/>
      <c r="M90" s="155"/>
      <c r="N90" s="156"/>
      <c r="O90" s="156"/>
      <c r="P90" s="156"/>
      <c r="Q90" s="156"/>
      <c r="R90" s="156"/>
      <c r="S90" s="156"/>
      <c r="T90" s="156"/>
      <c r="U90" s="156"/>
      <c r="V90" s="112"/>
    </row>
    <row r="91" spans="1:40">
      <c r="B91" s="62"/>
      <c r="C91" s="82"/>
      <c r="D91" s="82"/>
      <c r="E91" s="83"/>
      <c r="F91" s="83"/>
      <c r="G91" s="83"/>
      <c r="H91" s="84"/>
      <c r="I91" s="85"/>
      <c r="J91" s="85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spans="1:40">
      <c r="B92" s="151"/>
      <c r="C92" s="151"/>
      <c r="D92" s="154"/>
      <c r="E92" s="154"/>
      <c r="F92" s="154"/>
      <c r="G92" s="154"/>
      <c r="H92" s="154"/>
      <c r="I92" s="85"/>
      <c r="J92" s="85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</row>
    <row r="93" spans="1:40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8" spans="2:22">
      <c r="B98" s="157"/>
      <c r="C98" s="157"/>
      <c r="D98" s="157"/>
      <c r="E98" s="157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11"/>
    </row>
    <row r="101" spans="2:22" ht="39" customHeight="1">
      <c r="B101" s="155"/>
      <c r="C101" s="151"/>
      <c r="D101" s="151"/>
      <c r="E101" s="151"/>
      <c r="F101" s="151"/>
      <c r="G101" s="151"/>
      <c r="H101" s="155"/>
      <c r="I101" s="155"/>
      <c r="J101" s="155"/>
      <c r="K101" s="155"/>
      <c r="L101" s="155"/>
      <c r="M101" s="155"/>
      <c r="N101" s="156"/>
      <c r="O101" s="156"/>
      <c r="P101" s="156"/>
      <c r="Q101" s="156"/>
      <c r="R101" s="156"/>
      <c r="S101" s="156"/>
      <c r="T101" s="156"/>
      <c r="U101" s="156"/>
      <c r="V101" s="112"/>
    </row>
    <row r="102" spans="2:22">
      <c r="B102" s="62"/>
      <c r="C102" s="82"/>
      <c r="D102" s="82"/>
      <c r="E102" s="83"/>
      <c r="F102" s="83"/>
      <c r="G102" s="83"/>
      <c r="H102" s="84"/>
      <c r="I102" s="85"/>
      <c r="J102" s="85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spans="2:22">
      <c r="B103" s="151"/>
      <c r="C103" s="151"/>
      <c r="D103" s="154"/>
      <c r="E103" s="154"/>
      <c r="F103" s="154"/>
      <c r="G103" s="154"/>
      <c r="H103" s="154"/>
      <c r="I103" s="85"/>
      <c r="J103" s="85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</row>
    <row r="104" spans="2:22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9" spans="2:22">
      <c r="B109" s="157"/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11"/>
    </row>
  </sheetData>
  <sheetProtection formatCells="0" formatColumns="0" formatRows="0" insertColumns="0" insertRows="0" insertHyperlinks="0" deleteColumns="0" deleteRows="0" sort="0" autoFilter="0" pivotTables="0"/>
  <autoFilter ref="A7:AN70">
    <filterColumn colId="3" showButton="0"/>
  </autoFilter>
  <mergeCells count="68">
    <mergeCell ref="N90:U90"/>
    <mergeCell ref="B109:D109"/>
    <mergeCell ref="E109:G109"/>
    <mergeCell ref="H109:M109"/>
    <mergeCell ref="N109:U109"/>
    <mergeCell ref="B92:C92"/>
    <mergeCell ref="D92:H92"/>
    <mergeCell ref="B98:D98"/>
    <mergeCell ref="E98:G98"/>
    <mergeCell ref="H98:M98"/>
    <mergeCell ref="N98:U98"/>
    <mergeCell ref="B101:G101"/>
    <mergeCell ref="H101:M101"/>
    <mergeCell ref="N101:U101"/>
    <mergeCell ref="B103:C103"/>
    <mergeCell ref="D103:H103"/>
    <mergeCell ref="B81:C81"/>
    <mergeCell ref="D81:H81"/>
    <mergeCell ref="B87:C87"/>
    <mergeCell ref="D87:I87"/>
    <mergeCell ref="B90:G90"/>
    <mergeCell ref="H90:M90"/>
    <mergeCell ref="J87:U87"/>
    <mergeCell ref="P6:P7"/>
    <mergeCell ref="Q6:Q8"/>
    <mergeCell ref="R6:R7"/>
    <mergeCell ref="H6:H7"/>
    <mergeCell ref="I6:I7"/>
    <mergeCell ref="J6:J7"/>
    <mergeCell ref="K6:K7"/>
    <mergeCell ref="L6:L7"/>
    <mergeCell ref="J77:T77"/>
    <mergeCell ref="J78:U78"/>
    <mergeCell ref="B79:H79"/>
    <mergeCell ref="J79:U79"/>
    <mergeCell ref="G75:O75"/>
    <mergeCell ref="M6:N6"/>
    <mergeCell ref="G6:G7"/>
    <mergeCell ref="B8:G8"/>
    <mergeCell ref="B72:C72"/>
    <mergeCell ref="G73:O73"/>
    <mergeCell ref="C6:C7"/>
    <mergeCell ref="D6:E7"/>
    <mergeCell ref="F6:F7"/>
    <mergeCell ref="O6:O7"/>
    <mergeCell ref="G74:O74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U6:U8"/>
    <mergeCell ref="S6:S7"/>
    <mergeCell ref="T6:T8"/>
    <mergeCell ref="B6:B7"/>
    <mergeCell ref="B1:G1"/>
    <mergeCell ref="H1:U1"/>
    <mergeCell ref="B2:G2"/>
    <mergeCell ref="H2:U2"/>
    <mergeCell ref="B3:C3"/>
    <mergeCell ref="D3:O3"/>
    <mergeCell ref="P3:U3"/>
  </mergeCells>
  <conditionalFormatting sqref="H9:P70">
    <cfRule type="cellIs" dxfId="98" priority="9" operator="greaterThan">
      <formula>10</formula>
    </cfRule>
  </conditionalFormatting>
  <conditionalFormatting sqref="C1:C1048576">
    <cfRule type="duplicateValues" dxfId="97" priority="8"/>
  </conditionalFormatting>
  <conditionalFormatting sqref="P9:P70">
    <cfRule type="cellIs" dxfId="96" priority="5" operator="greaterThan">
      <formula>10</formula>
    </cfRule>
    <cfRule type="cellIs" dxfId="95" priority="6" operator="greaterThan">
      <formula>10</formula>
    </cfRule>
    <cfRule type="cellIs" dxfId="94" priority="7" operator="greaterThan">
      <formula>10</formula>
    </cfRule>
  </conditionalFormatting>
  <conditionalFormatting sqref="H9:K70">
    <cfRule type="cellIs" dxfId="93" priority="4" operator="greaterThan">
      <formula>10</formula>
    </cfRule>
  </conditionalFormatting>
  <conditionalFormatting sqref="C78:C87">
    <cfRule type="duplicateValues" dxfId="92" priority="3"/>
  </conditionalFormatting>
  <conditionalFormatting sqref="O78:O87">
    <cfRule type="duplicateValues" dxfId="91" priority="2"/>
  </conditionalFormatting>
  <conditionalFormatting sqref="C78:C87">
    <cfRule type="duplicateValues" dxfId="90" priority="1"/>
  </conditionalFormatting>
  <dataValidations count="1">
    <dataValidation allowBlank="1" showInputMessage="1" showErrorMessage="1" errorTitle="Không xóa dữ liệu" error="Không xóa dữ liệu" prompt="Không xóa dữ liệu" sqref="D75 AN2:AN7 X9:Y70 Z9 Z2:AM2 Y3:AM7"/>
  </dataValidations>
  <pageMargins left="0.35433070866141736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N108"/>
  <sheetViews>
    <sheetView topLeftCell="B1" workbookViewId="0">
      <pane ySplit="2" topLeftCell="A11" activePane="bottomLeft" state="frozen"/>
      <selection activeCell="G1" sqref="G1:G1048576"/>
      <selection pane="bottomLeft" activeCell="I84" sqref="I84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1.8984375" style="1" customWidth="1"/>
    <col min="4" max="4" width="13.5" style="1" customWidth="1"/>
    <col min="5" max="5" width="7.3984375" style="1" customWidth="1"/>
    <col min="6" max="6" width="9.3984375" style="1" hidden="1" customWidth="1"/>
    <col min="7" max="7" width="12.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5.8984375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23" t="s">
        <v>0</v>
      </c>
      <c r="C1" s="123"/>
      <c r="D1" s="123"/>
      <c r="E1" s="123"/>
      <c r="F1" s="123"/>
      <c r="G1" s="123"/>
      <c r="H1" s="124" t="s">
        <v>55</v>
      </c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90"/>
      <c r="W1" s="4"/>
    </row>
    <row r="2" spans="2:40" ht="25.5" customHeight="1">
      <c r="B2" s="125" t="s">
        <v>1</v>
      </c>
      <c r="C2" s="125"/>
      <c r="D2" s="125"/>
      <c r="E2" s="125"/>
      <c r="F2" s="125"/>
      <c r="G2" s="125"/>
      <c r="H2" s="126" t="s">
        <v>54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0"/>
      <c r="W2" s="5"/>
      <c r="X2" s="6"/>
      <c r="AF2" s="2"/>
      <c r="AG2" s="7"/>
      <c r="AH2" s="2"/>
      <c r="AI2" s="2"/>
      <c r="AJ2" s="2"/>
      <c r="AK2" s="7"/>
      <c r="AL2" s="2"/>
    </row>
    <row r="3" spans="2:40" ht="33.75" customHeight="1">
      <c r="B3" s="127" t="s">
        <v>2</v>
      </c>
      <c r="C3" s="127"/>
      <c r="D3" s="128" t="s">
        <v>63</v>
      </c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9" t="s">
        <v>1234</v>
      </c>
      <c r="Q3" s="129"/>
      <c r="R3" s="129"/>
      <c r="S3" s="129"/>
      <c r="T3" s="129"/>
      <c r="U3" s="129"/>
      <c r="V3" s="119"/>
      <c r="Y3" s="131" t="s">
        <v>3</v>
      </c>
      <c r="Z3" s="131" t="s">
        <v>4</v>
      </c>
      <c r="AA3" s="131" t="s">
        <v>5</v>
      </c>
      <c r="AB3" s="131" t="s">
        <v>6</v>
      </c>
      <c r="AC3" s="131"/>
      <c r="AD3" s="131"/>
      <c r="AE3" s="131"/>
      <c r="AF3" s="131" t="s">
        <v>7</v>
      </c>
      <c r="AG3" s="131"/>
      <c r="AH3" s="131" t="s">
        <v>8</v>
      </c>
      <c r="AI3" s="131"/>
      <c r="AJ3" s="131" t="s">
        <v>9</v>
      </c>
      <c r="AK3" s="131"/>
      <c r="AL3" s="131" t="s">
        <v>10</v>
      </c>
      <c r="AM3" s="131"/>
      <c r="AN3" s="9"/>
    </row>
    <row r="4" spans="2:40" ht="17.25" customHeight="1">
      <c r="B4" s="132" t="s">
        <v>11</v>
      </c>
      <c r="C4" s="132"/>
      <c r="D4" s="10">
        <v>1</v>
      </c>
      <c r="G4" s="133" t="s">
        <v>56</v>
      </c>
      <c r="H4" s="133"/>
      <c r="I4" s="133"/>
      <c r="J4" s="133"/>
      <c r="K4" s="133"/>
      <c r="L4" s="133"/>
      <c r="M4" s="133"/>
      <c r="N4" s="133"/>
      <c r="O4" s="133"/>
      <c r="P4" s="133" t="s">
        <v>57</v>
      </c>
      <c r="Q4" s="133"/>
      <c r="R4" s="133"/>
      <c r="S4" s="133"/>
      <c r="T4" s="133"/>
      <c r="U4" s="133"/>
      <c r="V4" s="118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9"/>
    </row>
    <row r="6" spans="2:40" ht="39" customHeight="1">
      <c r="B6" s="134" t="s">
        <v>12</v>
      </c>
      <c r="C6" s="141" t="s">
        <v>13</v>
      </c>
      <c r="D6" s="143" t="s">
        <v>14</v>
      </c>
      <c r="E6" s="144"/>
      <c r="F6" s="134" t="s">
        <v>15</v>
      </c>
      <c r="G6" s="134" t="s">
        <v>4</v>
      </c>
      <c r="H6" s="149" t="s">
        <v>16</v>
      </c>
      <c r="I6" s="149" t="s">
        <v>17</v>
      </c>
      <c r="J6" s="149" t="s">
        <v>18</v>
      </c>
      <c r="K6" s="149" t="s">
        <v>19</v>
      </c>
      <c r="L6" s="147" t="s">
        <v>20</v>
      </c>
      <c r="M6" s="137" t="s">
        <v>21</v>
      </c>
      <c r="N6" s="139"/>
      <c r="O6" s="147" t="s">
        <v>22</v>
      </c>
      <c r="P6" s="147" t="s">
        <v>23</v>
      </c>
      <c r="Q6" s="134" t="s">
        <v>24</v>
      </c>
      <c r="R6" s="147" t="s">
        <v>25</v>
      </c>
      <c r="S6" s="134" t="s">
        <v>26</v>
      </c>
      <c r="T6" s="134" t="s">
        <v>27</v>
      </c>
      <c r="U6" s="134" t="s">
        <v>53</v>
      </c>
      <c r="V6" s="94"/>
      <c r="Y6" s="131"/>
      <c r="Z6" s="131"/>
      <c r="AA6" s="131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36"/>
      <c r="C7" s="142"/>
      <c r="D7" s="145"/>
      <c r="E7" s="146"/>
      <c r="F7" s="136"/>
      <c r="G7" s="136"/>
      <c r="H7" s="149"/>
      <c r="I7" s="149"/>
      <c r="J7" s="149"/>
      <c r="K7" s="149"/>
      <c r="L7" s="147"/>
      <c r="M7" s="116" t="s">
        <v>33</v>
      </c>
      <c r="N7" s="116" t="s">
        <v>34</v>
      </c>
      <c r="O7" s="147"/>
      <c r="P7" s="147"/>
      <c r="Q7" s="135"/>
      <c r="R7" s="147"/>
      <c r="S7" s="136"/>
      <c r="T7" s="135"/>
      <c r="U7" s="135"/>
      <c r="V7" s="94"/>
      <c r="X7" s="17"/>
      <c r="Y7" s="18" t="str">
        <f>+D3</f>
        <v xml:space="preserve">Kỹ năng làm việc nhóm  </v>
      </c>
      <c r="Z7" s="19" t="str">
        <f>+P3</f>
        <v>Nhóm: SKD1102 -10</v>
      </c>
      <c r="AA7" s="20">
        <f>+$AJ$7+$AL$7+$AH$7</f>
        <v>61</v>
      </c>
      <c r="AB7" s="7">
        <f>COUNTIF($S$8:$S$118,"Khiển trách")</f>
        <v>0</v>
      </c>
      <c r="AC7" s="7">
        <f>COUNTIF($S$8:$S$118,"Cảnh cáo")</f>
        <v>0</v>
      </c>
      <c r="AD7" s="7">
        <f>COUNTIF($S$8:$S$118,"Đình chỉ thi")</f>
        <v>0</v>
      </c>
      <c r="AE7" s="21">
        <f>+($AB$7+$AC$7+$AD$7)/$AA$7*100%</f>
        <v>0</v>
      </c>
      <c r="AF7" s="7">
        <f>SUM(COUNTIF($S$8:$S$116,"Vắng"),COUNTIF($S$8:$S$116,"Vắng có phép"))</f>
        <v>0</v>
      </c>
      <c r="AG7" s="22">
        <f>+$AF$7/$AA$7</f>
        <v>0</v>
      </c>
      <c r="AH7" s="23">
        <f>COUNTIF($X$8:$X$116,"Thi lại")</f>
        <v>0</v>
      </c>
      <c r="AI7" s="22">
        <f>+$AH$7/$AA$7</f>
        <v>0</v>
      </c>
      <c r="AJ7" s="23">
        <f>COUNTIF($X$8:$X$117,"Học lại")</f>
        <v>4</v>
      </c>
      <c r="AK7" s="22">
        <f>+$AJ$7/$AA$7</f>
        <v>6.5573770491803282E-2</v>
      </c>
      <c r="AL7" s="7">
        <f>COUNTIF($X$9:$X$117,"Đạt")</f>
        <v>57</v>
      </c>
      <c r="AM7" s="21">
        <f>+$AL$7/$AA$7</f>
        <v>0.93442622950819676</v>
      </c>
      <c r="AN7" s="24"/>
    </row>
    <row r="8" spans="2:40" ht="14.25" customHeight="1">
      <c r="B8" s="137" t="s">
        <v>35</v>
      </c>
      <c r="C8" s="138"/>
      <c r="D8" s="138"/>
      <c r="E8" s="138"/>
      <c r="F8" s="138"/>
      <c r="G8" s="139"/>
      <c r="H8" s="25">
        <v>10</v>
      </c>
      <c r="I8" s="25">
        <v>10</v>
      </c>
      <c r="J8" s="89"/>
      <c r="K8" s="25">
        <v>20</v>
      </c>
      <c r="L8" s="26"/>
      <c r="M8" s="27"/>
      <c r="N8" s="27"/>
      <c r="O8" s="27"/>
      <c r="P8" s="28">
        <f>100-(H8+I8+J8+K8)</f>
        <v>60</v>
      </c>
      <c r="Q8" s="136"/>
      <c r="R8" s="29"/>
      <c r="S8" s="29"/>
      <c r="T8" s="136"/>
      <c r="U8" s="136"/>
      <c r="V8" s="94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" customHeight="1">
      <c r="B9" s="31">
        <v>1</v>
      </c>
      <c r="C9" s="32" t="s">
        <v>1599</v>
      </c>
      <c r="D9" s="33" t="s">
        <v>487</v>
      </c>
      <c r="E9" s="34" t="s">
        <v>1240</v>
      </c>
      <c r="F9" s="35" t="s">
        <v>845</v>
      </c>
      <c r="G9" s="32" t="s">
        <v>153</v>
      </c>
      <c r="H9" s="87">
        <v>0</v>
      </c>
      <c r="I9" s="36">
        <v>0</v>
      </c>
      <c r="J9" s="36" t="s">
        <v>36</v>
      </c>
      <c r="K9" s="36">
        <v>0</v>
      </c>
      <c r="L9" s="37"/>
      <c r="M9" s="37"/>
      <c r="N9" s="37"/>
      <c r="O9" s="37"/>
      <c r="P9" s="122" t="s">
        <v>437</v>
      </c>
      <c r="Q9" s="39">
        <f t="shared" ref="Q9:Q69" si="0">ROUND(SUMPRODUCT(H9:P9,$H$8:$P$8)/100,1)</f>
        <v>0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F</v>
      </c>
      <c r="S9" s="40" t="str">
        <f t="shared" ref="S9:S69" si="1">IF($Q9&lt;4,"Kém",IF(AND($Q9&gt;=4,$Q9&lt;=5.4),"Trung bình yếu",IF(AND($Q9&gt;=5.5,$Q9&lt;=6.9),"Trung bình",IF(AND($Q9&gt;=7,$Q9&lt;=8.4),"Khá",IF(AND($Q9&gt;=8.5,$Q9&lt;=10),"Giỏi","")))))</f>
        <v>Kém</v>
      </c>
      <c r="T9" s="41" t="str">
        <f>+IF(OR($H9=0,$I9=0,$J9=0,$K9=0),"Không đủ ĐKDT",IF(AND(P9=0,Q9&gt;=4),"Không đạt",""))</f>
        <v>Không đủ ĐKDT</v>
      </c>
      <c r="U9" s="100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Học lại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" customHeight="1">
      <c r="B10" s="44">
        <v>2</v>
      </c>
      <c r="C10" s="45" t="s">
        <v>1600</v>
      </c>
      <c r="D10" s="46" t="s">
        <v>1309</v>
      </c>
      <c r="E10" s="47" t="s">
        <v>67</v>
      </c>
      <c r="F10" s="48" t="s">
        <v>1140</v>
      </c>
      <c r="G10" s="45" t="s">
        <v>165</v>
      </c>
      <c r="H10" s="88">
        <v>10</v>
      </c>
      <c r="I10" s="49">
        <v>8.5</v>
      </c>
      <c r="J10" s="49" t="s">
        <v>36</v>
      </c>
      <c r="K10" s="49">
        <v>9.5</v>
      </c>
      <c r="L10" s="50"/>
      <c r="M10" s="50"/>
      <c r="N10" s="50"/>
      <c r="O10" s="50"/>
      <c r="P10" s="86">
        <v>8.5</v>
      </c>
      <c r="Q10" s="51">
        <f t="shared" si="0"/>
        <v>8.9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53" t="str">
        <f t="shared" si="1"/>
        <v>Giỏi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69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" customHeight="1">
      <c r="B11" s="44">
        <v>3</v>
      </c>
      <c r="C11" s="45" t="s">
        <v>1601</v>
      </c>
      <c r="D11" s="46" t="s">
        <v>896</v>
      </c>
      <c r="E11" s="47" t="s">
        <v>1602</v>
      </c>
      <c r="F11" s="48" t="s">
        <v>1603</v>
      </c>
      <c r="G11" s="45" t="s">
        <v>90</v>
      </c>
      <c r="H11" s="88">
        <v>6</v>
      </c>
      <c r="I11" s="49">
        <v>8</v>
      </c>
      <c r="J11" s="49" t="s">
        <v>36</v>
      </c>
      <c r="K11" s="49">
        <v>9.5</v>
      </c>
      <c r="L11" s="54"/>
      <c r="M11" s="54"/>
      <c r="N11" s="54"/>
      <c r="O11" s="54"/>
      <c r="P11" s="86">
        <v>8</v>
      </c>
      <c r="Q11" s="51">
        <f t="shared" si="0"/>
        <v>8.1</v>
      </c>
      <c r="R11" s="52" t="str">
        <f t="shared" ref="R11:R69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53" t="str">
        <f t="shared" si="1"/>
        <v>Khá</v>
      </c>
      <c r="T11" s="41" t="str">
        <f t="shared" ref="T11:T69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117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" customHeight="1">
      <c r="B12" s="44">
        <v>4</v>
      </c>
      <c r="C12" s="45" t="s">
        <v>1604</v>
      </c>
      <c r="D12" s="46" t="s">
        <v>1605</v>
      </c>
      <c r="E12" s="47" t="s">
        <v>796</v>
      </c>
      <c r="F12" s="48" t="s">
        <v>687</v>
      </c>
      <c r="G12" s="45" t="s">
        <v>165</v>
      </c>
      <c r="H12" s="88">
        <v>8</v>
      </c>
      <c r="I12" s="49">
        <v>8.5</v>
      </c>
      <c r="J12" s="49" t="s">
        <v>36</v>
      </c>
      <c r="K12" s="49">
        <v>9.5</v>
      </c>
      <c r="L12" s="54"/>
      <c r="M12" s="54"/>
      <c r="N12" s="54"/>
      <c r="O12" s="54"/>
      <c r="P12" s="86">
        <v>7</v>
      </c>
      <c r="Q12" s="51">
        <f t="shared" si="0"/>
        <v>7.8</v>
      </c>
      <c r="R12" s="52" t="str">
        <f t="shared" si="3"/>
        <v>B</v>
      </c>
      <c r="S12" s="53" t="str">
        <f t="shared" si="1"/>
        <v>Khá</v>
      </c>
      <c r="T12" s="41" t="str">
        <f t="shared" si="4"/>
        <v/>
      </c>
      <c r="U12" s="41"/>
      <c r="V12" s="71"/>
      <c r="W12" s="4"/>
      <c r="X12" s="43" t="str">
        <f t="shared" si="2"/>
        <v>Đạt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" customHeight="1">
      <c r="B13" s="44">
        <v>5</v>
      </c>
      <c r="C13" s="45" t="s">
        <v>1606</v>
      </c>
      <c r="D13" s="46" t="s">
        <v>928</v>
      </c>
      <c r="E13" s="47" t="s">
        <v>796</v>
      </c>
      <c r="F13" s="48" t="s">
        <v>1607</v>
      </c>
      <c r="G13" s="45" t="s">
        <v>280</v>
      </c>
      <c r="H13" s="88">
        <v>8</v>
      </c>
      <c r="I13" s="49">
        <v>6</v>
      </c>
      <c r="J13" s="49" t="s">
        <v>36</v>
      </c>
      <c r="K13" s="49">
        <v>9</v>
      </c>
      <c r="L13" s="54"/>
      <c r="M13" s="54"/>
      <c r="N13" s="54"/>
      <c r="O13" s="54"/>
      <c r="P13" s="86">
        <v>8</v>
      </c>
      <c r="Q13" s="51">
        <f t="shared" si="0"/>
        <v>8</v>
      </c>
      <c r="R13" s="52" t="str">
        <f t="shared" si="3"/>
        <v>B+</v>
      </c>
      <c r="S13" s="53" t="str">
        <f t="shared" si="1"/>
        <v>Khá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" customHeight="1">
      <c r="B14" s="44">
        <v>6</v>
      </c>
      <c r="C14" s="45" t="s">
        <v>1608</v>
      </c>
      <c r="D14" s="46" t="s">
        <v>1609</v>
      </c>
      <c r="E14" s="47" t="s">
        <v>1610</v>
      </c>
      <c r="F14" s="48" t="s">
        <v>1013</v>
      </c>
      <c r="G14" s="45" t="s">
        <v>153</v>
      </c>
      <c r="H14" s="88">
        <v>8</v>
      </c>
      <c r="I14" s="49">
        <v>9.5</v>
      </c>
      <c r="J14" s="49" t="s">
        <v>36</v>
      </c>
      <c r="K14" s="49">
        <v>10</v>
      </c>
      <c r="L14" s="54"/>
      <c r="M14" s="54"/>
      <c r="N14" s="54"/>
      <c r="O14" s="54"/>
      <c r="P14" s="86">
        <v>8</v>
      </c>
      <c r="Q14" s="51">
        <f t="shared" si="0"/>
        <v>8.6</v>
      </c>
      <c r="R14" s="52" t="str">
        <f t="shared" si="3"/>
        <v>A</v>
      </c>
      <c r="S14" s="53" t="str">
        <f t="shared" si="1"/>
        <v>Giỏi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" customHeight="1">
      <c r="B15" s="44">
        <v>7</v>
      </c>
      <c r="C15" s="45" t="s">
        <v>1611</v>
      </c>
      <c r="D15" s="46" t="s">
        <v>1612</v>
      </c>
      <c r="E15" s="47" t="s">
        <v>644</v>
      </c>
      <c r="F15" s="48" t="s">
        <v>1407</v>
      </c>
      <c r="G15" s="45" t="s">
        <v>95</v>
      </c>
      <c r="H15" s="88">
        <v>8</v>
      </c>
      <c r="I15" s="49">
        <v>8</v>
      </c>
      <c r="J15" s="49" t="s">
        <v>36</v>
      </c>
      <c r="K15" s="49">
        <v>7</v>
      </c>
      <c r="L15" s="54"/>
      <c r="M15" s="54"/>
      <c r="N15" s="54"/>
      <c r="O15" s="54"/>
      <c r="P15" s="86">
        <v>8</v>
      </c>
      <c r="Q15" s="51">
        <f t="shared" si="0"/>
        <v>7.8</v>
      </c>
      <c r="R15" s="52" t="str">
        <f t="shared" si="3"/>
        <v>B</v>
      </c>
      <c r="S15" s="53" t="str">
        <f t="shared" si="1"/>
        <v>Khá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" customHeight="1">
      <c r="B16" s="44">
        <v>8</v>
      </c>
      <c r="C16" s="45" t="s">
        <v>1613</v>
      </c>
      <c r="D16" s="46" t="s">
        <v>1614</v>
      </c>
      <c r="E16" s="47" t="s">
        <v>107</v>
      </c>
      <c r="F16" s="48" t="s">
        <v>480</v>
      </c>
      <c r="G16" s="45" t="s">
        <v>85</v>
      </c>
      <c r="H16" s="88">
        <v>8</v>
      </c>
      <c r="I16" s="49">
        <v>8</v>
      </c>
      <c r="J16" s="49" t="s">
        <v>36</v>
      </c>
      <c r="K16" s="49">
        <v>7</v>
      </c>
      <c r="L16" s="54"/>
      <c r="M16" s="54"/>
      <c r="N16" s="54"/>
      <c r="O16" s="54"/>
      <c r="P16" s="86">
        <v>6.5</v>
      </c>
      <c r="Q16" s="51">
        <f t="shared" si="0"/>
        <v>6.9</v>
      </c>
      <c r="R16" s="52" t="str">
        <f t="shared" si="3"/>
        <v>C+</v>
      </c>
      <c r="S16" s="53" t="str">
        <f t="shared" si="1"/>
        <v>Trung bình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" customHeight="1">
      <c r="B17" s="44">
        <v>9</v>
      </c>
      <c r="C17" s="45" t="s">
        <v>1615</v>
      </c>
      <c r="D17" s="46" t="s">
        <v>1616</v>
      </c>
      <c r="E17" s="47" t="s">
        <v>655</v>
      </c>
      <c r="F17" s="48" t="s">
        <v>1508</v>
      </c>
      <c r="G17" s="45" t="s">
        <v>81</v>
      </c>
      <c r="H17" s="88">
        <v>10</v>
      </c>
      <c r="I17" s="49">
        <v>8</v>
      </c>
      <c r="J17" s="49" t="s">
        <v>36</v>
      </c>
      <c r="K17" s="49">
        <v>7</v>
      </c>
      <c r="L17" s="54"/>
      <c r="M17" s="54"/>
      <c r="N17" s="54"/>
      <c r="O17" s="54"/>
      <c r="P17" s="86">
        <v>8.5</v>
      </c>
      <c r="Q17" s="51">
        <f t="shared" si="0"/>
        <v>8.3000000000000007</v>
      </c>
      <c r="R17" s="52" t="str">
        <f t="shared" si="3"/>
        <v>B+</v>
      </c>
      <c r="S17" s="53" t="str">
        <f t="shared" si="1"/>
        <v>Khá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" customHeight="1">
      <c r="B18" s="44">
        <v>10</v>
      </c>
      <c r="C18" s="45" t="s">
        <v>1617</v>
      </c>
      <c r="D18" s="46" t="s">
        <v>1618</v>
      </c>
      <c r="E18" s="47" t="s">
        <v>111</v>
      </c>
      <c r="F18" s="48" t="s">
        <v>490</v>
      </c>
      <c r="G18" s="45" t="s">
        <v>153</v>
      </c>
      <c r="H18" s="88">
        <v>10</v>
      </c>
      <c r="I18" s="49">
        <v>7.5</v>
      </c>
      <c r="J18" s="49" t="s">
        <v>36</v>
      </c>
      <c r="K18" s="49">
        <v>9</v>
      </c>
      <c r="L18" s="54"/>
      <c r="M18" s="54"/>
      <c r="N18" s="54"/>
      <c r="O18" s="54"/>
      <c r="P18" s="86">
        <v>6</v>
      </c>
      <c r="Q18" s="51">
        <f t="shared" si="0"/>
        <v>7.2</v>
      </c>
      <c r="R18" s="52" t="str">
        <f t="shared" si="3"/>
        <v>B</v>
      </c>
      <c r="S18" s="53" t="str">
        <f t="shared" si="1"/>
        <v>Khá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" customHeight="1">
      <c r="B19" s="44">
        <v>11</v>
      </c>
      <c r="C19" s="45" t="s">
        <v>1619</v>
      </c>
      <c r="D19" s="46" t="s">
        <v>264</v>
      </c>
      <c r="E19" s="47" t="s">
        <v>452</v>
      </c>
      <c r="F19" s="48" t="s">
        <v>867</v>
      </c>
      <c r="G19" s="45" t="s">
        <v>311</v>
      </c>
      <c r="H19" s="88">
        <v>6</v>
      </c>
      <c r="I19" s="49">
        <v>8.5</v>
      </c>
      <c r="J19" s="49" t="s">
        <v>36</v>
      </c>
      <c r="K19" s="49">
        <v>8</v>
      </c>
      <c r="L19" s="54"/>
      <c r="M19" s="54"/>
      <c r="N19" s="54"/>
      <c r="O19" s="54"/>
      <c r="P19" s="86">
        <v>7</v>
      </c>
      <c r="Q19" s="51">
        <f t="shared" si="0"/>
        <v>7.3</v>
      </c>
      <c r="R19" s="52" t="str">
        <f t="shared" si="3"/>
        <v>B</v>
      </c>
      <c r="S19" s="53" t="str">
        <f t="shared" si="1"/>
        <v>Khá</v>
      </c>
      <c r="T19" s="41" t="str">
        <f t="shared" si="4"/>
        <v/>
      </c>
      <c r="U19" s="41"/>
      <c r="V19" s="71"/>
      <c r="W19" s="4"/>
      <c r="X19" s="43" t="str">
        <f t="shared" si="2"/>
        <v>Đạt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" customHeight="1">
      <c r="B20" s="44">
        <v>12</v>
      </c>
      <c r="C20" s="45" t="s">
        <v>1620</v>
      </c>
      <c r="D20" s="46" t="s">
        <v>640</v>
      </c>
      <c r="E20" s="47" t="s">
        <v>1621</v>
      </c>
      <c r="F20" s="48" t="s">
        <v>1622</v>
      </c>
      <c r="G20" s="45" t="s">
        <v>1623</v>
      </c>
      <c r="H20" s="88">
        <v>0</v>
      </c>
      <c r="I20" s="49">
        <v>8</v>
      </c>
      <c r="J20" s="49" t="s">
        <v>36</v>
      </c>
      <c r="K20" s="49">
        <v>9.5</v>
      </c>
      <c r="L20" s="54"/>
      <c r="M20" s="54"/>
      <c r="N20" s="54"/>
      <c r="O20" s="54"/>
      <c r="P20" s="121" t="s">
        <v>437</v>
      </c>
      <c r="Q20" s="51">
        <f t="shared" si="0"/>
        <v>2.7</v>
      </c>
      <c r="R20" s="52" t="str">
        <f t="shared" si="3"/>
        <v>F</v>
      </c>
      <c r="S20" s="53" t="str">
        <f t="shared" si="1"/>
        <v>Kém</v>
      </c>
      <c r="T20" s="41" t="str">
        <f t="shared" si="4"/>
        <v>Không đủ ĐKDT</v>
      </c>
      <c r="U20" s="41"/>
      <c r="V20" s="71"/>
      <c r="W20" s="4"/>
      <c r="X20" s="43" t="str">
        <f t="shared" si="2"/>
        <v>Học lại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" customHeight="1">
      <c r="B21" s="44">
        <v>13</v>
      </c>
      <c r="C21" s="45" t="s">
        <v>1624</v>
      </c>
      <c r="D21" s="46" t="s">
        <v>1625</v>
      </c>
      <c r="E21" s="47" t="s">
        <v>126</v>
      </c>
      <c r="F21" s="48" t="s">
        <v>1626</v>
      </c>
      <c r="G21" s="45" t="s">
        <v>69</v>
      </c>
      <c r="H21" s="88">
        <v>8</v>
      </c>
      <c r="I21" s="49">
        <v>8.5</v>
      </c>
      <c r="J21" s="49" t="s">
        <v>36</v>
      </c>
      <c r="K21" s="49">
        <v>9.5</v>
      </c>
      <c r="L21" s="54"/>
      <c r="M21" s="54"/>
      <c r="N21" s="54"/>
      <c r="O21" s="54"/>
      <c r="P21" s="86">
        <v>6</v>
      </c>
      <c r="Q21" s="51">
        <f t="shared" si="0"/>
        <v>7.2</v>
      </c>
      <c r="R21" s="52" t="str">
        <f t="shared" si="3"/>
        <v>B</v>
      </c>
      <c r="S21" s="53" t="str">
        <f t="shared" si="1"/>
        <v>Khá</v>
      </c>
      <c r="T21" s="41" t="str">
        <f t="shared" si="4"/>
        <v/>
      </c>
      <c r="U21" s="41"/>
      <c r="V21" s="71"/>
      <c r="W21" s="4"/>
      <c r="X21" s="43" t="str">
        <f t="shared" si="2"/>
        <v>Đạt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" customHeight="1">
      <c r="B22" s="44">
        <v>14</v>
      </c>
      <c r="C22" s="45" t="s">
        <v>1627</v>
      </c>
      <c r="D22" s="46" t="s">
        <v>1628</v>
      </c>
      <c r="E22" s="47" t="s">
        <v>143</v>
      </c>
      <c r="F22" s="48" t="s">
        <v>659</v>
      </c>
      <c r="G22" s="45" t="s">
        <v>174</v>
      </c>
      <c r="H22" s="88">
        <v>8</v>
      </c>
      <c r="I22" s="49">
        <v>7.5</v>
      </c>
      <c r="J22" s="49" t="s">
        <v>36</v>
      </c>
      <c r="K22" s="49">
        <v>9</v>
      </c>
      <c r="L22" s="54"/>
      <c r="M22" s="54"/>
      <c r="N22" s="54"/>
      <c r="O22" s="54"/>
      <c r="P22" s="86">
        <v>7</v>
      </c>
      <c r="Q22" s="51">
        <f t="shared" si="0"/>
        <v>7.6</v>
      </c>
      <c r="R22" s="52" t="str">
        <f t="shared" si="3"/>
        <v>B</v>
      </c>
      <c r="S22" s="53" t="str">
        <f t="shared" si="1"/>
        <v>Khá</v>
      </c>
      <c r="T22" s="41" t="str">
        <f t="shared" si="4"/>
        <v/>
      </c>
      <c r="U22" s="41"/>
      <c r="V22" s="71"/>
      <c r="W22" s="4"/>
      <c r="X22" s="43" t="str">
        <f t="shared" si="2"/>
        <v>Đạt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" customHeight="1">
      <c r="B23" s="44">
        <v>15</v>
      </c>
      <c r="C23" s="45" t="s">
        <v>1629</v>
      </c>
      <c r="D23" s="46" t="s">
        <v>1389</v>
      </c>
      <c r="E23" s="47" t="s">
        <v>151</v>
      </c>
      <c r="F23" s="48" t="s">
        <v>1630</v>
      </c>
      <c r="G23" s="45" t="s">
        <v>165</v>
      </c>
      <c r="H23" s="88">
        <v>8</v>
      </c>
      <c r="I23" s="49">
        <v>8.5</v>
      </c>
      <c r="J23" s="49" t="s">
        <v>36</v>
      </c>
      <c r="K23" s="49">
        <v>9.5</v>
      </c>
      <c r="L23" s="54"/>
      <c r="M23" s="54"/>
      <c r="N23" s="54"/>
      <c r="O23" s="54"/>
      <c r="P23" s="86">
        <v>8.5</v>
      </c>
      <c r="Q23" s="51">
        <f t="shared" si="0"/>
        <v>8.6999999999999993</v>
      </c>
      <c r="R23" s="52" t="str">
        <f t="shared" si="3"/>
        <v>A</v>
      </c>
      <c r="S23" s="53" t="str">
        <f t="shared" si="1"/>
        <v>Giỏi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" customHeight="1">
      <c r="B24" s="44">
        <v>16</v>
      </c>
      <c r="C24" s="45" t="s">
        <v>1631</v>
      </c>
      <c r="D24" s="46" t="s">
        <v>155</v>
      </c>
      <c r="E24" s="47" t="s">
        <v>151</v>
      </c>
      <c r="F24" s="48" t="s">
        <v>288</v>
      </c>
      <c r="G24" s="45" t="s">
        <v>73</v>
      </c>
      <c r="H24" s="88">
        <v>8</v>
      </c>
      <c r="I24" s="49">
        <v>6</v>
      </c>
      <c r="J24" s="49" t="s">
        <v>36</v>
      </c>
      <c r="K24" s="49">
        <v>9</v>
      </c>
      <c r="L24" s="54"/>
      <c r="M24" s="54"/>
      <c r="N24" s="54"/>
      <c r="O24" s="54"/>
      <c r="P24" s="86">
        <v>9</v>
      </c>
      <c r="Q24" s="51">
        <f t="shared" si="0"/>
        <v>8.6</v>
      </c>
      <c r="R24" s="52" t="str">
        <f t="shared" si="3"/>
        <v>A</v>
      </c>
      <c r="S24" s="53" t="str">
        <f t="shared" si="1"/>
        <v>Giỏi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" customHeight="1">
      <c r="B25" s="44">
        <v>17</v>
      </c>
      <c r="C25" s="45" t="s">
        <v>1632</v>
      </c>
      <c r="D25" s="46" t="s">
        <v>987</v>
      </c>
      <c r="E25" s="47" t="s">
        <v>1633</v>
      </c>
      <c r="F25" s="48" t="s">
        <v>894</v>
      </c>
      <c r="G25" s="45" t="s">
        <v>174</v>
      </c>
      <c r="H25" s="88">
        <v>8</v>
      </c>
      <c r="I25" s="49">
        <v>7.5</v>
      </c>
      <c r="J25" s="49" t="s">
        <v>36</v>
      </c>
      <c r="K25" s="49">
        <v>8.5</v>
      </c>
      <c r="L25" s="54"/>
      <c r="M25" s="54"/>
      <c r="N25" s="54"/>
      <c r="O25" s="54"/>
      <c r="P25" s="86">
        <v>7</v>
      </c>
      <c r="Q25" s="51">
        <f t="shared" si="0"/>
        <v>7.5</v>
      </c>
      <c r="R25" s="52" t="str">
        <f t="shared" si="3"/>
        <v>B</v>
      </c>
      <c r="S25" s="53" t="str">
        <f t="shared" si="1"/>
        <v>Khá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" customHeight="1">
      <c r="B26" s="44">
        <v>18</v>
      </c>
      <c r="C26" s="45" t="s">
        <v>1634</v>
      </c>
      <c r="D26" s="46" t="s">
        <v>1635</v>
      </c>
      <c r="E26" s="47" t="s">
        <v>1633</v>
      </c>
      <c r="F26" s="48" t="s">
        <v>1636</v>
      </c>
      <c r="G26" s="45" t="s">
        <v>69</v>
      </c>
      <c r="H26" s="88">
        <v>8</v>
      </c>
      <c r="I26" s="49">
        <v>8.5</v>
      </c>
      <c r="J26" s="49" t="s">
        <v>36</v>
      </c>
      <c r="K26" s="49">
        <v>9.5</v>
      </c>
      <c r="L26" s="54"/>
      <c r="M26" s="54"/>
      <c r="N26" s="54"/>
      <c r="O26" s="54"/>
      <c r="P26" s="86">
        <v>8.5</v>
      </c>
      <c r="Q26" s="51">
        <f t="shared" si="0"/>
        <v>8.6999999999999993</v>
      </c>
      <c r="R26" s="52" t="str">
        <f t="shared" si="3"/>
        <v>A</v>
      </c>
      <c r="S26" s="53" t="str">
        <f t="shared" si="1"/>
        <v>Giỏi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" customHeight="1">
      <c r="B27" s="44">
        <v>19</v>
      </c>
      <c r="C27" s="45" t="s">
        <v>1637</v>
      </c>
      <c r="D27" s="46" t="s">
        <v>1638</v>
      </c>
      <c r="E27" s="47" t="s">
        <v>464</v>
      </c>
      <c r="F27" s="48" t="s">
        <v>1176</v>
      </c>
      <c r="G27" s="45" t="s">
        <v>69</v>
      </c>
      <c r="H27" s="88">
        <v>10</v>
      </c>
      <c r="I27" s="49">
        <v>8</v>
      </c>
      <c r="J27" s="49" t="s">
        <v>36</v>
      </c>
      <c r="K27" s="49">
        <v>9.5</v>
      </c>
      <c r="L27" s="54"/>
      <c r="M27" s="54"/>
      <c r="N27" s="54"/>
      <c r="O27" s="54"/>
      <c r="P27" s="86">
        <v>8.5</v>
      </c>
      <c r="Q27" s="51">
        <f t="shared" si="0"/>
        <v>8.8000000000000007</v>
      </c>
      <c r="R27" s="52" t="str">
        <f t="shared" si="3"/>
        <v>A</v>
      </c>
      <c r="S27" s="53" t="str">
        <f t="shared" si="1"/>
        <v>Giỏi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" customHeight="1">
      <c r="B28" s="44">
        <v>20</v>
      </c>
      <c r="C28" s="45" t="s">
        <v>1639</v>
      </c>
      <c r="D28" s="46" t="s">
        <v>640</v>
      </c>
      <c r="E28" s="47" t="s">
        <v>168</v>
      </c>
      <c r="F28" s="48" t="s">
        <v>1640</v>
      </c>
      <c r="G28" s="45" t="s">
        <v>1641</v>
      </c>
      <c r="H28" s="88">
        <v>8</v>
      </c>
      <c r="I28" s="49">
        <v>8</v>
      </c>
      <c r="J28" s="49" t="s">
        <v>36</v>
      </c>
      <c r="K28" s="49">
        <v>7</v>
      </c>
      <c r="L28" s="54"/>
      <c r="M28" s="54"/>
      <c r="N28" s="54"/>
      <c r="O28" s="54"/>
      <c r="P28" s="86">
        <v>7</v>
      </c>
      <c r="Q28" s="51">
        <f t="shared" si="0"/>
        <v>7.2</v>
      </c>
      <c r="R28" s="52" t="str">
        <f t="shared" si="3"/>
        <v>B</v>
      </c>
      <c r="S28" s="53" t="str">
        <f t="shared" si="1"/>
        <v>Khá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" customHeight="1">
      <c r="B29" s="44">
        <v>21</v>
      </c>
      <c r="C29" s="45" t="s">
        <v>1642</v>
      </c>
      <c r="D29" s="46" t="s">
        <v>150</v>
      </c>
      <c r="E29" s="47" t="s">
        <v>1281</v>
      </c>
      <c r="F29" s="48" t="s">
        <v>668</v>
      </c>
      <c r="G29" s="45" t="s">
        <v>104</v>
      </c>
      <c r="H29" s="88">
        <v>10</v>
      </c>
      <c r="I29" s="49">
        <v>7.5</v>
      </c>
      <c r="J29" s="49" t="s">
        <v>36</v>
      </c>
      <c r="K29" s="49">
        <v>8.5</v>
      </c>
      <c r="L29" s="54"/>
      <c r="M29" s="54"/>
      <c r="N29" s="54"/>
      <c r="O29" s="54"/>
      <c r="P29" s="86">
        <v>8</v>
      </c>
      <c r="Q29" s="51">
        <f t="shared" si="0"/>
        <v>8.3000000000000007</v>
      </c>
      <c r="R29" s="52" t="str">
        <f t="shared" si="3"/>
        <v>B+</v>
      </c>
      <c r="S29" s="53" t="str">
        <f t="shared" si="1"/>
        <v>Khá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" customHeight="1">
      <c r="B30" s="44">
        <v>22</v>
      </c>
      <c r="C30" s="45" t="s">
        <v>1643</v>
      </c>
      <c r="D30" s="46" t="s">
        <v>1644</v>
      </c>
      <c r="E30" s="47" t="s">
        <v>182</v>
      </c>
      <c r="F30" s="48" t="s">
        <v>1548</v>
      </c>
      <c r="G30" s="45" t="s">
        <v>153</v>
      </c>
      <c r="H30" s="88">
        <v>6</v>
      </c>
      <c r="I30" s="49">
        <v>7.5</v>
      </c>
      <c r="J30" s="49" t="s">
        <v>36</v>
      </c>
      <c r="K30" s="49">
        <v>9</v>
      </c>
      <c r="L30" s="54"/>
      <c r="M30" s="54"/>
      <c r="N30" s="54"/>
      <c r="O30" s="54"/>
      <c r="P30" s="86">
        <v>7.5</v>
      </c>
      <c r="Q30" s="51">
        <f t="shared" si="0"/>
        <v>7.7</v>
      </c>
      <c r="R30" s="52" t="str">
        <f t="shared" si="3"/>
        <v>B</v>
      </c>
      <c r="S30" s="53" t="str">
        <f t="shared" si="1"/>
        <v>Khá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" customHeight="1">
      <c r="B31" s="44">
        <v>23</v>
      </c>
      <c r="C31" s="45" t="s">
        <v>1645</v>
      </c>
      <c r="D31" s="46" t="s">
        <v>1646</v>
      </c>
      <c r="E31" s="47" t="s">
        <v>182</v>
      </c>
      <c r="F31" s="48" t="s">
        <v>1268</v>
      </c>
      <c r="G31" s="45" t="s">
        <v>113</v>
      </c>
      <c r="H31" s="88">
        <v>10</v>
      </c>
      <c r="I31" s="49">
        <v>7.5</v>
      </c>
      <c r="J31" s="49" t="s">
        <v>36</v>
      </c>
      <c r="K31" s="49">
        <v>9</v>
      </c>
      <c r="L31" s="54"/>
      <c r="M31" s="54"/>
      <c r="N31" s="54"/>
      <c r="O31" s="54"/>
      <c r="P31" s="86">
        <v>9.5</v>
      </c>
      <c r="Q31" s="51">
        <f t="shared" si="0"/>
        <v>9.3000000000000007</v>
      </c>
      <c r="R31" s="52" t="str">
        <f t="shared" si="3"/>
        <v>A+</v>
      </c>
      <c r="S31" s="53" t="str">
        <f t="shared" si="1"/>
        <v>Giỏi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" customHeight="1">
      <c r="B32" s="44">
        <v>24</v>
      </c>
      <c r="C32" s="45" t="s">
        <v>1647</v>
      </c>
      <c r="D32" s="46" t="s">
        <v>163</v>
      </c>
      <c r="E32" s="47" t="s">
        <v>190</v>
      </c>
      <c r="F32" s="48" t="s">
        <v>867</v>
      </c>
      <c r="G32" s="45" t="s">
        <v>73</v>
      </c>
      <c r="H32" s="88">
        <v>8</v>
      </c>
      <c r="I32" s="49">
        <v>6</v>
      </c>
      <c r="J32" s="49" t="s">
        <v>36</v>
      </c>
      <c r="K32" s="49">
        <v>9</v>
      </c>
      <c r="L32" s="54"/>
      <c r="M32" s="54"/>
      <c r="N32" s="54"/>
      <c r="O32" s="54"/>
      <c r="P32" s="86">
        <v>8</v>
      </c>
      <c r="Q32" s="51">
        <f t="shared" si="0"/>
        <v>8</v>
      </c>
      <c r="R32" s="52" t="str">
        <f t="shared" si="3"/>
        <v>B+</v>
      </c>
      <c r="S32" s="53" t="str">
        <f t="shared" si="1"/>
        <v>Khá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" customHeight="1">
      <c r="B33" s="44">
        <v>25</v>
      </c>
      <c r="C33" s="45" t="s">
        <v>1648</v>
      </c>
      <c r="D33" s="46" t="s">
        <v>1649</v>
      </c>
      <c r="E33" s="47" t="s">
        <v>190</v>
      </c>
      <c r="F33" s="48" t="s">
        <v>1650</v>
      </c>
      <c r="G33" s="45" t="s">
        <v>81</v>
      </c>
      <c r="H33" s="88">
        <v>8</v>
      </c>
      <c r="I33" s="49">
        <v>8.5</v>
      </c>
      <c r="J33" s="49" t="s">
        <v>36</v>
      </c>
      <c r="K33" s="49">
        <v>8</v>
      </c>
      <c r="L33" s="54"/>
      <c r="M33" s="54"/>
      <c r="N33" s="54"/>
      <c r="O33" s="54"/>
      <c r="P33" s="86">
        <v>7</v>
      </c>
      <c r="Q33" s="51">
        <f t="shared" si="0"/>
        <v>7.5</v>
      </c>
      <c r="R33" s="52" t="str">
        <f t="shared" si="3"/>
        <v>B</v>
      </c>
      <c r="S33" s="53" t="str">
        <f t="shared" si="1"/>
        <v>Khá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" customHeight="1">
      <c r="B34" s="44">
        <v>26</v>
      </c>
      <c r="C34" s="45" t="s">
        <v>1651</v>
      </c>
      <c r="D34" s="46" t="s">
        <v>1652</v>
      </c>
      <c r="E34" s="47" t="s">
        <v>201</v>
      </c>
      <c r="F34" s="48" t="s">
        <v>72</v>
      </c>
      <c r="G34" s="45" t="s">
        <v>85</v>
      </c>
      <c r="H34" s="88">
        <v>8</v>
      </c>
      <c r="I34" s="49">
        <v>9.5</v>
      </c>
      <c r="J34" s="49" t="s">
        <v>36</v>
      </c>
      <c r="K34" s="49">
        <v>10</v>
      </c>
      <c r="L34" s="54"/>
      <c r="M34" s="54"/>
      <c r="N34" s="54"/>
      <c r="O34" s="54"/>
      <c r="P34" s="86">
        <v>8</v>
      </c>
      <c r="Q34" s="51">
        <f t="shared" si="0"/>
        <v>8.6</v>
      </c>
      <c r="R34" s="52" t="str">
        <f t="shared" si="3"/>
        <v>A</v>
      </c>
      <c r="S34" s="53" t="str">
        <f t="shared" si="1"/>
        <v>Giỏi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" customHeight="1">
      <c r="B35" s="44">
        <v>27</v>
      </c>
      <c r="C35" s="45" t="s">
        <v>1653</v>
      </c>
      <c r="D35" s="46" t="s">
        <v>801</v>
      </c>
      <c r="E35" s="47" t="s">
        <v>201</v>
      </c>
      <c r="F35" s="48" t="s">
        <v>169</v>
      </c>
      <c r="G35" s="45" t="s">
        <v>77</v>
      </c>
      <c r="H35" s="88">
        <v>10</v>
      </c>
      <c r="I35" s="49">
        <v>8.5</v>
      </c>
      <c r="J35" s="49" t="s">
        <v>36</v>
      </c>
      <c r="K35" s="49">
        <v>8</v>
      </c>
      <c r="L35" s="54"/>
      <c r="M35" s="54"/>
      <c r="N35" s="54"/>
      <c r="O35" s="54"/>
      <c r="P35" s="86">
        <v>7</v>
      </c>
      <c r="Q35" s="51">
        <f t="shared" si="0"/>
        <v>7.7</v>
      </c>
      <c r="R35" s="52" t="str">
        <f t="shared" si="3"/>
        <v>B</v>
      </c>
      <c r="S35" s="53" t="str">
        <f t="shared" si="1"/>
        <v>Khá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" customHeight="1">
      <c r="B36" s="44">
        <v>28</v>
      </c>
      <c r="C36" s="45" t="s">
        <v>1654</v>
      </c>
      <c r="D36" s="46" t="s">
        <v>1655</v>
      </c>
      <c r="E36" s="47" t="s">
        <v>214</v>
      </c>
      <c r="F36" s="48" t="s">
        <v>1656</v>
      </c>
      <c r="G36" s="45" t="s">
        <v>69</v>
      </c>
      <c r="H36" s="88">
        <v>6</v>
      </c>
      <c r="I36" s="49">
        <v>8</v>
      </c>
      <c r="J36" s="49" t="s">
        <v>36</v>
      </c>
      <c r="K36" s="49">
        <v>9.5</v>
      </c>
      <c r="L36" s="54"/>
      <c r="M36" s="54"/>
      <c r="N36" s="54"/>
      <c r="O36" s="54"/>
      <c r="P36" s="86">
        <v>7.5</v>
      </c>
      <c r="Q36" s="51">
        <f t="shared" si="0"/>
        <v>7.8</v>
      </c>
      <c r="R36" s="52" t="str">
        <f t="shared" si="3"/>
        <v>B</v>
      </c>
      <c r="S36" s="53" t="str">
        <f t="shared" si="1"/>
        <v>Khá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" customHeight="1">
      <c r="B37" s="44">
        <v>29</v>
      </c>
      <c r="C37" s="45" t="s">
        <v>1657</v>
      </c>
      <c r="D37" s="46" t="s">
        <v>940</v>
      </c>
      <c r="E37" s="47" t="s">
        <v>386</v>
      </c>
      <c r="F37" s="48" t="s">
        <v>1086</v>
      </c>
      <c r="G37" s="45" t="s">
        <v>153</v>
      </c>
      <c r="H37" s="88">
        <v>10</v>
      </c>
      <c r="I37" s="49">
        <v>7.5</v>
      </c>
      <c r="J37" s="49" t="s">
        <v>36</v>
      </c>
      <c r="K37" s="49">
        <v>9</v>
      </c>
      <c r="L37" s="54"/>
      <c r="M37" s="54"/>
      <c r="N37" s="54"/>
      <c r="O37" s="54"/>
      <c r="P37" s="86">
        <v>7.5</v>
      </c>
      <c r="Q37" s="51">
        <f t="shared" si="0"/>
        <v>8.1</v>
      </c>
      <c r="R37" s="52" t="str">
        <f t="shared" si="3"/>
        <v>B+</v>
      </c>
      <c r="S37" s="53" t="str">
        <f t="shared" si="1"/>
        <v>Khá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" customHeight="1">
      <c r="B38" s="44">
        <v>30</v>
      </c>
      <c r="C38" s="45" t="s">
        <v>1658</v>
      </c>
      <c r="D38" s="46" t="s">
        <v>110</v>
      </c>
      <c r="E38" s="47" t="s">
        <v>386</v>
      </c>
      <c r="F38" s="48" t="s">
        <v>1333</v>
      </c>
      <c r="G38" s="45" t="s">
        <v>328</v>
      </c>
      <c r="H38" s="88">
        <v>10</v>
      </c>
      <c r="I38" s="49">
        <v>9.5</v>
      </c>
      <c r="J38" s="49" t="s">
        <v>36</v>
      </c>
      <c r="K38" s="49">
        <v>10</v>
      </c>
      <c r="L38" s="54"/>
      <c r="M38" s="54"/>
      <c r="N38" s="54"/>
      <c r="O38" s="54"/>
      <c r="P38" s="86">
        <v>7.5</v>
      </c>
      <c r="Q38" s="51">
        <f t="shared" si="0"/>
        <v>8.5</v>
      </c>
      <c r="R38" s="52" t="str">
        <f t="shared" si="3"/>
        <v>A</v>
      </c>
      <c r="S38" s="53" t="str">
        <f t="shared" si="1"/>
        <v>Giỏi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" customHeight="1">
      <c r="B39" s="44">
        <v>31</v>
      </c>
      <c r="C39" s="45" t="s">
        <v>1659</v>
      </c>
      <c r="D39" s="46" t="s">
        <v>1660</v>
      </c>
      <c r="E39" s="47" t="s">
        <v>870</v>
      </c>
      <c r="F39" s="48" t="s">
        <v>877</v>
      </c>
      <c r="G39" s="45" t="s">
        <v>113</v>
      </c>
      <c r="H39" s="88">
        <v>10</v>
      </c>
      <c r="I39" s="49">
        <v>9.5</v>
      </c>
      <c r="J39" s="49" t="s">
        <v>36</v>
      </c>
      <c r="K39" s="49">
        <v>10</v>
      </c>
      <c r="L39" s="54"/>
      <c r="M39" s="54"/>
      <c r="N39" s="54"/>
      <c r="O39" s="54"/>
      <c r="P39" s="86">
        <v>7</v>
      </c>
      <c r="Q39" s="51">
        <f t="shared" si="0"/>
        <v>8.1999999999999993</v>
      </c>
      <c r="R39" s="52" t="str">
        <f t="shared" si="3"/>
        <v>B+</v>
      </c>
      <c r="S39" s="53" t="str">
        <f t="shared" si="1"/>
        <v>Khá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" customHeight="1">
      <c r="B40" s="44">
        <v>32</v>
      </c>
      <c r="C40" s="45" t="s">
        <v>1661</v>
      </c>
      <c r="D40" s="46" t="s">
        <v>1662</v>
      </c>
      <c r="E40" s="47" t="s">
        <v>390</v>
      </c>
      <c r="F40" s="48" t="s">
        <v>687</v>
      </c>
      <c r="G40" s="45" t="s">
        <v>85</v>
      </c>
      <c r="H40" s="88">
        <v>8</v>
      </c>
      <c r="I40" s="49">
        <v>7.5</v>
      </c>
      <c r="J40" s="49" t="s">
        <v>36</v>
      </c>
      <c r="K40" s="49">
        <v>9</v>
      </c>
      <c r="L40" s="54"/>
      <c r="M40" s="54"/>
      <c r="N40" s="54"/>
      <c r="O40" s="54"/>
      <c r="P40" s="86">
        <v>6</v>
      </c>
      <c r="Q40" s="51">
        <f t="shared" si="0"/>
        <v>7</v>
      </c>
      <c r="R40" s="52" t="str">
        <f t="shared" si="3"/>
        <v>B</v>
      </c>
      <c r="S40" s="53" t="str">
        <f t="shared" si="1"/>
        <v>Khá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" customHeight="1">
      <c r="B41" s="44">
        <v>33</v>
      </c>
      <c r="C41" s="45" t="s">
        <v>1663</v>
      </c>
      <c r="D41" s="46" t="s">
        <v>1664</v>
      </c>
      <c r="E41" s="47" t="s">
        <v>390</v>
      </c>
      <c r="F41" s="48" t="s">
        <v>1006</v>
      </c>
      <c r="G41" s="45" t="s">
        <v>1665</v>
      </c>
      <c r="H41" s="88">
        <v>0</v>
      </c>
      <c r="I41" s="49">
        <v>0</v>
      </c>
      <c r="J41" s="49" t="s">
        <v>36</v>
      </c>
      <c r="K41" s="49">
        <v>0</v>
      </c>
      <c r="L41" s="54"/>
      <c r="M41" s="54"/>
      <c r="N41" s="54"/>
      <c r="O41" s="54"/>
      <c r="P41" s="121" t="s">
        <v>437</v>
      </c>
      <c r="Q41" s="51">
        <f t="shared" si="0"/>
        <v>0</v>
      </c>
      <c r="R41" s="52" t="str">
        <f t="shared" si="3"/>
        <v>F</v>
      </c>
      <c r="S41" s="53" t="str">
        <f t="shared" si="1"/>
        <v>Kém</v>
      </c>
      <c r="T41" s="41" t="str">
        <f t="shared" si="4"/>
        <v>Không đủ ĐKDT</v>
      </c>
      <c r="U41" s="41"/>
      <c r="V41" s="71"/>
      <c r="W41" s="4"/>
      <c r="X41" s="43" t="str">
        <f t="shared" si="2"/>
        <v>Học lại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" customHeight="1">
      <c r="B42" s="44">
        <v>34</v>
      </c>
      <c r="C42" s="45" t="s">
        <v>1666</v>
      </c>
      <c r="D42" s="46" t="s">
        <v>92</v>
      </c>
      <c r="E42" s="47" t="s">
        <v>221</v>
      </c>
      <c r="F42" s="48" t="s">
        <v>1217</v>
      </c>
      <c r="G42" s="45" t="s">
        <v>104</v>
      </c>
      <c r="H42" s="88">
        <v>8</v>
      </c>
      <c r="I42" s="49">
        <v>6</v>
      </c>
      <c r="J42" s="49" t="s">
        <v>36</v>
      </c>
      <c r="K42" s="49">
        <v>9</v>
      </c>
      <c r="L42" s="54"/>
      <c r="M42" s="54"/>
      <c r="N42" s="54"/>
      <c r="O42" s="54"/>
      <c r="P42" s="86">
        <v>7</v>
      </c>
      <c r="Q42" s="51">
        <f t="shared" si="0"/>
        <v>7.4</v>
      </c>
      <c r="R42" s="52" t="str">
        <f t="shared" si="3"/>
        <v>B</v>
      </c>
      <c r="S42" s="53" t="str">
        <f t="shared" si="1"/>
        <v>Khá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" customHeight="1">
      <c r="B43" s="44">
        <v>35</v>
      </c>
      <c r="C43" s="45" t="s">
        <v>1667</v>
      </c>
      <c r="D43" s="46" t="s">
        <v>998</v>
      </c>
      <c r="E43" s="47" t="s">
        <v>1668</v>
      </c>
      <c r="F43" s="48" t="s">
        <v>1013</v>
      </c>
      <c r="G43" s="45" t="s">
        <v>153</v>
      </c>
      <c r="H43" s="88">
        <v>10</v>
      </c>
      <c r="I43" s="49">
        <v>8</v>
      </c>
      <c r="J43" s="49" t="s">
        <v>36</v>
      </c>
      <c r="K43" s="49">
        <v>9.5</v>
      </c>
      <c r="L43" s="54"/>
      <c r="M43" s="54"/>
      <c r="N43" s="54"/>
      <c r="O43" s="54"/>
      <c r="P43" s="86">
        <v>8</v>
      </c>
      <c r="Q43" s="51">
        <f t="shared" si="0"/>
        <v>8.5</v>
      </c>
      <c r="R43" s="52" t="str">
        <f t="shared" si="3"/>
        <v>A</v>
      </c>
      <c r="S43" s="53" t="str">
        <f t="shared" si="1"/>
        <v>Giỏi</v>
      </c>
      <c r="T43" s="41" t="str">
        <f t="shared" si="4"/>
        <v/>
      </c>
      <c r="U43" s="41"/>
      <c r="V43" s="71"/>
      <c r="W43" s="4"/>
      <c r="X43" s="43" t="str">
        <f t="shared" si="2"/>
        <v>Đạt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" customHeight="1">
      <c r="B44" s="44">
        <v>36</v>
      </c>
      <c r="C44" s="45" t="s">
        <v>1669</v>
      </c>
      <c r="D44" s="46" t="s">
        <v>517</v>
      </c>
      <c r="E44" s="47" t="s">
        <v>233</v>
      </c>
      <c r="F44" s="48" t="s">
        <v>1670</v>
      </c>
      <c r="G44" s="45" t="s">
        <v>328</v>
      </c>
      <c r="H44" s="88">
        <v>10</v>
      </c>
      <c r="I44" s="49">
        <v>9.5</v>
      </c>
      <c r="J44" s="49" t="s">
        <v>36</v>
      </c>
      <c r="K44" s="49">
        <v>10</v>
      </c>
      <c r="L44" s="54"/>
      <c r="M44" s="54"/>
      <c r="N44" s="54"/>
      <c r="O44" s="54"/>
      <c r="P44" s="86">
        <v>8</v>
      </c>
      <c r="Q44" s="51">
        <f t="shared" si="0"/>
        <v>8.8000000000000007</v>
      </c>
      <c r="R44" s="52" t="str">
        <f t="shared" si="3"/>
        <v>A</v>
      </c>
      <c r="S44" s="53" t="str">
        <f t="shared" si="1"/>
        <v>Giỏi</v>
      </c>
      <c r="T44" s="41" t="str">
        <f t="shared" si="4"/>
        <v/>
      </c>
      <c r="U44" s="41"/>
      <c r="V44" s="71"/>
      <c r="W44" s="4"/>
      <c r="X44" s="43" t="str">
        <f t="shared" si="2"/>
        <v>Đạt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" customHeight="1">
      <c r="B45" s="44">
        <v>37</v>
      </c>
      <c r="C45" s="45" t="s">
        <v>1671</v>
      </c>
      <c r="D45" s="46" t="s">
        <v>1672</v>
      </c>
      <c r="E45" s="47" t="s">
        <v>1438</v>
      </c>
      <c r="F45" s="48" t="s">
        <v>705</v>
      </c>
      <c r="G45" s="45" t="s">
        <v>165</v>
      </c>
      <c r="H45" s="88">
        <v>8</v>
      </c>
      <c r="I45" s="49">
        <v>8.5</v>
      </c>
      <c r="J45" s="49" t="s">
        <v>36</v>
      </c>
      <c r="K45" s="49">
        <v>9.5</v>
      </c>
      <c r="L45" s="54"/>
      <c r="M45" s="54"/>
      <c r="N45" s="54"/>
      <c r="O45" s="54"/>
      <c r="P45" s="86">
        <v>6.5</v>
      </c>
      <c r="Q45" s="51">
        <f t="shared" si="0"/>
        <v>7.5</v>
      </c>
      <c r="R45" s="52" t="str">
        <f t="shared" si="3"/>
        <v>B</v>
      </c>
      <c r="S45" s="53" t="str">
        <f t="shared" si="1"/>
        <v>Khá</v>
      </c>
      <c r="T45" s="41" t="str">
        <f t="shared" si="4"/>
        <v/>
      </c>
      <c r="U45" s="41"/>
      <c r="V45" s="71"/>
      <c r="W45" s="4"/>
      <c r="X45" s="43" t="str">
        <f t="shared" si="2"/>
        <v>Đạt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" customHeight="1">
      <c r="B46" s="44">
        <v>38</v>
      </c>
      <c r="C46" s="45" t="s">
        <v>1673</v>
      </c>
      <c r="D46" s="46" t="s">
        <v>1674</v>
      </c>
      <c r="E46" s="47" t="s">
        <v>1166</v>
      </c>
      <c r="F46" s="48" t="s">
        <v>348</v>
      </c>
      <c r="G46" s="45" t="s">
        <v>311</v>
      </c>
      <c r="H46" s="88">
        <v>10</v>
      </c>
      <c r="I46" s="49">
        <v>7.5</v>
      </c>
      <c r="J46" s="49" t="s">
        <v>36</v>
      </c>
      <c r="K46" s="49">
        <v>9</v>
      </c>
      <c r="L46" s="54"/>
      <c r="M46" s="54"/>
      <c r="N46" s="54"/>
      <c r="O46" s="54"/>
      <c r="P46" s="86">
        <v>8</v>
      </c>
      <c r="Q46" s="51">
        <f t="shared" si="0"/>
        <v>8.4</v>
      </c>
      <c r="R46" s="52" t="str">
        <f t="shared" si="3"/>
        <v>B+</v>
      </c>
      <c r="S46" s="53" t="str">
        <f t="shared" si="1"/>
        <v>Khá</v>
      </c>
      <c r="T46" s="41" t="str">
        <f t="shared" si="4"/>
        <v/>
      </c>
      <c r="U46" s="41"/>
      <c r="V46" s="71"/>
      <c r="W46" s="4"/>
      <c r="X46" s="43" t="str">
        <f t="shared" si="2"/>
        <v>Đạt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" customHeight="1">
      <c r="B47" s="44">
        <v>39</v>
      </c>
      <c r="C47" s="45" t="s">
        <v>1675</v>
      </c>
      <c r="D47" s="46" t="s">
        <v>1676</v>
      </c>
      <c r="E47" s="47" t="s">
        <v>1039</v>
      </c>
      <c r="F47" s="48" t="s">
        <v>1677</v>
      </c>
      <c r="G47" s="45" t="s">
        <v>73</v>
      </c>
      <c r="H47" s="88">
        <v>8</v>
      </c>
      <c r="I47" s="49">
        <v>6</v>
      </c>
      <c r="J47" s="49" t="s">
        <v>36</v>
      </c>
      <c r="K47" s="49">
        <v>9</v>
      </c>
      <c r="L47" s="54"/>
      <c r="M47" s="54"/>
      <c r="N47" s="54"/>
      <c r="O47" s="54"/>
      <c r="P47" s="86">
        <v>7</v>
      </c>
      <c r="Q47" s="51">
        <f t="shared" si="0"/>
        <v>7.4</v>
      </c>
      <c r="R47" s="52" t="str">
        <f t="shared" si="3"/>
        <v>B</v>
      </c>
      <c r="S47" s="53" t="str">
        <f t="shared" si="1"/>
        <v>Khá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" customHeight="1">
      <c r="B48" s="44">
        <v>40</v>
      </c>
      <c r="C48" s="45" t="s">
        <v>1678</v>
      </c>
      <c r="D48" s="46" t="s">
        <v>1679</v>
      </c>
      <c r="E48" s="47" t="s">
        <v>1680</v>
      </c>
      <c r="F48" s="48" t="s">
        <v>251</v>
      </c>
      <c r="G48" s="45" t="s">
        <v>95</v>
      </c>
      <c r="H48" s="88">
        <v>8</v>
      </c>
      <c r="I48" s="49">
        <v>8</v>
      </c>
      <c r="J48" s="49" t="s">
        <v>36</v>
      </c>
      <c r="K48" s="49">
        <v>7</v>
      </c>
      <c r="L48" s="54"/>
      <c r="M48" s="54"/>
      <c r="N48" s="54"/>
      <c r="O48" s="54"/>
      <c r="P48" s="86">
        <v>7</v>
      </c>
      <c r="Q48" s="51">
        <f t="shared" si="0"/>
        <v>7.2</v>
      </c>
      <c r="R48" s="52" t="str">
        <f t="shared" si="3"/>
        <v>B</v>
      </c>
      <c r="S48" s="53" t="str">
        <f t="shared" si="1"/>
        <v>Khá</v>
      </c>
      <c r="T48" s="41" t="str">
        <f t="shared" si="4"/>
        <v/>
      </c>
      <c r="U48" s="41"/>
      <c r="V48" s="71"/>
      <c r="W48" s="4"/>
      <c r="X48" s="43" t="str">
        <f t="shared" si="2"/>
        <v>Đạt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2:40" ht="18" customHeight="1">
      <c r="B49" s="44">
        <v>41</v>
      </c>
      <c r="C49" s="45" t="s">
        <v>1681</v>
      </c>
      <c r="D49" s="46" t="s">
        <v>1682</v>
      </c>
      <c r="E49" s="47" t="s">
        <v>246</v>
      </c>
      <c r="F49" s="48" t="s">
        <v>1405</v>
      </c>
      <c r="G49" s="45" t="s">
        <v>95</v>
      </c>
      <c r="H49" s="88">
        <v>8</v>
      </c>
      <c r="I49" s="49">
        <v>8</v>
      </c>
      <c r="J49" s="49" t="s">
        <v>36</v>
      </c>
      <c r="K49" s="49">
        <v>7</v>
      </c>
      <c r="L49" s="54"/>
      <c r="M49" s="54"/>
      <c r="N49" s="54"/>
      <c r="O49" s="54"/>
      <c r="P49" s="86">
        <v>6.5</v>
      </c>
      <c r="Q49" s="51">
        <f t="shared" si="0"/>
        <v>6.9</v>
      </c>
      <c r="R49" s="52" t="str">
        <f t="shared" si="3"/>
        <v>C+</v>
      </c>
      <c r="S49" s="53" t="str">
        <f t="shared" si="1"/>
        <v>Trung bình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2:40" ht="18" customHeight="1">
      <c r="B50" s="44">
        <v>42</v>
      </c>
      <c r="C50" s="45" t="s">
        <v>1683</v>
      </c>
      <c r="D50" s="46" t="s">
        <v>150</v>
      </c>
      <c r="E50" s="47" t="s">
        <v>246</v>
      </c>
      <c r="F50" s="48" t="s">
        <v>761</v>
      </c>
      <c r="G50" s="45" t="s">
        <v>73</v>
      </c>
      <c r="H50" s="88">
        <v>8</v>
      </c>
      <c r="I50" s="49">
        <v>6</v>
      </c>
      <c r="J50" s="49" t="s">
        <v>36</v>
      </c>
      <c r="K50" s="49">
        <v>9</v>
      </c>
      <c r="L50" s="54"/>
      <c r="M50" s="54"/>
      <c r="N50" s="54"/>
      <c r="O50" s="54"/>
      <c r="P50" s="86">
        <v>7</v>
      </c>
      <c r="Q50" s="51">
        <f t="shared" si="0"/>
        <v>7.4</v>
      </c>
      <c r="R50" s="52" t="str">
        <f t="shared" si="3"/>
        <v>B</v>
      </c>
      <c r="S50" s="53" t="str">
        <f t="shared" si="1"/>
        <v>Khá</v>
      </c>
      <c r="T50" s="41" t="str">
        <f t="shared" si="4"/>
        <v/>
      </c>
      <c r="U50" s="41"/>
      <c r="V50" s="71"/>
      <c r="W50" s="4"/>
      <c r="X50" s="43" t="str">
        <f t="shared" si="2"/>
        <v>Đạt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2:40" ht="18" customHeight="1">
      <c r="B51" s="44">
        <v>43</v>
      </c>
      <c r="C51" s="45" t="s">
        <v>1684</v>
      </c>
      <c r="D51" s="46" t="s">
        <v>1685</v>
      </c>
      <c r="E51" s="47" t="s">
        <v>1686</v>
      </c>
      <c r="F51" s="48" t="s">
        <v>1687</v>
      </c>
      <c r="G51" s="45" t="s">
        <v>81</v>
      </c>
      <c r="H51" s="88">
        <v>10</v>
      </c>
      <c r="I51" s="49">
        <v>8.5</v>
      </c>
      <c r="J51" s="49" t="s">
        <v>36</v>
      </c>
      <c r="K51" s="49">
        <v>8</v>
      </c>
      <c r="L51" s="54"/>
      <c r="M51" s="54"/>
      <c r="N51" s="54"/>
      <c r="O51" s="54"/>
      <c r="P51" s="86">
        <v>8</v>
      </c>
      <c r="Q51" s="51">
        <f t="shared" si="0"/>
        <v>8.3000000000000007</v>
      </c>
      <c r="R51" s="52" t="str">
        <f t="shared" si="3"/>
        <v>B+</v>
      </c>
      <c r="S51" s="53" t="str">
        <f t="shared" si="1"/>
        <v>Khá</v>
      </c>
      <c r="T51" s="41" t="str">
        <f t="shared" si="4"/>
        <v/>
      </c>
      <c r="U51" s="41"/>
      <c r="V51" s="71"/>
      <c r="W51" s="4"/>
      <c r="X51" s="43" t="str">
        <f t="shared" si="2"/>
        <v>Đạt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2:40" ht="18" customHeight="1">
      <c r="B52" s="44">
        <v>44</v>
      </c>
      <c r="C52" s="45" t="s">
        <v>1688</v>
      </c>
      <c r="D52" s="46" t="s">
        <v>110</v>
      </c>
      <c r="E52" s="47" t="s">
        <v>250</v>
      </c>
      <c r="F52" s="48" t="s">
        <v>1687</v>
      </c>
      <c r="G52" s="45" t="s">
        <v>153</v>
      </c>
      <c r="H52" s="88">
        <v>10</v>
      </c>
      <c r="I52" s="49">
        <v>7.5</v>
      </c>
      <c r="J52" s="49" t="s">
        <v>36</v>
      </c>
      <c r="K52" s="49">
        <v>9</v>
      </c>
      <c r="L52" s="54"/>
      <c r="M52" s="54"/>
      <c r="N52" s="54"/>
      <c r="O52" s="54"/>
      <c r="P52" s="86">
        <v>8</v>
      </c>
      <c r="Q52" s="51">
        <f t="shared" si="0"/>
        <v>8.4</v>
      </c>
      <c r="R52" s="52" t="str">
        <f t="shared" si="3"/>
        <v>B+</v>
      </c>
      <c r="S52" s="53" t="str">
        <f t="shared" si="1"/>
        <v>Khá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2:40" ht="18" customHeight="1">
      <c r="B53" s="44">
        <v>45</v>
      </c>
      <c r="C53" s="45" t="s">
        <v>1689</v>
      </c>
      <c r="D53" s="46" t="s">
        <v>793</v>
      </c>
      <c r="E53" s="47" t="s">
        <v>414</v>
      </c>
      <c r="F53" s="48" t="s">
        <v>656</v>
      </c>
      <c r="G53" s="45" t="s">
        <v>95</v>
      </c>
      <c r="H53" s="88">
        <v>8</v>
      </c>
      <c r="I53" s="49">
        <v>8</v>
      </c>
      <c r="J53" s="49" t="s">
        <v>36</v>
      </c>
      <c r="K53" s="49">
        <v>7</v>
      </c>
      <c r="L53" s="54"/>
      <c r="M53" s="54"/>
      <c r="N53" s="54"/>
      <c r="O53" s="54"/>
      <c r="P53" s="86">
        <v>7</v>
      </c>
      <c r="Q53" s="51">
        <f t="shared" si="0"/>
        <v>7.2</v>
      </c>
      <c r="R53" s="52" t="str">
        <f t="shared" si="3"/>
        <v>B</v>
      </c>
      <c r="S53" s="53" t="str">
        <f t="shared" si="1"/>
        <v>Khá</v>
      </c>
      <c r="T53" s="41" t="str">
        <f t="shared" si="4"/>
        <v/>
      </c>
      <c r="U53" s="41"/>
      <c r="V53" s="71"/>
      <c r="W53" s="4"/>
      <c r="X53" s="43" t="str">
        <f t="shared" si="2"/>
        <v>Đạt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2:40" ht="18" customHeight="1">
      <c r="B54" s="44">
        <v>46</v>
      </c>
      <c r="C54" s="45" t="s">
        <v>1690</v>
      </c>
      <c r="D54" s="46" t="s">
        <v>446</v>
      </c>
      <c r="E54" s="47" t="s">
        <v>544</v>
      </c>
      <c r="F54" s="48" t="s">
        <v>1384</v>
      </c>
      <c r="G54" s="45" t="s">
        <v>95</v>
      </c>
      <c r="H54" s="88">
        <v>6</v>
      </c>
      <c r="I54" s="49">
        <v>8</v>
      </c>
      <c r="J54" s="49" t="s">
        <v>36</v>
      </c>
      <c r="K54" s="49">
        <v>7</v>
      </c>
      <c r="L54" s="54"/>
      <c r="M54" s="54"/>
      <c r="N54" s="54"/>
      <c r="O54" s="54"/>
      <c r="P54" s="86">
        <v>5</v>
      </c>
      <c r="Q54" s="51">
        <f t="shared" si="0"/>
        <v>5.8</v>
      </c>
      <c r="R54" s="52" t="str">
        <f t="shared" si="3"/>
        <v>C</v>
      </c>
      <c r="S54" s="53" t="str">
        <f t="shared" si="1"/>
        <v>Trung bình</v>
      </c>
      <c r="T54" s="41" t="str">
        <f t="shared" si="4"/>
        <v/>
      </c>
      <c r="U54" s="41"/>
      <c r="V54" s="71"/>
      <c r="W54" s="4"/>
      <c r="X54" s="43" t="str">
        <f t="shared" si="2"/>
        <v>Đạt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2:40" ht="18" customHeight="1">
      <c r="B55" s="44">
        <v>47</v>
      </c>
      <c r="C55" s="45" t="s">
        <v>1691</v>
      </c>
      <c r="D55" s="46" t="s">
        <v>1692</v>
      </c>
      <c r="E55" s="47" t="s">
        <v>261</v>
      </c>
      <c r="F55" s="48" t="s">
        <v>696</v>
      </c>
      <c r="G55" s="45" t="s">
        <v>81</v>
      </c>
      <c r="H55" s="88">
        <v>10</v>
      </c>
      <c r="I55" s="49">
        <v>8.5</v>
      </c>
      <c r="J55" s="49" t="s">
        <v>36</v>
      </c>
      <c r="K55" s="49">
        <v>8</v>
      </c>
      <c r="L55" s="54"/>
      <c r="M55" s="54"/>
      <c r="N55" s="54"/>
      <c r="O55" s="54"/>
      <c r="P55" s="86">
        <v>7</v>
      </c>
      <c r="Q55" s="51">
        <f t="shared" si="0"/>
        <v>7.7</v>
      </c>
      <c r="R55" s="52" t="str">
        <f t="shared" si="3"/>
        <v>B</v>
      </c>
      <c r="S55" s="53" t="str">
        <f t="shared" si="1"/>
        <v>Khá</v>
      </c>
      <c r="T55" s="41" t="str">
        <f t="shared" si="4"/>
        <v/>
      </c>
      <c r="U55" s="41"/>
      <c r="V55" s="71"/>
      <c r="W55" s="4"/>
      <c r="X55" s="43" t="str">
        <f t="shared" si="2"/>
        <v>Đạt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2:40" ht="18" customHeight="1">
      <c r="B56" s="44">
        <v>48</v>
      </c>
      <c r="C56" s="45" t="s">
        <v>1693</v>
      </c>
      <c r="D56" s="46" t="s">
        <v>744</v>
      </c>
      <c r="E56" s="47" t="s">
        <v>910</v>
      </c>
      <c r="F56" s="48" t="s">
        <v>605</v>
      </c>
      <c r="G56" s="45" t="s">
        <v>311</v>
      </c>
      <c r="H56" s="88">
        <v>8</v>
      </c>
      <c r="I56" s="49">
        <v>8.5</v>
      </c>
      <c r="J56" s="49" t="s">
        <v>36</v>
      </c>
      <c r="K56" s="49">
        <v>8</v>
      </c>
      <c r="L56" s="54"/>
      <c r="M56" s="54"/>
      <c r="N56" s="54"/>
      <c r="O56" s="54"/>
      <c r="P56" s="86">
        <v>7</v>
      </c>
      <c r="Q56" s="51">
        <f t="shared" si="0"/>
        <v>7.5</v>
      </c>
      <c r="R56" s="52" t="str">
        <f t="shared" si="3"/>
        <v>B</v>
      </c>
      <c r="S56" s="53" t="str">
        <f t="shared" si="1"/>
        <v>Khá</v>
      </c>
      <c r="T56" s="41" t="str">
        <f t="shared" si="4"/>
        <v/>
      </c>
      <c r="U56" s="41"/>
      <c r="V56" s="71"/>
      <c r="W56" s="4"/>
      <c r="X56" s="43" t="str">
        <f t="shared" si="2"/>
        <v>Đạt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2:40" ht="18" customHeight="1">
      <c r="B57" s="44">
        <v>49</v>
      </c>
      <c r="C57" s="45" t="s">
        <v>1694</v>
      </c>
      <c r="D57" s="46" t="s">
        <v>1695</v>
      </c>
      <c r="E57" s="47" t="s">
        <v>265</v>
      </c>
      <c r="F57" s="48" t="s">
        <v>1696</v>
      </c>
      <c r="G57" s="45" t="s">
        <v>113</v>
      </c>
      <c r="H57" s="88">
        <v>8</v>
      </c>
      <c r="I57" s="49">
        <v>7.5</v>
      </c>
      <c r="J57" s="49" t="s">
        <v>36</v>
      </c>
      <c r="K57" s="49">
        <v>8.5</v>
      </c>
      <c r="L57" s="54"/>
      <c r="M57" s="54"/>
      <c r="N57" s="54"/>
      <c r="O57" s="54"/>
      <c r="P57" s="86">
        <v>7.5</v>
      </c>
      <c r="Q57" s="51">
        <f t="shared" si="0"/>
        <v>7.8</v>
      </c>
      <c r="R57" s="52" t="str">
        <f t="shared" si="3"/>
        <v>B</v>
      </c>
      <c r="S57" s="53" t="str">
        <f t="shared" si="1"/>
        <v>Khá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2:40" ht="18" customHeight="1">
      <c r="B58" s="44">
        <v>50</v>
      </c>
      <c r="C58" s="45" t="s">
        <v>1697</v>
      </c>
      <c r="D58" s="46" t="s">
        <v>675</v>
      </c>
      <c r="E58" s="47" t="s">
        <v>1209</v>
      </c>
      <c r="F58" s="48" t="s">
        <v>1698</v>
      </c>
      <c r="G58" s="45" t="s">
        <v>153</v>
      </c>
      <c r="H58" s="88">
        <v>6</v>
      </c>
      <c r="I58" s="49">
        <v>9.5</v>
      </c>
      <c r="J58" s="49" t="s">
        <v>36</v>
      </c>
      <c r="K58" s="49">
        <v>10</v>
      </c>
      <c r="L58" s="54"/>
      <c r="M58" s="54"/>
      <c r="N58" s="54"/>
      <c r="O58" s="54"/>
      <c r="P58" s="86">
        <v>8</v>
      </c>
      <c r="Q58" s="51">
        <f t="shared" si="0"/>
        <v>8.4</v>
      </c>
      <c r="R58" s="52" t="str">
        <f t="shared" si="3"/>
        <v>B+</v>
      </c>
      <c r="S58" s="53" t="str">
        <f t="shared" si="1"/>
        <v>Khá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2:40" ht="18" customHeight="1">
      <c r="B59" s="44">
        <v>51</v>
      </c>
      <c r="C59" s="45" t="s">
        <v>1699</v>
      </c>
      <c r="D59" s="46" t="s">
        <v>1700</v>
      </c>
      <c r="E59" s="47" t="s">
        <v>283</v>
      </c>
      <c r="F59" s="48" t="s">
        <v>1626</v>
      </c>
      <c r="G59" s="45" t="s">
        <v>311</v>
      </c>
      <c r="H59" s="88">
        <v>6</v>
      </c>
      <c r="I59" s="49">
        <v>8.5</v>
      </c>
      <c r="J59" s="49" t="s">
        <v>36</v>
      </c>
      <c r="K59" s="49">
        <v>8</v>
      </c>
      <c r="L59" s="54"/>
      <c r="M59" s="54"/>
      <c r="N59" s="54"/>
      <c r="O59" s="54"/>
      <c r="P59" s="86">
        <v>7.5</v>
      </c>
      <c r="Q59" s="51">
        <f t="shared" si="0"/>
        <v>7.6</v>
      </c>
      <c r="R59" s="52" t="str">
        <f t="shared" si="3"/>
        <v>B</v>
      </c>
      <c r="S59" s="53" t="str">
        <f t="shared" si="1"/>
        <v>Khá</v>
      </c>
      <c r="T59" s="41" t="str">
        <f t="shared" si="4"/>
        <v/>
      </c>
      <c r="U59" s="41"/>
      <c r="V59" s="71"/>
      <c r="W59" s="4"/>
      <c r="X59" s="43" t="str">
        <f t="shared" si="2"/>
        <v>Đạt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2:40" ht="18" customHeight="1">
      <c r="B60" s="44">
        <v>52</v>
      </c>
      <c r="C60" s="45" t="s">
        <v>1701</v>
      </c>
      <c r="D60" s="46" t="s">
        <v>1702</v>
      </c>
      <c r="E60" s="47" t="s">
        <v>283</v>
      </c>
      <c r="F60" s="48" t="s">
        <v>1466</v>
      </c>
      <c r="G60" s="45" t="s">
        <v>77</v>
      </c>
      <c r="H60" s="88">
        <v>6</v>
      </c>
      <c r="I60" s="49">
        <v>6</v>
      </c>
      <c r="J60" s="49" t="s">
        <v>36</v>
      </c>
      <c r="K60" s="49">
        <v>9</v>
      </c>
      <c r="L60" s="54"/>
      <c r="M60" s="54"/>
      <c r="N60" s="54"/>
      <c r="O60" s="54"/>
      <c r="P60" s="86">
        <v>9.5</v>
      </c>
      <c r="Q60" s="51">
        <f t="shared" si="0"/>
        <v>8.6999999999999993</v>
      </c>
      <c r="R60" s="52" t="str">
        <f t="shared" si="3"/>
        <v>A</v>
      </c>
      <c r="S60" s="53" t="str">
        <f t="shared" si="1"/>
        <v>Giỏi</v>
      </c>
      <c r="T60" s="41" t="str">
        <f t="shared" si="4"/>
        <v/>
      </c>
      <c r="U60" s="41"/>
      <c r="V60" s="71"/>
      <c r="W60" s="4"/>
      <c r="X60" s="43" t="str">
        <f t="shared" si="2"/>
        <v>Đạt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2:40" ht="18" customHeight="1">
      <c r="B61" s="44">
        <v>53</v>
      </c>
      <c r="C61" s="45" t="s">
        <v>1703</v>
      </c>
      <c r="D61" s="46" t="s">
        <v>110</v>
      </c>
      <c r="E61" s="47" t="s">
        <v>283</v>
      </c>
      <c r="F61" s="48" t="s">
        <v>1704</v>
      </c>
      <c r="G61" s="45" t="s">
        <v>81</v>
      </c>
      <c r="H61" s="88">
        <v>6</v>
      </c>
      <c r="I61" s="49">
        <v>8.5</v>
      </c>
      <c r="J61" s="49" t="s">
        <v>36</v>
      </c>
      <c r="K61" s="49">
        <v>8</v>
      </c>
      <c r="L61" s="54"/>
      <c r="M61" s="54"/>
      <c r="N61" s="54"/>
      <c r="O61" s="54"/>
      <c r="P61" s="86">
        <v>6</v>
      </c>
      <c r="Q61" s="51">
        <f t="shared" si="0"/>
        <v>6.7</v>
      </c>
      <c r="R61" s="52" t="str">
        <f t="shared" si="3"/>
        <v>C+</v>
      </c>
      <c r="S61" s="53" t="str">
        <f t="shared" si="1"/>
        <v>Trung bình</v>
      </c>
      <c r="T61" s="41" t="str">
        <f t="shared" si="4"/>
        <v/>
      </c>
      <c r="U61" s="41"/>
      <c r="V61" s="71"/>
      <c r="W61" s="4"/>
      <c r="X61" s="43" t="str">
        <f t="shared" si="2"/>
        <v>Đạt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2:40" ht="18" customHeight="1">
      <c r="B62" s="44">
        <v>54</v>
      </c>
      <c r="C62" s="45" t="s">
        <v>1705</v>
      </c>
      <c r="D62" s="46" t="s">
        <v>110</v>
      </c>
      <c r="E62" s="47" t="s">
        <v>283</v>
      </c>
      <c r="F62" s="48" t="s">
        <v>368</v>
      </c>
      <c r="G62" s="45" t="s">
        <v>113</v>
      </c>
      <c r="H62" s="88">
        <v>10</v>
      </c>
      <c r="I62" s="49">
        <v>7.5</v>
      </c>
      <c r="J62" s="49" t="s">
        <v>36</v>
      </c>
      <c r="K62" s="49">
        <v>8.5</v>
      </c>
      <c r="L62" s="54"/>
      <c r="M62" s="54"/>
      <c r="N62" s="54"/>
      <c r="O62" s="54"/>
      <c r="P62" s="86">
        <v>9</v>
      </c>
      <c r="Q62" s="51">
        <f t="shared" si="0"/>
        <v>8.9</v>
      </c>
      <c r="R62" s="52" t="str">
        <f t="shared" si="3"/>
        <v>A</v>
      </c>
      <c r="S62" s="53" t="str">
        <f t="shared" si="1"/>
        <v>Giỏi</v>
      </c>
      <c r="T62" s="41" t="str">
        <f t="shared" si="4"/>
        <v/>
      </c>
      <c r="U62" s="41"/>
      <c r="V62" s="71"/>
      <c r="W62" s="4"/>
      <c r="X62" s="43" t="str">
        <f t="shared" si="2"/>
        <v>Đạt</v>
      </c>
      <c r="Y62" s="4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61"/>
    </row>
    <row r="63" spans="2:40" ht="18" customHeight="1">
      <c r="B63" s="44">
        <v>55</v>
      </c>
      <c r="C63" s="45" t="s">
        <v>1706</v>
      </c>
      <c r="D63" s="46" t="s">
        <v>321</v>
      </c>
      <c r="E63" s="47" t="s">
        <v>283</v>
      </c>
      <c r="F63" s="48" t="s">
        <v>1325</v>
      </c>
      <c r="G63" s="45" t="s">
        <v>328</v>
      </c>
      <c r="H63" s="88">
        <v>10</v>
      </c>
      <c r="I63" s="49">
        <v>9.5</v>
      </c>
      <c r="J63" s="49" t="s">
        <v>36</v>
      </c>
      <c r="K63" s="49">
        <v>10</v>
      </c>
      <c r="L63" s="54"/>
      <c r="M63" s="54"/>
      <c r="N63" s="54"/>
      <c r="O63" s="54"/>
      <c r="P63" s="86">
        <v>8</v>
      </c>
      <c r="Q63" s="51">
        <f t="shared" si="0"/>
        <v>8.8000000000000007</v>
      </c>
      <c r="R63" s="52" t="str">
        <f t="shared" si="3"/>
        <v>A</v>
      </c>
      <c r="S63" s="53" t="str">
        <f t="shared" si="1"/>
        <v>Giỏi</v>
      </c>
      <c r="T63" s="41" t="str">
        <f t="shared" si="4"/>
        <v/>
      </c>
      <c r="U63" s="41"/>
      <c r="V63" s="71"/>
      <c r="W63" s="4"/>
      <c r="X63" s="43" t="str">
        <f t="shared" si="2"/>
        <v>Đạt</v>
      </c>
      <c r="Y63" s="4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61"/>
    </row>
    <row r="64" spans="2:40" ht="18" customHeight="1">
      <c r="B64" s="44">
        <v>56</v>
      </c>
      <c r="C64" s="45" t="s">
        <v>1707</v>
      </c>
      <c r="D64" s="46" t="s">
        <v>210</v>
      </c>
      <c r="E64" s="47" t="s">
        <v>283</v>
      </c>
      <c r="F64" s="48" t="s">
        <v>1708</v>
      </c>
      <c r="G64" s="45" t="s">
        <v>157</v>
      </c>
      <c r="H64" s="88">
        <v>10</v>
      </c>
      <c r="I64" s="49">
        <v>8.5</v>
      </c>
      <c r="J64" s="49" t="s">
        <v>36</v>
      </c>
      <c r="K64" s="49">
        <v>9.5</v>
      </c>
      <c r="L64" s="54"/>
      <c r="M64" s="54"/>
      <c r="N64" s="54"/>
      <c r="O64" s="54"/>
      <c r="P64" s="86">
        <v>8</v>
      </c>
      <c r="Q64" s="51">
        <f t="shared" si="0"/>
        <v>8.6</v>
      </c>
      <c r="R64" s="52" t="str">
        <f t="shared" si="3"/>
        <v>A</v>
      </c>
      <c r="S64" s="53" t="str">
        <f t="shared" si="1"/>
        <v>Giỏi</v>
      </c>
      <c r="T64" s="41" t="str">
        <f t="shared" si="4"/>
        <v/>
      </c>
      <c r="U64" s="41"/>
      <c r="V64" s="71"/>
      <c r="W64" s="4"/>
      <c r="X64" s="43" t="str">
        <f t="shared" si="2"/>
        <v>Đạt</v>
      </c>
      <c r="Y64" s="4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61"/>
    </row>
    <row r="65" spans="1:40" ht="18" customHeight="1">
      <c r="B65" s="44">
        <v>57</v>
      </c>
      <c r="C65" s="45" t="s">
        <v>1709</v>
      </c>
      <c r="D65" s="46" t="s">
        <v>661</v>
      </c>
      <c r="E65" s="47" t="s">
        <v>283</v>
      </c>
      <c r="F65" s="48" t="s">
        <v>673</v>
      </c>
      <c r="G65" s="45" t="s">
        <v>95</v>
      </c>
      <c r="H65" s="88">
        <v>10</v>
      </c>
      <c r="I65" s="49">
        <v>9.5</v>
      </c>
      <c r="J65" s="49" t="s">
        <v>36</v>
      </c>
      <c r="K65" s="49">
        <v>10</v>
      </c>
      <c r="L65" s="54"/>
      <c r="M65" s="54"/>
      <c r="N65" s="54"/>
      <c r="O65" s="54"/>
      <c r="P65" s="86">
        <v>8.5</v>
      </c>
      <c r="Q65" s="51">
        <f t="shared" si="0"/>
        <v>9.1</v>
      </c>
      <c r="R65" s="52" t="str">
        <f t="shared" si="3"/>
        <v>A+</v>
      </c>
      <c r="S65" s="53" t="str">
        <f t="shared" si="1"/>
        <v>Giỏi</v>
      </c>
      <c r="T65" s="41" t="str">
        <f t="shared" si="4"/>
        <v/>
      </c>
      <c r="U65" s="41"/>
      <c r="V65" s="71"/>
      <c r="W65" s="4"/>
      <c r="X65" s="43" t="str">
        <f t="shared" si="2"/>
        <v>Đạt</v>
      </c>
      <c r="Y65" s="4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61"/>
    </row>
    <row r="66" spans="1:40" ht="18" customHeight="1">
      <c r="B66" s="44">
        <v>58</v>
      </c>
      <c r="C66" s="45" t="s">
        <v>1710</v>
      </c>
      <c r="D66" s="46" t="s">
        <v>960</v>
      </c>
      <c r="E66" s="47" t="s">
        <v>582</v>
      </c>
      <c r="F66" s="48" t="s">
        <v>183</v>
      </c>
      <c r="G66" s="45" t="s">
        <v>69</v>
      </c>
      <c r="H66" s="88">
        <v>8</v>
      </c>
      <c r="I66" s="49">
        <v>8.5</v>
      </c>
      <c r="J66" s="49" t="s">
        <v>36</v>
      </c>
      <c r="K66" s="49">
        <v>9.5</v>
      </c>
      <c r="L66" s="54"/>
      <c r="M66" s="54"/>
      <c r="N66" s="54"/>
      <c r="O66" s="54"/>
      <c r="P66" s="86">
        <v>6</v>
      </c>
      <c r="Q66" s="51">
        <f t="shared" si="0"/>
        <v>7.2</v>
      </c>
      <c r="R66" s="52" t="str">
        <f t="shared" si="3"/>
        <v>B</v>
      </c>
      <c r="S66" s="53" t="str">
        <f t="shared" si="1"/>
        <v>Khá</v>
      </c>
      <c r="T66" s="41" t="str">
        <f t="shared" si="4"/>
        <v/>
      </c>
      <c r="U66" s="41"/>
      <c r="V66" s="71"/>
      <c r="W66" s="4"/>
      <c r="X66" s="43" t="str">
        <f t="shared" si="2"/>
        <v>Đạt</v>
      </c>
      <c r="Y66" s="4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61"/>
    </row>
    <row r="67" spans="1:40" ht="18" customHeight="1">
      <c r="B67" s="44">
        <v>59</v>
      </c>
      <c r="C67" s="45" t="s">
        <v>1711</v>
      </c>
      <c r="D67" s="46" t="s">
        <v>220</v>
      </c>
      <c r="E67" s="47" t="s">
        <v>775</v>
      </c>
      <c r="F67" s="48" t="s">
        <v>673</v>
      </c>
      <c r="G67" s="45" t="s">
        <v>69</v>
      </c>
      <c r="H67" s="88">
        <v>0</v>
      </c>
      <c r="I67" s="49">
        <v>0</v>
      </c>
      <c r="J67" s="49" t="s">
        <v>36</v>
      </c>
      <c r="K67" s="49">
        <v>0</v>
      </c>
      <c r="L67" s="54"/>
      <c r="M67" s="54"/>
      <c r="N67" s="54"/>
      <c r="O67" s="54"/>
      <c r="P67" s="121" t="s">
        <v>437</v>
      </c>
      <c r="Q67" s="51">
        <f t="shared" si="0"/>
        <v>0</v>
      </c>
      <c r="R67" s="52" t="str">
        <f t="shared" si="3"/>
        <v>F</v>
      </c>
      <c r="S67" s="53" t="str">
        <f t="shared" si="1"/>
        <v>Kém</v>
      </c>
      <c r="T67" s="41" t="str">
        <f t="shared" si="4"/>
        <v>Không đủ ĐKDT</v>
      </c>
      <c r="U67" s="41"/>
      <c r="V67" s="71"/>
      <c r="W67" s="4"/>
      <c r="X67" s="43" t="str">
        <f t="shared" si="2"/>
        <v>Học lại</v>
      </c>
      <c r="Y67" s="4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61"/>
    </row>
    <row r="68" spans="1:40" ht="18" customHeight="1">
      <c r="B68" s="44">
        <v>60</v>
      </c>
      <c r="C68" s="45" t="s">
        <v>1712</v>
      </c>
      <c r="D68" s="46" t="s">
        <v>110</v>
      </c>
      <c r="E68" s="47" t="s">
        <v>1713</v>
      </c>
      <c r="F68" s="48" t="s">
        <v>1025</v>
      </c>
      <c r="G68" s="45" t="s">
        <v>165</v>
      </c>
      <c r="H68" s="88">
        <v>8</v>
      </c>
      <c r="I68" s="49">
        <v>8.5</v>
      </c>
      <c r="J68" s="49" t="s">
        <v>36</v>
      </c>
      <c r="K68" s="49">
        <v>9.5</v>
      </c>
      <c r="L68" s="54"/>
      <c r="M68" s="54"/>
      <c r="N68" s="54"/>
      <c r="O68" s="54"/>
      <c r="P68" s="86">
        <v>10</v>
      </c>
      <c r="Q68" s="51">
        <f t="shared" si="0"/>
        <v>9.6</v>
      </c>
      <c r="R68" s="52" t="str">
        <f t="shared" si="3"/>
        <v>A+</v>
      </c>
      <c r="S68" s="53" t="str">
        <f t="shared" si="1"/>
        <v>Giỏi</v>
      </c>
      <c r="T68" s="41" t="str">
        <f t="shared" si="4"/>
        <v/>
      </c>
      <c r="U68" s="41"/>
      <c r="V68" s="71"/>
      <c r="W68" s="4"/>
      <c r="X68" s="43" t="str">
        <f t="shared" si="2"/>
        <v>Đạt</v>
      </c>
      <c r="Y68" s="4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61"/>
    </row>
    <row r="69" spans="1:40" ht="18" customHeight="1">
      <c r="B69" s="44">
        <v>61</v>
      </c>
      <c r="C69" s="45" t="s">
        <v>1714</v>
      </c>
      <c r="D69" s="46" t="s">
        <v>1715</v>
      </c>
      <c r="E69" s="47" t="s">
        <v>778</v>
      </c>
      <c r="F69" s="48" t="s">
        <v>387</v>
      </c>
      <c r="G69" s="45" t="s">
        <v>113</v>
      </c>
      <c r="H69" s="88">
        <v>10</v>
      </c>
      <c r="I69" s="49">
        <v>7.5</v>
      </c>
      <c r="J69" s="49" t="s">
        <v>36</v>
      </c>
      <c r="K69" s="49">
        <v>8.5</v>
      </c>
      <c r="L69" s="54"/>
      <c r="M69" s="54"/>
      <c r="N69" s="54"/>
      <c r="O69" s="54"/>
      <c r="P69" s="86">
        <v>8</v>
      </c>
      <c r="Q69" s="51">
        <f t="shared" si="0"/>
        <v>8.3000000000000007</v>
      </c>
      <c r="R69" s="52" t="str">
        <f t="shared" si="3"/>
        <v>B+</v>
      </c>
      <c r="S69" s="53" t="str">
        <f t="shared" si="1"/>
        <v>Khá</v>
      </c>
      <c r="T69" s="41" t="str">
        <f t="shared" si="4"/>
        <v/>
      </c>
      <c r="U69" s="41"/>
      <c r="V69" s="71"/>
      <c r="W69" s="4"/>
      <c r="X69" s="43" t="str">
        <f t="shared" si="2"/>
        <v>Đạt</v>
      </c>
      <c r="Y69" s="4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61"/>
    </row>
    <row r="70" spans="1:40" ht="7.5" hidden="1" customHeight="1">
      <c r="A70" s="61"/>
      <c r="B70" s="62"/>
      <c r="C70" s="63"/>
      <c r="D70" s="63"/>
      <c r="E70" s="64"/>
      <c r="F70" s="64"/>
      <c r="G70" s="64"/>
      <c r="H70" s="65"/>
      <c r="I70" s="66"/>
      <c r="J70" s="66"/>
      <c r="K70" s="67"/>
      <c r="L70" s="67"/>
      <c r="M70" s="67"/>
      <c r="N70" s="67"/>
      <c r="O70" s="67"/>
      <c r="P70" s="67"/>
      <c r="Q70" s="67"/>
      <c r="R70" s="67"/>
      <c r="S70" s="67"/>
      <c r="T70" s="67"/>
      <c r="U70" s="67"/>
      <c r="V70" s="67"/>
      <c r="W70" s="4"/>
    </row>
    <row r="71" spans="1:40" ht="16.8">
      <c r="A71" s="61"/>
      <c r="B71" s="140" t="s">
        <v>37</v>
      </c>
      <c r="C71" s="140"/>
      <c r="D71" s="63"/>
      <c r="E71" s="64"/>
      <c r="F71" s="64"/>
      <c r="G71" s="64"/>
      <c r="H71" s="65"/>
      <c r="I71" s="66"/>
      <c r="J71" s="66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4"/>
    </row>
    <row r="72" spans="1:40" ht="16.5" customHeight="1">
      <c r="A72" s="61"/>
      <c r="B72" s="68" t="s">
        <v>38</v>
      </c>
      <c r="C72" s="68"/>
      <c r="D72" s="69">
        <f>+$AA$7</f>
        <v>61</v>
      </c>
      <c r="E72" s="70" t="s">
        <v>39</v>
      </c>
      <c r="F72" s="70"/>
      <c r="G72" s="130" t="s">
        <v>40</v>
      </c>
      <c r="H72" s="130"/>
      <c r="I72" s="130"/>
      <c r="J72" s="130"/>
      <c r="K72" s="130"/>
      <c r="L72" s="130"/>
      <c r="M72" s="130"/>
      <c r="N72" s="130"/>
      <c r="O72" s="130"/>
      <c r="P72" s="71">
        <f>$AA$7 -COUNTIF($T$8:$T$248,"Vắng") -COUNTIF($T$8:$T$248,"Vắng có phép") - COUNTIF($T$8:$T$248,"Đình chỉ thi") - COUNTIF($T$8:$T$248,"Không đủ ĐKDT")</f>
        <v>57</v>
      </c>
      <c r="Q72" s="71"/>
      <c r="R72" s="72"/>
      <c r="S72" s="73"/>
      <c r="T72" s="73" t="s">
        <v>39</v>
      </c>
      <c r="U72" s="73"/>
      <c r="V72" s="73"/>
      <c r="W72" s="4"/>
    </row>
    <row r="73" spans="1:40" ht="16.5" customHeight="1">
      <c r="A73" s="61"/>
      <c r="B73" s="68" t="s">
        <v>41</v>
      </c>
      <c r="C73" s="68"/>
      <c r="D73" s="69">
        <f>+$AL$7</f>
        <v>57</v>
      </c>
      <c r="E73" s="70" t="s">
        <v>39</v>
      </c>
      <c r="F73" s="70"/>
      <c r="G73" s="130" t="s">
        <v>42</v>
      </c>
      <c r="H73" s="130"/>
      <c r="I73" s="130"/>
      <c r="J73" s="130"/>
      <c r="K73" s="130"/>
      <c r="L73" s="130"/>
      <c r="M73" s="130"/>
      <c r="N73" s="130"/>
      <c r="O73" s="130"/>
      <c r="P73" s="74">
        <f>COUNTIF($T$8:$T$124,"Vắng")</f>
        <v>0</v>
      </c>
      <c r="Q73" s="74"/>
      <c r="R73" s="75"/>
      <c r="S73" s="73"/>
      <c r="T73" s="73" t="s">
        <v>39</v>
      </c>
      <c r="U73" s="73"/>
      <c r="V73" s="73"/>
      <c r="W73" s="4"/>
    </row>
    <row r="74" spans="1:40" ht="16.5" customHeight="1">
      <c r="A74" s="61"/>
      <c r="B74" s="68" t="s">
        <v>43</v>
      </c>
      <c r="C74" s="68"/>
      <c r="D74" s="76">
        <f>COUNTIF(X9:X69,"Học lại")</f>
        <v>4</v>
      </c>
      <c r="E74" s="70" t="s">
        <v>39</v>
      </c>
      <c r="F74" s="70"/>
      <c r="G74" s="130" t="s">
        <v>44</v>
      </c>
      <c r="H74" s="130"/>
      <c r="I74" s="130"/>
      <c r="J74" s="130"/>
      <c r="K74" s="130"/>
      <c r="L74" s="130"/>
      <c r="M74" s="130"/>
      <c r="N74" s="130"/>
      <c r="O74" s="130"/>
      <c r="P74" s="71">
        <f>COUNTIF($T$8:$T$124,"Vắng có phép")</f>
        <v>0</v>
      </c>
      <c r="Q74" s="71"/>
      <c r="R74" s="72"/>
      <c r="S74" s="73"/>
      <c r="T74" s="73" t="s">
        <v>39</v>
      </c>
      <c r="U74" s="73"/>
      <c r="V74" s="73"/>
      <c r="W74" s="4"/>
    </row>
    <row r="75" spans="1:40" ht="3" customHeight="1">
      <c r="A75" s="61"/>
      <c r="B75" s="62"/>
      <c r="C75" s="63"/>
      <c r="D75" s="63"/>
      <c r="E75" s="64"/>
      <c r="F75" s="64"/>
      <c r="G75" s="64"/>
      <c r="H75" s="65"/>
      <c r="I75" s="66"/>
      <c r="J75" s="66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4"/>
    </row>
    <row r="76" spans="1:40">
      <c r="B76" s="77" t="s">
        <v>45</v>
      </c>
      <c r="C76" s="77"/>
      <c r="D76" s="78">
        <f>COUNTIF(X9:X69,"Thi lại")</f>
        <v>0</v>
      </c>
      <c r="E76" s="79" t="s">
        <v>39</v>
      </c>
      <c r="F76" s="4"/>
      <c r="G76" s="4"/>
      <c r="H76" s="4"/>
      <c r="I76" s="4"/>
      <c r="J76" s="150"/>
      <c r="K76" s="150"/>
      <c r="L76" s="150"/>
      <c r="M76" s="150"/>
      <c r="N76" s="150"/>
      <c r="O76" s="150"/>
      <c r="P76" s="150"/>
      <c r="Q76" s="150"/>
      <c r="R76" s="150"/>
      <c r="S76" s="150"/>
      <c r="T76" s="150"/>
      <c r="U76" s="114"/>
      <c r="V76" s="114"/>
      <c r="W76" s="4"/>
    </row>
    <row r="77" spans="1:40">
      <c r="B77" s="77"/>
      <c r="C77" s="77"/>
      <c r="D77" s="78"/>
      <c r="E77" s="79"/>
      <c r="F77" s="4"/>
      <c r="G77" s="4"/>
      <c r="H77" s="4"/>
      <c r="I77" s="4"/>
      <c r="J77" s="150" t="s">
        <v>58</v>
      </c>
      <c r="K77" s="150"/>
      <c r="L77" s="150"/>
      <c r="M77" s="150"/>
      <c r="N77" s="150"/>
      <c r="O77" s="150"/>
      <c r="P77" s="150"/>
      <c r="Q77" s="150"/>
      <c r="R77" s="150"/>
      <c r="S77" s="150"/>
      <c r="T77" s="150"/>
      <c r="U77" s="150"/>
      <c r="V77" s="114"/>
      <c r="W77" s="4"/>
    </row>
    <row r="78" spans="1:40" ht="31.95" customHeight="1">
      <c r="A78" s="80"/>
      <c r="B78" s="151" t="s">
        <v>46</v>
      </c>
      <c r="C78" s="151"/>
      <c r="D78" s="151"/>
      <c r="E78" s="151"/>
      <c r="F78" s="151"/>
      <c r="G78" s="151"/>
      <c r="H78" s="151"/>
      <c r="I78" s="81"/>
      <c r="J78" s="152" t="s">
        <v>59</v>
      </c>
      <c r="K78" s="153"/>
      <c r="L78" s="153"/>
      <c r="M78" s="153"/>
      <c r="N78" s="153"/>
      <c r="O78" s="153"/>
      <c r="P78" s="153"/>
      <c r="Q78" s="153"/>
      <c r="R78" s="153"/>
      <c r="S78" s="153"/>
      <c r="T78" s="153"/>
      <c r="U78" s="153"/>
      <c r="V78" s="115"/>
      <c r="W78" s="4"/>
    </row>
    <row r="79" spans="1:40" ht="4.5" customHeight="1">
      <c r="A79" s="61"/>
      <c r="B79" s="62"/>
      <c r="C79" s="82"/>
      <c r="D79" s="82"/>
      <c r="E79" s="83"/>
      <c r="F79" s="83"/>
      <c r="G79" s="83"/>
      <c r="H79" s="84"/>
      <c r="I79" s="85"/>
      <c r="J79" s="85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spans="1:40" s="61" customFormat="1">
      <c r="B80" s="151" t="s">
        <v>47</v>
      </c>
      <c r="C80" s="151"/>
      <c r="D80" s="154" t="s">
        <v>48</v>
      </c>
      <c r="E80" s="154"/>
      <c r="F80" s="154"/>
      <c r="G80" s="154"/>
      <c r="H80" s="154"/>
      <c r="I80" s="85"/>
      <c r="J80" s="85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4"/>
      <c r="X80" s="2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</row>
    <row r="81" spans="1:40" s="61" customFormat="1" ht="13.05" customHeight="1">
      <c r="A81" s="1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2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</row>
    <row r="82" spans="1:40" s="61" customFormat="1" ht="13.05" customHeight="1">
      <c r="A82" s="1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2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</row>
    <row r="83" spans="1:40" s="61" customFormat="1" ht="13.05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2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s="61" customFormat="1" ht="9.75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2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s="61" customFormat="1" ht="3.75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2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s="61" customFormat="1" ht="18" customHeight="1">
      <c r="A86" s="1"/>
      <c r="B86" s="148" t="s">
        <v>60</v>
      </c>
      <c r="C86" s="148"/>
      <c r="D86" s="148" t="s">
        <v>61</v>
      </c>
      <c r="E86" s="148"/>
      <c r="F86" s="148"/>
      <c r="G86" s="148"/>
      <c r="H86" s="148"/>
      <c r="I86" s="148"/>
      <c r="J86" s="148" t="s">
        <v>62</v>
      </c>
      <c r="K86" s="148"/>
      <c r="L86" s="148"/>
      <c r="M86" s="148"/>
      <c r="N86" s="148"/>
      <c r="O86" s="148"/>
      <c r="P86" s="148"/>
      <c r="Q86" s="148"/>
      <c r="R86" s="148"/>
      <c r="S86" s="148"/>
      <c r="T86" s="148"/>
      <c r="U86" s="148"/>
      <c r="V86" s="113"/>
      <c r="W86" s="4"/>
      <c r="X86" s="2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s="61" customFormat="1" ht="4.5" customHeight="1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2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s="61" customFormat="1" ht="36.7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2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ht="38.25" customHeight="1">
      <c r="B89" s="155"/>
      <c r="C89" s="151"/>
      <c r="D89" s="151"/>
      <c r="E89" s="151"/>
      <c r="F89" s="151"/>
      <c r="G89" s="151"/>
      <c r="H89" s="155"/>
      <c r="I89" s="155"/>
      <c r="J89" s="155"/>
      <c r="K89" s="155"/>
      <c r="L89" s="155"/>
      <c r="M89" s="155"/>
      <c r="N89" s="156"/>
      <c r="O89" s="156"/>
      <c r="P89" s="156"/>
      <c r="Q89" s="156"/>
      <c r="R89" s="156"/>
      <c r="S89" s="156"/>
      <c r="T89" s="156"/>
      <c r="U89" s="156"/>
      <c r="V89" s="112"/>
    </row>
    <row r="90" spans="1:40">
      <c r="B90" s="62"/>
      <c r="C90" s="82"/>
      <c r="D90" s="82"/>
      <c r="E90" s="83"/>
      <c r="F90" s="83"/>
      <c r="G90" s="83"/>
      <c r="H90" s="84"/>
      <c r="I90" s="85"/>
      <c r="J90" s="85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</row>
    <row r="91" spans="1:40">
      <c r="B91" s="151"/>
      <c r="C91" s="151"/>
      <c r="D91" s="154"/>
      <c r="E91" s="154"/>
      <c r="F91" s="154"/>
      <c r="G91" s="154"/>
      <c r="H91" s="154"/>
      <c r="I91" s="85"/>
      <c r="J91" s="85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67"/>
      <c r="V91" s="67"/>
    </row>
    <row r="92" spans="1:40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7" spans="2:22">
      <c r="B97" s="157"/>
      <c r="C97" s="157"/>
      <c r="D97" s="157"/>
      <c r="E97" s="157"/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11"/>
    </row>
    <row r="100" spans="2:22" ht="39" customHeight="1">
      <c r="B100" s="155" t="s">
        <v>49</v>
      </c>
      <c r="C100" s="151"/>
      <c r="D100" s="151"/>
      <c r="E100" s="151"/>
      <c r="F100" s="151"/>
      <c r="G100" s="151"/>
      <c r="H100" s="155" t="s">
        <v>50</v>
      </c>
      <c r="I100" s="155"/>
      <c r="J100" s="155"/>
      <c r="K100" s="155"/>
      <c r="L100" s="155"/>
      <c r="M100" s="155"/>
      <c r="N100" s="156" t="s">
        <v>51</v>
      </c>
      <c r="O100" s="156"/>
      <c r="P100" s="156"/>
      <c r="Q100" s="156"/>
      <c r="R100" s="156"/>
      <c r="S100" s="156"/>
      <c r="T100" s="156"/>
      <c r="U100" s="156"/>
      <c r="V100" s="112"/>
    </row>
    <row r="101" spans="2:22">
      <c r="B101" s="62"/>
      <c r="C101" s="82"/>
      <c r="D101" s="82"/>
      <c r="E101" s="83"/>
      <c r="F101" s="83"/>
      <c r="G101" s="83"/>
      <c r="H101" s="84"/>
      <c r="I101" s="85"/>
      <c r="J101" s="85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</row>
    <row r="102" spans="2:22">
      <c r="B102" s="151" t="s">
        <v>47</v>
      </c>
      <c r="C102" s="151"/>
      <c r="D102" s="154" t="s">
        <v>48</v>
      </c>
      <c r="E102" s="154"/>
      <c r="F102" s="154"/>
      <c r="G102" s="154"/>
      <c r="H102" s="154"/>
      <c r="I102" s="85"/>
      <c r="J102" s="85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</row>
    <row r="103" spans="2:22"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8" spans="2:22">
      <c r="B108" s="157"/>
      <c r="C108" s="157"/>
      <c r="D108" s="157"/>
      <c r="E108" s="157"/>
      <c r="F108" s="157"/>
      <c r="G108" s="157"/>
      <c r="H108" s="157"/>
      <c r="I108" s="157"/>
      <c r="J108" s="157"/>
      <c r="K108" s="157"/>
      <c r="L108" s="157"/>
      <c r="M108" s="157"/>
      <c r="N108" s="157" t="s">
        <v>52</v>
      </c>
      <c r="O108" s="157"/>
      <c r="P108" s="157"/>
      <c r="Q108" s="157"/>
      <c r="R108" s="157"/>
      <c r="S108" s="157"/>
      <c r="T108" s="157"/>
      <c r="U108" s="157"/>
      <c r="V108" s="111"/>
    </row>
  </sheetData>
  <sheetProtection formatCells="0" formatColumns="0" formatRows="0" insertColumns="0" insertRows="0" insertHyperlinks="0" deleteColumns="0" deleteRows="0" sort="0" autoFilter="0" pivotTables="0"/>
  <autoFilter ref="A7:AN69">
    <filterColumn colId="3" showButton="0"/>
  </autoFilter>
  <mergeCells count="68">
    <mergeCell ref="N89:U89"/>
    <mergeCell ref="B108:D108"/>
    <mergeCell ref="E108:G108"/>
    <mergeCell ref="H108:M108"/>
    <mergeCell ref="N108:U108"/>
    <mergeCell ref="B91:C91"/>
    <mergeCell ref="D91:H91"/>
    <mergeCell ref="B97:D97"/>
    <mergeCell ref="E97:G97"/>
    <mergeCell ref="H97:M97"/>
    <mergeCell ref="N97:U97"/>
    <mergeCell ref="B100:G100"/>
    <mergeCell ref="H100:M100"/>
    <mergeCell ref="N100:U100"/>
    <mergeCell ref="B102:C102"/>
    <mergeCell ref="D102:H102"/>
    <mergeCell ref="B80:C80"/>
    <mergeCell ref="D80:H80"/>
    <mergeCell ref="B86:C86"/>
    <mergeCell ref="D86:I86"/>
    <mergeCell ref="B89:G89"/>
    <mergeCell ref="H89:M89"/>
    <mergeCell ref="J86:U86"/>
    <mergeCell ref="P6:P7"/>
    <mergeCell ref="Q6:Q8"/>
    <mergeCell ref="R6:R7"/>
    <mergeCell ref="H6:H7"/>
    <mergeCell ref="I6:I7"/>
    <mergeCell ref="J6:J7"/>
    <mergeCell ref="K6:K7"/>
    <mergeCell ref="L6:L7"/>
    <mergeCell ref="J76:T76"/>
    <mergeCell ref="J77:U77"/>
    <mergeCell ref="B78:H78"/>
    <mergeCell ref="J78:U78"/>
    <mergeCell ref="G74:O74"/>
    <mergeCell ref="M6:N6"/>
    <mergeCell ref="G6:G7"/>
    <mergeCell ref="B8:G8"/>
    <mergeCell ref="B71:C71"/>
    <mergeCell ref="G72:O72"/>
    <mergeCell ref="C6:C7"/>
    <mergeCell ref="D6:E7"/>
    <mergeCell ref="F6:F7"/>
    <mergeCell ref="O6:O7"/>
    <mergeCell ref="G73:O73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U6:U8"/>
    <mergeCell ref="S6:S7"/>
    <mergeCell ref="T6:T8"/>
    <mergeCell ref="B6:B7"/>
    <mergeCell ref="B1:G1"/>
    <mergeCell ref="H1:U1"/>
    <mergeCell ref="B2:G2"/>
    <mergeCell ref="H2:U2"/>
    <mergeCell ref="B3:C3"/>
    <mergeCell ref="D3:O3"/>
    <mergeCell ref="P3:U3"/>
  </mergeCells>
  <conditionalFormatting sqref="H9:P69">
    <cfRule type="cellIs" dxfId="89" priority="9" operator="greaterThan">
      <formula>10</formula>
    </cfRule>
  </conditionalFormatting>
  <conditionalFormatting sqref="C1:C1048576">
    <cfRule type="duplicateValues" dxfId="88" priority="8"/>
  </conditionalFormatting>
  <conditionalFormatting sqref="P9:P69">
    <cfRule type="cellIs" dxfId="87" priority="5" operator="greaterThan">
      <formula>10</formula>
    </cfRule>
    <cfRule type="cellIs" dxfId="86" priority="6" operator="greaterThan">
      <formula>10</formula>
    </cfRule>
    <cfRule type="cellIs" dxfId="85" priority="7" operator="greaterThan">
      <formula>10</formula>
    </cfRule>
  </conditionalFormatting>
  <conditionalFormatting sqref="H9:K69">
    <cfRule type="cellIs" dxfId="84" priority="4" operator="greaterThan">
      <formula>10</formula>
    </cfRule>
  </conditionalFormatting>
  <conditionalFormatting sqref="C77:C86">
    <cfRule type="duplicateValues" dxfId="83" priority="3"/>
  </conditionalFormatting>
  <conditionalFormatting sqref="O77:O86">
    <cfRule type="duplicateValues" dxfId="82" priority="2"/>
  </conditionalFormatting>
  <conditionalFormatting sqref="C77:C86">
    <cfRule type="duplicateValues" dxfId="81" priority="1"/>
  </conditionalFormatting>
  <dataValidations count="1">
    <dataValidation allowBlank="1" showInputMessage="1" showErrorMessage="1" errorTitle="Không xóa dữ liệu" error="Không xóa dữ liệu" prompt="Không xóa dữ liệu" sqref="D74 AN2:AN7 X9:Y69 Z9 Z2:AM2 Y3:AM7"/>
  </dataValidations>
  <pageMargins left="0.55118110236220474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N109"/>
  <sheetViews>
    <sheetView topLeftCell="B1" workbookViewId="0">
      <pane ySplit="2" topLeftCell="A3" activePane="bottomLeft" state="frozen"/>
      <selection activeCell="G1" sqref="G1:G1048576"/>
      <selection pane="bottomLeft" activeCell="J79" sqref="J79:U79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1.59765625" style="1" customWidth="1"/>
    <col min="4" max="4" width="13.3984375" style="1" customWidth="1"/>
    <col min="5" max="5" width="6.8984375" style="1" customWidth="1"/>
    <col min="6" max="6" width="9.3984375" style="1" hidden="1" customWidth="1"/>
    <col min="7" max="7" width="12.2968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6.3984375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23" t="s">
        <v>0</v>
      </c>
      <c r="C1" s="123"/>
      <c r="D1" s="123"/>
      <c r="E1" s="123"/>
      <c r="F1" s="123"/>
      <c r="G1" s="123"/>
      <c r="H1" s="124" t="s">
        <v>55</v>
      </c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90"/>
      <c r="W1" s="4"/>
    </row>
    <row r="2" spans="2:40" ht="25.5" customHeight="1">
      <c r="B2" s="125" t="s">
        <v>1</v>
      </c>
      <c r="C2" s="125"/>
      <c r="D2" s="125"/>
      <c r="E2" s="125"/>
      <c r="F2" s="125"/>
      <c r="G2" s="125"/>
      <c r="H2" s="126" t="s">
        <v>54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0"/>
      <c r="W2" s="5"/>
      <c r="X2" s="6"/>
      <c r="AF2" s="2"/>
      <c r="AG2" s="7"/>
      <c r="AH2" s="2"/>
      <c r="AI2" s="2"/>
      <c r="AJ2" s="2"/>
      <c r="AK2" s="7"/>
      <c r="AL2" s="2"/>
    </row>
    <row r="3" spans="2:40" ht="25.05" customHeight="1">
      <c r="B3" s="127" t="s">
        <v>2</v>
      </c>
      <c r="C3" s="127"/>
      <c r="D3" s="128" t="s">
        <v>63</v>
      </c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9" t="s">
        <v>1233</v>
      </c>
      <c r="Q3" s="129"/>
      <c r="R3" s="129"/>
      <c r="S3" s="129"/>
      <c r="T3" s="129"/>
      <c r="U3" s="129"/>
      <c r="V3" s="119"/>
      <c r="Y3" s="131" t="s">
        <v>3</v>
      </c>
      <c r="Z3" s="131" t="s">
        <v>4</v>
      </c>
      <c r="AA3" s="131" t="s">
        <v>5</v>
      </c>
      <c r="AB3" s="131" t="s">
        <v>6</v>
      </c>
      <c r="AC3" s="131"/>
      <c r="AD3" s="131"/>
      <c r="AE3" s="131"/>
      <c r="AF3" s="131" t="s">
        <v>7</v>
      </c>
      <c r="AG3" s="131"/>
      <c r="AH3" s="131" t="s">
        <v>8</v>
      </c>
      <c r="AI3" s="131"/>
      <c r="AJ3" s="131" t="s">
        <v>9</v>
      </c>
      <c r="AK3" s="131"/>
      <c r="AL3" s="131" t="s">
        <v>10</v>
      </c>
      <c r="AM3" s="131"/>
      <c r="AN3" s="9"/>
    </row>
    <row r="4" spans="2:40" ht="17.25" customHeight="1">
      <c r="B4" s="132" t="s">
        <v>11</v>
      </c>
      <c r="C4" s="132"/>
      <c r="D4" s="10">
        <v>1</v>
      </c>
      <c r="G4" s="133" t="s">
        <v>56</v>
      </c>
      <c r="H4" s="133"/>
      <c r="I4" s="133"/>
      <c r="J4" s="133"/>
      <c r="K4" s="133"/>
      <c r="L4" s="133"/>
      <c r="M4" s="133"/>
      <c r="N4" s="133"/>
      <c r="O4" s="133"/>
      <c r="P4" s="133" t="s">
        <v>57</v>
      </c>
      <c r="Q4" s="133"/>
      <c r="R4" s="133"/>
      <c r="S4" s="133"/>
      <c r="T4" s="133"/>
      <c r="U4" s="133"/>
      <c r="V4" s="118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9"/>
    </row>
    <row r="6" spans="2:40" ht="25.05" customHeight="1">
      <c r="B6" s="134" t="s">
        <v>12</v>
      </c>
      <c r="C6" s="141" t="s">
        <v>13</v>
      </c>
      <c r="D6" s="143" t="s">
        <v>14</v>
      </c>
      <c r="E6" s="144"/>
      <c r="F6" s="134" t="s">
        <v>15</v>
      </c>
      <c r="G6" s="134" t="s">
        <v>4</v>
      </c>
      <c r="H6" s="149" t="s">
        <v>16</v>
      </c>
      <c r="I6" s="149" t="s">
        <v>17</v>
      </c>
      <c r="J6" s="149" t="s">
        <v>18</v>
      </c>
      <c r="K6" s="149" t="s">
        <v>19</v>
      </c>
      <c r="L6" s="147" t="s">
        <v>20</v>
      </c>
      <c r="M6" s="137" t="s">
        <v>21</v>
      </c>
      <c r="N6" s="139"/>
      <c r="O6" s="147" t="s">
        <v>22</v>
      </c>
      <c r="P6" s="147" t="s">
        <v>23</v>
      </c>
      <c r="Q6" s="134" t="s">
        <v>24</v>
      </c>
      <c r="R6" s="147" t="s">
        <v>25</v>
      </c>
      <c r="S6" s="134" t="s">
        <v>26</v>
      </c>
      <c r="T6" s="134" t="s">
        <v>27</v>
      </c>
      <c r="U6" s="134" t="s">
        <v>53</v>
      </c>
      <c r="V6" s="94"/>
      <c r="Y6" s="131"/>
      <c r="Z6" s="131"/>
      <c r="AA6" s="131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36"/>
      <c r="C7" s="142"/>
      <c r="D7" s="145"/>
      <c r="E7" s="146"/>
      <c r="F7" s="136"/>
      <c r="G7" s="136"/>
      <c r="H7" s="149"/>
      <c r="I7" s="149"/>
      <c r="J7" s="149"/>
      <c r="K7" s="149"/>
      <c r="L7" s="147"/>
      <c r="M7" s="116" t="s">
        <v>33</v>
      </c>
      <c r="N7" s="116" t="s">
        <v>34</v>
      </c>
      <c r="O7" s="147"/>
      <c r="P7" s="147"/>
      <c r="Q7" s="135"/>
      <c r="R7" s="147"/>
      <c r="S7" s="136"/>
      <c r="T7" s="135"/>
      <c r="U7" s="135"/>
      <c r="V7" s="94"/>
      <c r="X7" s="17"/>
      <c r="Y7" s="18" t="str">
        <f>+D3</f>
        <v xml:space="preserve">Kỹ năng làm việc nhóm  </v>
      </c>
      <c r="Z7" s="19" t="str">
        <f>+P3</f>
        <v>Nhóm: SKD1102 -9</v>
      </c>
      <c r="AA7" s="20">
        <f>+$AJ$7+$AL$7+$AH$7</f>
        <v>62</v>
      </c>
      <c r="AB7" s="7">
        <f>COUNTIF($S$8:$S$119,"Khiển trách")</f>
        <v>0</v>
      </c>
      <c r="AC7" s="7">
        <f>COUNTIF($S$8:$S$119,"Cảnh cáo")</f>
        <v>0</v>
      </c>
      <c r="AD7" s="7">
        <f>COUNTIF($S$8:$S$119,"Đình chỉ thi")</f>
        <v>0</v>
      </c>
      <c r="AE7" s="21">
        <f>+($AB$7+$AC$7+$AD$7)/$AA$7*100%</f>
        <v>0</v>
      </c>
      <c r="AF7" s="7">
        <f>SUM(COUNTIF($S$8:$S$117,"Vắng"),COUNTIF($S$8:$S$117,"Vắng có phép"))</f>
        <v>0</v>
      </c>
      <c r="AG7" s="22">
        <f>+$AF$7/$AA$7</f>
        <v>0</v>
      </c>
      <c r="AH7" s="23">
        <f>COUNTIF($X$8:$X$117,"Thi lại")</f>
        <v>0</v>
      </c>
      <c r="AI7" s="22">
        <f>+$AH$7/$AA$7</f>
        <v>0</v>
      </c>
      <c r="AJ7" s="23">
        <f>COUNTIF($X$8:$X$118,"Học lại")</f>
        <v>0</v>
      </c>
      <c r="AK7" s="22">
        <f>+$AJ$7/$AA$7</f>
        <v>0</v>
      </c>
      <c r="AL7" s="7">
        <f>COUNTIF($X$9:$X$118,"Đạt")</f>
        <v>62</v>
      </c>
      <c r="AM7" s="21">
        <f>+$AL$7/$AA$7</f>
        <v>1</v>
      </c>
      <c r="AN7" s="24"/>
    </row>
    <row r="8" spans="2:40" ht="14.25" customHeight="1">
      <c r="B8" s="137" t="s">
        <v>35</v>
      </c>
      <c r="C8" s="138"/>
      <c r="D8" s="138"/>
      <c r="E8" s="138"/>
      <c r="F8" s="138"/>
      <c r="G8" s="139"/>
      <c r="H8" s="25">
        <v>10</v>
      </c>
      <c r="I8" s="25">
        <v>10</v>
      </c>
      <c r="J8" s="89"/>
      <c r="K8" s="25">
        <v>20</v>
      </c>
      <c r="L8" s="26"/>
      <c r="M8" s="27"/>
      <c r="N8" s="27"/>
      <c r="O8" s="27"/>
      <c r="P8" s="28">
        <f>100-(H8+I8+J8+K8)</f>
        <v>60</v>
      </c>
      <c r="Q8" s="136"/>
      <c r="R8" s="29"/>
      <c r="S8" s="29"/>
      <c r="T8" s="136"/>
      <c r="U8" s="136"/>
      <c r="V8" s="94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" customHeight="1">
      <c r="B9" s="31">
        <v>1</v>
      </c>
      <c r="C9" s="32" t="s">
        <v>1484</v>
      </c>
      <c r="D9" s="33" t="s">
        <v>1485</v>
      </c>
      <c r="E9" s="34" t="s">
        <v>67</v>
      </c>
      <c r="F9" s="35" t="s">
        <v>218</v>
      </c>
      <c r="G9" s="32" t="s">
        <v>165</v>
      </c>
      <c r="H9" s="87">
        <v>10</v>
      </c>
      <c r="I9" s="36">
        <v>9</v>
      </c>
      <c r="J9" s="36" t="s">
        <v>36</v>
      </c>
      <c r="K9" s="36">
        <v>9.5</v>
      </c>
      <c r="L9" s="37"/>
      <c r="M9" s="37"/>
      <c r="N9" s="37"/>
      <c r="O9" s="37"/>
      <c r="P9" s="38">
        <v>6</v>
      </c>
      <c r="Q9" s="39">
        <f t="shared" ref="Q9:Q70" si="0">ROUND(SUMPRODUCT(H9:P9,$H$8:$P$8)/100,1)</f>
        <v>7.4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B</v>
      </c>
      <c r="S9" s="40" t="str">
        <f t="shared" ref="S9:S70" si="1">IF($Q9&lt;4,"Kém",IF(AND($Q9&gt;=4,$Q9&lt;=5.4),"Trung bình yếu",IF(AND($Q9&gt;=5.5,$Q9&lt;=6.9),"Trung bình",IF(AND($Q9&gt;=7,$Q9&lt;=8.4),"Khá",IF(AND($Q9&gt;=8.5,$Q9&lt;=10),"Giỏi","")))))</f>
        <v>Khá</v>
      </c>
      <c r="T9" s="41" t="str">
        <f>+IF(OR($H9=0,$I9=0,$J9=0,$K9=0),"Không đủ ĐKDT",IF(AND(P9=0,Q9&gt;=4),"Không đạt",""))</f>
        <v/>
      </c>
      <c r="U9" s="100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" customHeight="1">
      <c r="B10" s="44">
        <v>2</v>
      </c>
      <c r="C10" s="45" t="s">
        <v>1486</v>
      </c>
      <c r="D10" s="46" t="s">
        <v>1487</v>
      </c>
      <c r="E10" s="47" t="s">
        <v>67</v>
      </c>
      <c r="F10" s="48" t="s">
        <v>1488</v>
      </c>
      <c r="G10" s="45" t="s">
        <v>174</v>
      </c>
      <c r="H10" s="88">
        <v>8</v>
      </c>
      <c r="I10" s="49">
        <v>10</v>
      </c>
      <c r="J10" s="49" t="s">
        <v>36</v>
      </c>
      <c r="K10" s="49">
        <v>9</v>
      </c>
      <c r="L10" s="50"/>
      <c r="M10" s="50"/>
      <c r="N10" s="50"/>
      <c r="O10" s="50"/>
      <c r="P10" s="86">
        <v>7</v>
      </c>
      <c r="Q10" s="51">
        <f t="shared" si="0"/>
        <v>7.8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53" t="str">
        <f t="shared" si="1"/>
        <v>Khá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70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" customHeight="1">
      <c r="B11" s="44">
        <v>3</v>
      </c>
      <c r="C11" s="45" t="s">
        <v>1489</v>
      </c>
      <c r="D11" s="46" t="s">
        <v>1490</v>
      </c>
      <c r="E11" s="47" t="s">
        <v>67</v>
      </c>
      <c r="F11" s="48" t="s">
        <v>251</v>
      </c>
      <c r="G11" s="45" t="s">
        <v>69</v>
      </c>
      <c r="H11" s="88">
        <v>8</v>
      </c>
      <c r="I11" s="49">
        <v>9.5</v>
      </c>
      <c r="J11" s="49" t="s">
        <v>36</v>
      </c>
      <c r="K11" s="49">
        <v>5</v>
      </c>
      <c r="L11" s="54"/>
      <c r="M11" s="54"/>
      <c r="N11" s="54"/>
      <c r="O11" s="54"/>
      <c r="P11" s="86">
        <v>7</v>
      </c>
      <c r="Q11" s="51">
        <f t="shared" si="0"/>
        <v>7</v>
      </c>
      <c r="R11" s="52" t="str">
        <f t="shared" ref="R11:R70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53" t="str">
        <f t="shared" si="1"/>
        <v>Khá</v>
      </c>
      <c r="T11" s="41" t="str">
        <f t="shared" ref="T11:T70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117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" customHeight="1">
      <c r="B12" s="44">
        <v>4</v>
      </c>
      <c r="C12" s="45" t="s">
        <v>1491</v>
      </c>
      <c r="D12" s="46" t="s">
        <v>1492</v>
      </c>
      <c r="E12" s="47" t="s">
        <v>67</v>
      </c>
      <c r="F12" s="48" t="s">
        <v>1493</v>
      </c>
      <c r="G12" s="45" t="s">
        <v>165</v>
      </c>
      <c r="H12" s="88">
        <v>8</v>
      </c>
      <c r="I12" s="49">
        <v>9</v>
      </c>
      <c r="J12" s="49" t="s">
        <v>36</v>
      </c>
      <c r="K12" s="49">
        <v>9.5</v>
      </c>
      <c r="L12" s="54"/>
      <c r="M12" s="54"/>
      <c r="N12" s="54"/>
      <c r="O12" s="54"/>
      <c r="P12" s="86">
        <v>8</v>
      </c>
      <c r="Q12" s="51">
        <f t="shared" si="0"/>
        <v>8.4</v>
      </c>
      <c r="R12" s="52" t="str">
        <f t="shared" si="3"/>
        <v>B+</v>
      </c>
      <c r="S12" s="53" t="str">
        <f t="shared" si="1"/>
        <v>Khá</v>
      </c>
      <c r="T12" s="41" t="str">
        <f t="shared" si="4"/>
        <v/>
      </c>
      <c r="U12" s="41"/>
      <c r="V12" s="71"/>
      <c r="W12" s="4"/>
      <c r="X12" s="43" t="str">
        <f t="shared" si="2"/>
        <v>Đạt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" customHeight="1">
      <c r="B13" s="44">
        <v>5</v>
      </c>
      <c r="C13" s="45" t="s">
        <v>1494</v>
      </c>
      <c r="D13" s="46" t="s">
        <v>1495</v>
      </c>
      <c r="E13" s="47" t="s">
        <v>953</v>
      </c>
      <c r="F13" s="48" t="s">
        <v>861</v>
      </c>
      <c r="G13" s="45" t="s">
        <v>104</v>
      </c>
      <c r="H13" s="88">
        <v>10</v>
      </c>
      <c r="I13" s="49">
        <v>8</v>
      </c>
      <c r="J13" s="49" t="s">
        <v>36</v>
      </c>
      <c r="K13" s="49">
        <v>9.5</v>
      </c>
      <c r="L13" s="54"/>
      <c r="M13" s="54"/>
      <c r="N13" s="54"/>
      <c r="O13" s="54"/>
      <c r="P13" s="86">
        <v>7</v>
      </c>
      <c r="Q13" s="51">
        <f t="shared" si="0"/>
        <v>7.9</v>
      </c>
      <c r="R13" s="52" t="str">
        <f t="shared" si="3"/>
        <v>B</v>
      </c>
      <c r="S13" s="53" t="str">
        <f t="shared" si="1"/>
        <v>Khá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" customHeight="1">
      <c r="B14" s="44">
        <v>6</v>
      </c>
      <c r="C14" s="45" t="s">
        <v>1496</v>
      </c>
      <c r="D14" s="46" t="s">
        <v>1497</v>
      </c>
      <c r="E14" s="47" t="s">
        <v>644</v>
      </c>
      <c r="F14" s="48" t="s">
        <v>494</v>
      </c>
      <c r="G14" s="45" t="s">
        <v>90</v>
      </c>
      <c r="H14" s="88">
        <v>8</v>
      </c>
      <c r="I14" s="49">
        <v>9.5</v>
      </c>
      <c r="J14" s="49" t="s">
        <v>36</v>
      </c>
      <c r="K14" s="49">
        <v>5</v>
      </c>
      <c r="L14" s="54"/>
      <c r="M14" s="54"/>
      <c r="N14" s="54"/>
      <c r="O14" s="54"/>
      <c r="P14" s="86">
        <v>7.5</v>
      </c>
      <c r="Q14" s="51">
        <f t="shared" si="0"/>
        <v>7.3</v>
      </c>
      <c r="R14" s="52" t="str">
        <f t="shared" si="3"/>
        <v>B</v>
      </c>
      <c r="S14" s="53" t="str">
        <f t="shared" si="1"/>
        <v>Khá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" customHeight="1">
      <c r="B15" s="44">
        <v>7</v>
      </c>
      <c r="C15" s="45" t="s">
        <v>1498</v>
      </c>
      <c r="D15" s="46" t="s">
        <v>1429</v>
      </c>
      <c r="E15" s="47" t="s">
        <v>1499</v>
      </c>
      <c r="F15" s="48" t="s">
        <v>318</v>
      </c>
      <c r="G15" s="45" t="s">
        <v>157</v>
      </c>
      <c r="H15" s="88">
        <v>6</v>
      </c>
      <c r="I15" s="49">
        <v>9.5</v>
      </c>
      <c r="J15" s="49" t="s">
        <v>36</v>
      </c>
      <c r="K15" s="49">
        <v>5</v>
      </c>
      <c r="L15" s="54"/>
      <c r="M15" s="54"/>
      <c r="N15" s="54"/>
      <c r="O15" s="54"/>
      <c r="P15" s="86">
        <v>7</v>
      </c>
      <c r="Q15" s="51">
        <f t="shared" si="0"/>
        <v>6.8</v>
      </c>
      <c r="R15" s="52" t="str">
        <f t="shared" si="3"/>
        <v>C+</v>
      </c>
      <c r="S15" s="53" t="str">
        <f t="shared" si="1"/>
        <v>Trung bình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" customHeight="1">
      <c r="B16" s="44">
        <v>8</v>
      </c>
      <c r="C16" s="45" t="s">
        <v>1500</v>
      </c>
      <c r="D16" s="46" t="s">
        <v>236</v>
      </c>
      <c r="E16" s="47" t="s">
        <v>1501</v>
      </c>
      <c r="F16" s="48" t="s">
        <v>756</v>
      </c>
      <c r="G16" s="45" t="s">
        <v>165</v>
      </c>
      <c r="H16" s="88">
        <v>10</v>
      </c>
      <c r="I16" s="49">
        <v>8.5</v>
      </c>
      <c r="J16" s="49" t="s">
        <v>36</v>
      </c>
      <c r="K16" s="49">
        <v>8.5</v>
      </c>
      <c r="L16" s="54"/>
      <c r="M16" s="54"/>
      <c r="N16" s="54"/>
      <c r="O16" s="54"/>
      <c r="P16" s="86">
        <v>7</v>
      </c>
      <c r="Q16" s="51">
        <f t="shared" si="0"/>
        <v>7.8</v>
      </c>
      <c r="R16" s="52" t="str">
        <f t="shared" si="3"/>
        <v>B</v>
      </c>
      <c r="S16" s="53" t="str">
        <f t="shared" si="1"/>
        <v>Khá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" customHeight="1">
      <c r="B17" s="44">
        <v>9</v>
      </c>
      <c r="C17" s="45" t="s">
        <v>1502</v>
      </c>
      <c r="D17" s="46" t="s">
        <v>858</v>
      </c>
      <c r="E17" s="47" t="s">
        <v>116</v>
      </c>
      <c r="F17" s="48" t="s">
        <v>1503</v>
      </c>
      <c r="G17" s="45" t="s">
        <v>332</v>
      </c>
      <c r="H17" s="88">
        <v>10</v>
      </c>
      <c r="I17" s="49">
        <v>8</v>
      </c>
      <c r="J17" s="49" t="s">
        <v>36</v>
      </c>
      <c r="K17" s="49">
        <v>9.5</v>
      </c>
      <c r="L17" s="54"/>
      <c r="M17" s="54"/>
      <c r="N17" s="54"/>
      <c r="O17" s="54"/>
      <c r="P17" s="86">
        <v>7.5</v>
      </c>
      <c r="Q17" s="51">
        <f t="shared" si="0"/>
        <v>8.1999999999999993</v>
      </c>
      <c r="R17" s="52" t="str">
        <f t="shared" si="3"/>
        <v>B+</v>
      </c>
      <c r="S17" s="53" t="str">
        <f t="shared" si="1"/>
        <v>Khá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" customHeight="1">
      <c r="B18" s="44">
        <v>10</v>
      </c>
      <c r="C18" s="45" t="s">
        <v>1504</v>
      </c>
      <c r="D18" s="46" t="s">
        <v>1505</v>
      </c>
      <c r="E18" s="47" t="s">
        <v>665</v>
      </c>
      <c r="F18" s="48" t="s">
        <v>591</v>
      </c>
      <c r="G18" s="45" t="s">
        <v>165</v>
      </c>
      <c r="H18" s="88">
        <v>8</v>
      </c>
      <c r="I18" s="49">
        <v>8.5</v>
      </c>
      <c r="J18" s="49" t="s">
        <v>36</v>
      </c>
      <c r="K18" s="49">
        <v>8.5</v>
      </c>
      <c r="L18" s="54"/>
      <c r="M18" s="54"/>
      <c r="N18" s="54"/>
      <c r="O18" s="54"/>
      <c r="P18" s="86">
        <v>7.5</v>
      </c>
      <c r="Q18" s="51">
        <f t="shared" si="0"/>
        <v>7.9</v>
      </c>
      <c r="R18" s="52" t="str">
        <f t="shared" si="3"/>
        <v>B</v>
      </c>
      <c r="S18" s="53" t="str">
        <f t="shared" si="1"/>
        <v>Khá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" customHeight="1">
      <c r="B19" s="44">
        <v>11</v>
      </c>
      <c r="C19" s="45" t="s">
        <v>1506</v>
      </c>
      <c r="D19" s="46" t="s">
        <v>1507</v>
      </c>
      <c r="E19" s="47" t="s">
        <v>1264</v>
      </c>
      <c r="F19" s="48" t="s">
        <v>1508</v>
      </c>
      <c r="G19" s="45" t="s">
        <v>165</v>
      </c>
      <c r="H19" s="88">
        <v>8</v>
      </c>
      <c r="I19" s="49">
        <v>8.5</v>
      </c>
      <c r="J19" s="49" t="s">
        <v>36</v>
      </c>
      <c r="K19" s="49">
        <v>8.5</v>
      </c>
      <c r="L19" s="54"/>
      <c r="M19" s="54"/>
      <c r="N19" s="54"/>
      <c r="O19" s="54"/>
      <c r="P19" s="86">
        <v>7</v>
      </c>
      <c r="Q19" s="51">
        <f t="shared" si="0"/>
        <v>7.6</v>
      </c>
      <c r="R19" s="52" t="str">
        <f t="shared" si="3"/>
        <v>B</v>
      </c>
      <c r="S19" s="53" t="str">
        <f t="shared" si="1"/>
        <v>Khá</v>
      </c>
      <c r="T19" s="41" t="str">
        <f t="shared" si="4"/>
        <v/>
      </c>
      <c r="U19" s="41"/>
      <c r="V19" s="71"/>
      <c r="W19" s="4"/>
      <c r="X19" s="43" t="str">
        <f t="shared" si="2"/>
        <v>Đạt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" customHeight="1">
      <c r="B20" s="44">
        <v>12</v>
      </c>
      <c r="C20" s="45" t="s">
        <v>1509</v>
      </c>
      <c r="D20" s="46" t="s">
        <v>1510</v>
      </c>
      <c r="E20" s="47" t="s">
        <v>130</v>
      </c>
      <c r="F20" s="48" t="s">
        <v>415</v>
      </c>
      <c r="G20" s="45" t="s">
        <v>165</v>
      </c>
      <c r="H20" s="88">
        <v>10</v>
      </c>
      <c r="I20" s="49">
        <v>10</v>
      </c>
      <c r="J20" s="49" t="s">
        <v>36</v>
      </c>
      <c r="K20" s="49">
        <v>9</v>
      </c>
      <c r="L20" s="54"/>
      <c r="M20" s="54"/>
      <c r="N20" s="54"/>
      <c r="O20" s="54"/>
      <c r="P20" s="86">
        <v>7.5</v>
      </c>
      <c r="Q20" s="51">
        <f t="shared" si="0"/>
        <v>8.3000000000000007</v>
      </c>
      <c r="R20" s="52" t="str">
        <f t="shared" si="3"/>
        <v>B+</v>
      </c>
      <c r="S20" s="53" t="str">
        <f t="shared" si="1"/>
        <v>Khá</v>
      </c>
      <c r="T20" s="41" t="str">
        <f t="shared" si="4"/>
        <v/>
      </c>
      <c r="U20" s="41"/>
      <c r="V20" s="71"/>
      <c r="W20" s="4"/>
      <c r="X20" s="43" t="str">
        <f t="shared" si="2"/>
        <v>Đạt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" customHeight="1">
      <c r="B21" s="44">
        <v>13</v>
      </c>
      <c r="C21" s="45" t="s">
        <v>1511</v>
      </c>
      <c r="D21" s="46" t="s">
        <v>552</v>
      </c>
      <c r="E21" s="47" t="s">
        <v>168</v>
      </c>
      <c r="F21" s="48" t="s">
        <v>877</v>
      </c>
      <c r="G21" s="45" t="s">
        <v>280</v>
      </c>
      <c r="H21" s="88">
        <v>10</v>
      </c>
      <c r="I21" s="49">
        <v>9.5</v>
      </c>
      <c r="J21" s="49" t="s">
        <v>36</v>
      </c>
      <c r="K21" s="49">
        <v>9</v>
      </c>
      <c r="L21" s="54"/>
      <c r="M21" s="54"/>
      <c r="N21" s="54"/>
      <c r="O21" s="54"/>
      <c r="P21" s="86">
        <v>7.5</v>
      </c>
      <c r="Q21" s="51">
        <f t="shared" si="0"/>
        <v>8.3000000000000007</v>
      </c>
      <c r="R21" s="52" t="str">
        <f t="shared" si="3"/>
        <v>B+</v>
      </c>
      <c r="S21" s="53" t="str">
        <f t="shared" si="1"/>
        <v>Khá</v>
      </c>
      <c r="T21" s="41" t="str">
        <f t="shared" si="4"/>
        <v/>
      </c>
      <c r="U21" s="41"/>
      <c r="V21" s="71"/>
      <c r="W21" s="4"/>
      <c r="X21" s="43" t="str">
        <f t="shared" si="2"/>
        <v>Đạt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" customHeight="1">
      <c r="B22" s="44">
        <v>14</v>
      </c>
      <c r="C22" s="45" t="s">
        <v>1512</v>
      </c>
      <c r="D22" s="46" t="s">
        <v>1513</v>
      </c>
      <c r="E22" s="47" t="s">
        <v>347</v>
      </c>
      <c r="F22" s="48" t="s">
        <v>1119</v>
      </c>
      <c r="G22" s="45" t="s">
        <v>165</v>
      </c>
      <c r="H22" s="88">
        <v>10</v>
      </c>
      <c r="I22" s="49">
        <v>8.5</v>
      </c>
      <c r="J22" s="49" t="s">
        <v>36</v>
      </c>
      <c r="K22" s="49">
        <v>8.5</v>
      </c>
      <c r="L22" s="54"/>
      <c r="M22" s="54"/>
      <c r="N22" s="54"/>
      <c r="O22" s="54"/>
      <c r="P22" s="86">
        <v>6.5</v>
      </c>
      <c r="Q22" s="51">
        <f t="shared" si="0"/>
        <v>7.5</v>
      </c>
      <c r="R22" s="52" t="str">
        <f t="shared" si="3"/>
        <v>B</v>
      </c>
      <c r="S22" s="53" t="str">
        <f t="shared" si="1"/>
        <v>Khá</v>
      </c>
      <c r="T22" s="41" t="str">
        <f t="shared" si="4"/>
        <v/>
      </c>
      <c r="U22" s="41"/>
      <c r="V22" s="71"/>
      <c r="W22" s="4"/>
      <c r="X22" s="43" t="str">
        <f t="shared" si="2"/>
        <v>Đạt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" customHeight="1">
      <c r="B23" s="44">
        <v>15</v>
      </c>
      <c r="C23" s="45" t="s">
        <v>1514</v>
      </c>
      <c r="D23" s="46" t="s">
        <v>1515</v>
      </c>
      <c r="E23" s="47" t="s">
        <v>347</v>
      </c>
      <c r="F23" s="48" t="s">
        <v>284</v>
      </c>
      <c r="G23" s="45" t="s">
        <v>104</v>
      </c>
      <c r="H23" s="88">
        <v>10</v>
      </c>
      <c r="I23" s="49">
        <v>10</v>
      </c>
      <c r="J23" s="49" t="s">
        <v>36</v>
      </c>
      <c r="K23" s="49">
        <v>8.5</v>
      </c>
      <c r="L23" s="54"/>
      <c r="M23" s="54"/>
      <c r="N23" s="54"/>
      <c r="O23" s="54"/>
      <c r="P23" s="86">
        <v>7</v>
      </c>
      <c r="Q23" s="51">
        <f t="shared" si="0"/>
        <v>7.9</v>
      </c>
      <c r="R23" s="52" t="str">
        <f t="shared" si="3"/>
        <v>B</v>
      </c>
      <c r="S23" s="53" t="str">
        <f t="shared" si="1"/>
        <v>Khá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" customHeight="1">
      <c r="B24" s="44">
        <v>16</v>
      </c>
      <c r="C24" s="45" t="s">
        <v>1516</v>
      </c>
      <c r="D24" s="46" t="s">
        <v>298</v>
      </c>
      <c r="E24" s="47" t="s">
        <v>990</v>
      </c>
      <c r="F24" s="48" t="s">
        <v>648</v>
      </c>
      <c r="G24" s="45" t="s">
        <v>328</v>
      </c>
      <c r="H24" s="88">
        <v>8</v>
      </c>
      <c r="I24" s="49">
        <v>9</v>
      </c>
      <c r="J24" s="49" t="s">
        <v>36</v>
      </c>
      <c r="K24" s="49">
        <v>8.5</v>
      </c>
      <c r="L24" s="54"/>
      <c r="M24" s="54"/>
      <c r="N24" s="54"/>
      <c r="O24" s="54"/>
      <c r="P24" s="86">
        <v>8</v>
      </c>
      <c r="Q24" s="51">
        <f t="shared" si="0"/>
        <v>8.1999999999999993</v>
      </c>
      <c r="R24" s="52" t="str">
        <f t="shared" si="3"/>
        <v>B+</v>
      </c>
      <c r="S24" s="53" t="str">
        <f t="shared" si="1"/>
        <v>Khá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" customHeight="1">
      <c r="B25" s="44">
        <v>17</v>
      </c>
      <c r="C25" s="45" t="s">
        <v>1517</v>
      </c>
      <c r="D25" s="46" t="s">
        <v>110</v>
      </c>
      <c r="E25" s="47" t="s">
        <v>176</v>
      </c>
      <c r="F25" s="48" t="s">
        <v>1260</v>
      </c>
      <c r="G25" s="45" t="s">
        <v>165</v>
      </c>
      <c r="H25" s="88">
        <v>8</v>
      </c>
      <c r="I25" s="49">
        <v>10</v>
      </c>
      <c r="J25" s="49" t="s">
        <v>36</v>
      </c>
      <c r="K25" s="49">
        <v>9</v>
      </c>
      <c r="L25" s="54"/>
      <c r="M25" s="54"/>
      <c r="N25" s="54"/>
      <c r="O25" s="54"/>
      <c r="P25" s="86">
        <v>7.5</v>
      </c>
      <c r="Q25" s="51">
        <f t="shared" si="0"/>
        <v>8.1</v>
      </c>
      <c r="R25" s="52" t="str">
        <f t="shared" si="3"/>
        <v>B+</v>
      </c>
      <c r="S25" s="53" t="str">
        <f t="shared" si="1"/>
        <v>Khá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" customHeight="1">
      <c r="B26" s="44">
        <v>18</v>
      </c>
      <c r="C26" s="45" t="s">
        <v>1518</v>
      </c>
      <c r="D26" s="46" t="s">
        <v>1056</v>
      </c>
      <c r="E26" s="47" t="s">
        <v>360</v>
      </c>
      <c r="F26" s="48" t="s">
        <v>84</v>
      </c>
      <c r="G26" s="45" t="s">
        <v>104</v>
      </c>
      <c r="H26" s="88">
        <v>10</v>
      </c>
      <c r="I26" s="49">
        <v>10</v>
      </c>
      <c r="J26" s="49" t="s">
        <v>36</v>
      </c>
      <c r="K26" s="49">
        <v>8.5</v>
      </c>
      <c r="L26" s="54"/>
      <c r="M26" s="54"/>
      <c r="N26" s="54"/>
      <c r="O26" s="54"/>
      <c r="P26" s="86">
        <v>8</v>
      </c>
      <c r="Q26" s="51">
        <f t="shared" si="0"/>
        <v>8.5</v>
      </c>
      <c r="R26" s="52" t="str">
        <f t="shared" si="3"/>
        <v>A</v>
      </c>
      <c r="S26" s="53" t="str">
        <f t="shared" si="1"/>
        <v>Giỏi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" customHeight="1">
      <c r="B27" s="44">
        <v>19</v>
      </c>
      <c r="C27" s="45" t="s">
        <v>1519</v>
      </c>
      <c r="D27" s="46" t="s">
        <v>1520</v>
      </c>
      <c r="E27" s="47" t="s">
        <v>360</v>
      </c>
      <c r="F27" s="48" t="s">
        <v>681</v>
      </c>
      <c r="G27" s="45" t="s">
        <v>69</v>
      </c>
      <c r="H27" s="88">
        <v>10</v>
      </c>
      <c r="I27" s="49">
        <v>8</v>
      </c>
      <c r="J27" s="49" t="s">
        <v>36</v>
      </c>
      <c r="K27" s="49">
        <v>9.5</v>
      </c>
      <c r="L27" s="54"/>
      <c r="M27" s="54"/>
      <c r="N27" s="54"/>
      <c r="O27" s="54"/>
      <c r="P27" s="86">
        <v>7.5</v>
      </c>
      <c r="Q27" s="51">
        <f t="shared" si="0"/>
        <v>8.1999999999999993</v>
      </c>
      <c r="R27" s="52" t="str">
        <f t="shared" si="3"/>
        <v>B+</v>
      </c>
      <c r="S27" s="53" t="str">
        <f t="shared" si="1"/>
        <v>Khá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" customHeight="1">
      <c r="B28" s="44">
        <v>20</v>
      </c>
      <c r="C28" s="45" t="s">
        <v>1521</v>
      </c>
      <c r="D28" s="46" t="s">
        <v>1522</v>
      </c>
      <c r="E28" s="47" t="s">
        <v>360</v>
      </c>
      <c r="F28" s="48" t="s">
        <v>1123</v>
      </c>
      <c r="G28" s="45" t="s">
        <v>104</v>
      </c>
      <c r="H28" s="88">
        <v>10</v>
      </c>
      <c r="I28" s="49">
        <v>10</v>
      </c>
      <c r="J28" s="49" t="s">
        <v>36</v>
      </c>
      <c r="K28" s="49">
        <v>8.5</v>
      </c>
      <c r="L28" s="54"/>
      <c r="M28" s="54"/>
      <c r="N28" s="54"/>
      <c r="O28" s="54"/>
      <c r="P28" s="86">
        <v>7.5</v>
      </c>
      <c r="Q28" s="51">
        <f t="shared" si="0"/>
        <v>8.1999999999999993</v>
      </c>
      <c r="R28" s="52" t="str">
        <f t="shared" si="3"/>
        <v>B+</v>
      </c>
      <c r="S28" s="53" t="str">
        <f t="shared" si="1"/>
        <v>Khá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" customHeight="1">
      <c r="B29" s="44">
        <v>21</v>
      </c>
      <c r="C29" s="45" t="s">
        <v>1523</v>
      </c>
      <c r="D29" s="46" t="s">
        <v>1524</v>
      </c>
      <c r="E29" s="47" t="s">
        <v>360</v>
      </c>
      <c r="F29" s="48" t="s">
        <v>963</v>
      </c>
      <c r="G29" s="45" t="s">
        <v>113</v>
      </c>
      <c r="H29" s="88">
        <v>8</v>
      </c>
      <c r="I29" s="49">
        <v>8</v>
      </c>
      <c r="J29" s="49" t="s">
        <v>36</v>
      </c>
      <c r="K29" s="49">
        <v>9.5</v>
      </c>
      <c r="L29" s="54"/>
      <c r="M29" s="54"/>
      <c r="N29" s="54"/>
      <c r="O29" s="54"/>
      <c r="P29" s="86">
        <v>8</v>
      </c>
      <c r="Q29" s="51">
        <f t="shared" si="0"/>
        <v>8.3000000000000007</v>
      </c>
      <c r="R29" s="52" t="str">
        <f t="shared" si="3"/>
        <v>B+</v>
      </c>
      <c r="S29" s="53" t="str">
        <f t="shared" si="1"/>
        <v>Khá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" customHeight="1">
      <c r="B30" s="44">
        <v>22</v>
      </c>
      <c r="C30" s="45" t="s">
        <v>1525</v>
      </c>
      <c r="D30" s="46" t="s">
        <v>1526</v>
      </c>
      <c r="E30" s="47" t="s">
        <v>182</v>
      </c>
      <c r="F30" s="48" t="s">
        <v>634</v>
      </c>
      <c r="G30" s="45" t="s">
        <v>165</v>
      </c>
      <c r="H30" s="88">
        <v>10</v>
      </c>
      <c r="I30" s="49">
        <v>9</v>
      </c>
      <c r="J30" s="49" t="s">
        <v>36</v>
      </c>
      <c r="K30" s="49">
        <v>9.5</v>
      </c>
      <c r="L30" s="54"/>
      <c r="M30" s="54"/>
      <c r="N30" s="54"/>
      <c r="O30" s="54"/>
      <c r="P30" s="86">
        <v>8</v>
      </c>
      <c r="Q30" s="51">
        <f t="shared" si="0"/>
        <v>8.6</v>
      </c>
      <c r="R30" s="52" t="str">
        <f t="shared" si="3"/>
        <v>A</v>
      </c>
      <c r="S30" s="53" t="str">
        <f t="shared" si="1"/>
        <v>Giỏi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" customHeight="1">
      <c r="B31" s="44">
        <v>23</v>
      </c>
      <c r="C31" s="45" t="s">
        <v>1527</v>
      </c>
      <c r="D31" s="46" t="s">
        <v>298</v>
      </c>
      <c r="E31" s="47" t="s">
        <v>485</v>
      </c>
      <c r="F31" s="48" t="s">
        <v>1333</v>
      </c>
      <c r="G31" s="45" t="s">
        <v>165</v>
      </c>
      <c r="H31" s="88">
        <v>8</v>
      </c>
      <c r="I31" s="49">
        <v>8.5</v>
      </c>
      <c r="J31" s="49" t="s">
        <v>36</v>
      </c>
      <c r="K31" s="49">
        <v>8.5</v>
      </c>
      <c r="L31" s="54"/>
      <c r="M31" s="54"/>
      <c r="N31" s="54"/>
      <c r="O31" s="54"/>
      <c r="P31" s="86">
        <v>7.5</v>
      </c>
      <c r="Q31" s="51">
        <f t="shared" si="0"/>
        <v>7.9</v>
      </c>
      <c r="R31" s="52" t="str">
        <f t="shared" si="3"/>
        <v>B</v>
      </c>
      <c r="S31" s="53" t="str">
        <f t="shared" si="1"/>
        <v>Khá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" customHeight="1">
      <c r="B32" s="44">
        <v>24</v>
      </c>
      <c r="C32" s="45" t="s">
        <v>1528</v>
      </c>
      <c r="D32" s="46" t="s">
        <v>1454</v>
      </c>
      <c r="E32" s="47" t="s">
        <v>186</v>
      </c>
      <c r="F32" s="48" t="s">
        <v>234</v>
      </c>
      <c r="G32" s="45" t="s">
        <v>153</v>
      </c>
      <c r="H32" s="88">
        <v>10</v>
      </c>
      <c r="I32" s="49">
        <v>9</v>
      </c>
      <c r="J32" s="49" t="s">
        <v>36</v>
      </c>
      <c r="K32" s="49">
        <v>8.5</v>
      </c>
      <c r="L32" s="54"/>
      <c r="M32" s="54"/>
      <c r="N32" s="54"/>
      <c r="O32" s="54"/>
      <c r="P32" s="86">
        <v>7.5</v>
      </c>
      <c r="Q32" s="51">
        <f t="shared" si="0"/>
        <v>8.1</v>
      </c>
      <c r="R32" s="52" t="str">
        <f t="shared" si="3"/>
        <v>B+</v>
      </c>
      <c r="S32" s="53" t="str">
        <f t="shared" si="1"/>
        <v>Khá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" customHeight="1">
      <c r="B33" s="44">
        <v>25</v>
      </c>
      <c r="C33" s="45" t="s">
        <v>1529</v>
      </c>
      <c r="D33" s="46" t="s">
        <v>1530</v>
      </c>
      <c r="E33" s="47" t="s">
        <v>1415</v>
      </c>
      <c r="F33" s="48" t="s">
        <v>144</v>
      </c>
      <c r="G33" s="45" t="s">
        <v>280</v>
      </c>
      <c r="H33" s="88">
        <v>8</v>
      </c>
      <c r="I33" s="49">
        <v>9.5</v>
      </c>
      <c r="J33" s="49" t="s">
        <v>36</v>
      </c>
      <c r="K33" s="49">
        <v>9</v>
      </c>
      <c r="L33" s="54"/>
      <c r="M33" s="54"/>
      <c r="N33" s="54"/>
      <c r="O33" s="54"/>
      <c r="P33" s="86">
        <v>7.5</v>
      </c>
      <c r="Q33" s="51">
        <f t="shared" si="0"/>
        <v>8.1</v>
      </c>
      <c r="R33" s="52" t="str">
        <f t="shared" si="3"/>
        <v>B+</v>
      </c>
      <c r="S33" s="53" t="str">
        <f t="shared" si="1"/>
        <v>Khá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" customHeight="1">
      <c r="B34" s="44">
        <v>26</v>
      </c>
      <c r="C34" s="45" t="s">
        <v>1531</v>
      </c>
      <c r="D34" s="46" t="s">
        <v>885</v>
      </c>
      <c r="E34" s="47" t="s">
        <v>999</v>
      </c>
      <c r="F34" s="48" t="s">
        <v>1179</v>
      </c>
      <c r="G34" s="45" t="s">
        <v>104</v>
      </c>
      <c r="H34" s="88">
        <v>8</v>
      </c>
      <c r="I34" s="49">
        <v>10</v>
      </c>
      <c r="J34" s="49" t="s">
        <v>36</v>
      </c>
      <c r="K34" s="49">
        <v>8.5</v>
      </c>
      <c r="L34" s="54"/>
      <c r="M34" s="54"/>
      <c r="N34" s="54"/>
      <c r="O34" s="54"/>
      <c r="P34" s="86">
        <v>7</v>
      </c>
      <c r="Q34" s="51">
        <f t="shared" si="0"/>
        <v>7.7</v>
      </c>
      <c r="R34" s="52" t="str">
        <f t="shared" si="3"/>
        <v>B</v>
      </c>
      <c r="S34" s="53" t="str">
        <f t="shared" si="1"/>
        <v>Khá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" customHeight="1">
      <c r="B35" s="44">
        <v>27</v>
      </c>
      <c r="C35" s="45" t="s">
        <v>1532</v>
      </c>
      <c r="D35" s="46" t="s">
        <v>1533</v>
      </c>
      <c r="E35" s="47" t="s">
        <v>1534</v>
      </c>
      <c r="F35" s="48" t="s">
        <v>1535</v>
      </c>
      <c r="G35" s="45" t="s">
        <v>153</v>
      </c>
      <c r="H35" s="88">
        <v>8</v>
      </c>
      <c r="I35" s="49">
        <v>9</v>
      </c>
      <c r="J35" s="49" t="s">
        <v>36</v>
      </c>
      <c r="K35" s="49">
        <v>8.5</v>
      </c>
      <c r="L35" s="54"/>
      <c r="M35" s="54"/>
      <c r="N35" s="54"/>
      <c r="O35" s="54"/>
      <c r="P35" s="86">
        <v>8.5</v>
      </c>
      <c r="Q35" s="51">
        <f t="shared" si="0"/>
        <v>8.5</v>
      </c>
      <c r="R35" s="52" t="str">
        <f t="shared" si="3"/>
        <v>A</v>
      </c>
      <c r="S35" s="53" t="str">
        <f t="shared" si="1"/>
        <v>Giỏi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" customHeight="1">
      <c r="B36" s="44">
        <v>28</v>
      </c>
      <c r="C36" s="45" t="s">
        <v>1536</v>
      </c>
      <c r="D36" s="46" t="s">
        <v>1537</v>
      </c>
      <c r="E36" s="47" t="s">
        <v>197</v>
      </c>
      <c r="F36" s="48" t="s">
        <v>147</v>
      </c>
      <c r="G36" s="45" t="s">
        <v>157</v>
      </c>
      <c r="H36" s="88">
        <v>8</v>
      </c>
      <c r="I36" s="49">
        <v>9.5</v>
      </c>
      <c r="J36" s="49" t="s">
        <v>36</v>
      </c>
      <c r="K36" s="49">
        <v>5</v>
      </c>
      <c r="L36" s="54"/>
      <c r="M36" s="54"/>
      <c r="N36" s="54"/>
      <c r="O36" s="54"/>
      <c r="P36" s="86">
        <v>6</v>
      </c>
      <c r="Q36" s="51">
        <f t="shared" si="0"/>
        <v>6.4</v>
      </c>
      <c r="R36" s="52" t="str">
        <f t="shared" si="3"/>
        <v>C</v>
      </c>
      <c r="S36" s="53" t="str">
        <f t="shared" si="1"/>
        <v>Trung bình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" customHeight="1">
      <c r="B37" s="44">
        <v>29</v>
      </c>
      <c r="C37" s="45" t="s">
        <v>1538</v>
      </c>
      <c r="D37" s="46" t="s">
        <v>1539</v>
      </c>
      <c r="E37" s="47" t="s">
        <v>197</v>
      </c>
      <c r="F37" s="48" t="s">
        <v>754</v>
      </c>
      <c r="G37" s="45" t="s">
        <v>280</v>
      </c>
      <c r="H37" s="88">
        <v>8</v>
      </c>
      <c r="I37" s="49">
        <v>9.5</v>
      </c>
      <c r="J37" s="49" t="s">
        <v>36</v>
      </c>
      <c r="K37" s="49">
        <v>9</v>
      </c>
      <c r="L37" s="54"/>
      <c r="M37" s="54"/>
      <c r="N37" s="54"/>
      <c r="O37" s="54"/>
      <c r="P37" s="86">
        <v>6.5</v>
      </c>
      <c r="Q37" s="51">
        <f t="shared" si="0"/>
        <v>7.5</v>
      </c>
      <c r="R37" s="52" t="str">
        <f t="shared" si="3"/>
        <v>B</v>
      </c>
      <c r="S37" s="53" t="str">
        <f t="shared" si="1"/>
        <v>Khá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" customHeight="1">
      <c r="B38" s="44">
        <v>30</v>
      </c>
      <c r="C38" s="45" t="s">
        <v>1540</v>
      </c>
      <c r="D38" s="46" t="s">
        <v>1541</v>
      </c>
      <c r="E38" s="47" t="s">
        <v>201</v>
      </c>
      <c r="F38" s="48" t="s">
        <v>754</v>
      </c>
      <c r="G38" s="45" t="s">
        <v>174</v>
      </c>
      <c r="H38" s="88">
        <v>6</v>
      </c>
      <c r="I38" s="49">
        <v>10</v>
      </c>
      <c r="J38" s="49" t="s">
        <v>36</v>
      </c>
      <c r="K38" s="49">
        <v>9</v>
      </c>
      <c r="L38" s="54"/>
      <c r="M38" s="54"/>
      <c r="N38" s="54"/>
      <c r="O38" s="54"/>
      <c r="P38" s="86">
        <v>7.5</v>
      </c>
      <c r="Q38" s="51">
        <f t="shared" si="0"/>
        <v>7.9</v>
      </c>
      <c r="R38" s="52" t="str">
        <f t="shared" si="3"/>
        <v>B</v>
      </c>
      <c r="S38" s="53" t="str">
        <f t="shared" si="1"/>
        <v>Khá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" customHeight="1">
      <c r="B39" s="44">
        <v>31</v>
      </c>
      <c r="C39" s="45" t="s">
        <v>1542</v>
      </c>
      <c r="D39" s="46" t="s">
        <v>928</v>
      </c>
      <c r="E39" s="47" t="s">
        <v>201</v>
      </c>
      <c r="F39" s="48" t="s">
        <v>1405</v>
      </c>
      <c r="G39" s="45" t="s">
        <v>153</v>
      </c>
      <c r="H39" s="88">
        <v>8</v>
      </c>
      <c r="I39" s="49">
        <v>9</v>
      </c>
      <c r="J39" s="49" t="s">
        <v>36</v>
      </c>
      <c r="K39" s="49">
        <v>8.5</v>
      </c>
      <c r="L39" s="54"/>
      <c r="M39" s="54"/>
      <c r="N39" s="54"/>
      <c r="O39" s="54"/>
      <c r="P39" s="86">
        <v>7.5</v>
      </c>
      <c r="Q39" s="51">
        <f t="shared" si="0"/>
        <v>7.9</v>
      </c>
      <c r="R39" s="52" t="str">
        <f t="shared" si="3"/>
        <v>B</v>
      </c>
      <c r="S39" s="53" t="str">
        <f t="shared" si="1"/>
        <v>Khá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" customHeight="1">
      <c r="B40" s="44">
        <v>32</v>
      </c>
      <c r="C40" s="45" t="s">
        <v>1543</v>
      </c>
      <c r="D40" s="46" t="s">
        <v>1544</v>
      </c>
      <c r="E40" s="47" t="s">
        <v>201</v>
      </c>
      <c r="F40" s="48" t="s">
        <v>782</v>
      </c>
      <c r="G40" s="45" t="s">
        <v>104</v>
      </c>
      <c r="H40" s="88">
        <v>8</v>
      </c>
      <c r="I40" s="49">
        <v>10</v>
      </c>
      <c r="J40" s="49" t="s">
        <v>36</v>
      </c>
      <c r="K40" s="49">
        <v>8.5</v>
      </c>
      <c r="L40" s="54"/>
      <c r="M40" s="54"/>
      <c r="N40" s="54"/>
      <c r="O40" s="54"/>
      <c r="P40" s="86">
        <v>7</v>
      </c>
      <c r="Q40" s="51">
        <f t="shared" si="0"/>
        <v>7.7</v>
      </c>
      <c r="R40" s="52" t="str">
        <f t="shared" si="3"/>
        <v>B</v>
      </c>
      <c r="S40" s="53" t="str">
        <f t="shared" si="1"/>
        <v>Khá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" customHeight="1">
      <c r="B41" s="44">
        <v>33</v>
      </c>
      <c r="C41" s="45" t="s">
        <v>1545</v>
      </c>
      <c r="D41" s="46" t="s">
        <v>122</v>
      </c>
      <c r="E41" s="47" t="s">
        <v>201</v>
      </c>
      <c r="F41" s="48" t="s">
        <v>1167</v>
      </c>
      <c r="G41" s="45" t="s">
        <v>153</v>
      </c>
      <c r="H41" s="88">
        <v>8</v>
      </c>
      <c r="I41" s="49">
        <v>9</v>
      </c>
      <c r="J41" s="49" t="s">
        <v>36</v>
      </c>
      <c r="K41" s="49">
        <v>8.5</v>
      </c>
      <c r="L41" s="54"/>
      <c r="M41" s="54"/>
      <c r="N41" s="54"/>
      <c r="O41" s="54"/>
      <c r="P41" s="86">
        <v>8.5</v>
      </c>
      <c r="Q41" s="51">
        <f t="shared" si="0"/>
        <v>8.5</v>
      </c>
      <c r="R41" s="52" t="str">
        <f t="shared" si="3"/>
        <v>A</v>
      </c>
      <c r="S41" s="53" t="str">
        <f t="shared" si="1"/>
        <v>Giỏi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" customHeight="1">
      <c r="B42" s="44">
        <v>34</v>
      </c>
      <c r="C42" s="45" t="s">
        <v>1546</v>
      </c>
      <c r="D42" s="46" t="s">
        <v>1547</v>
      </c>
      <c r="E42" s="47" t="s">
        <v>214</v>
      </c>
      <c r="F42" s="48" t="s">
        <v>1548</v>
      </c>
      <c r="G42" s="45" t="s">
        <v>69</v>
      </c>
      <c r="H42" s="88">
        <v>6</v>
      </c>
      <c r="I42" s="49">
        <v>9.5</v>
      </c>
      <c r="J42" s="49" t="s">
        <v>36</v>
      </c>
      <c r="K42" s="49">
        <v>5</v>
      </c>
      <c r="L42" s="54"/>
      <c r="M42" s="54"/>
      <c r="N42" s="54"/>
      <c r="O42" s="54"/>
      <c r="P42" s="86">
        <v>7</v>
      </c>
      <c r="Q42" s="51">
        <f t="shared" si="0"/>
        <v>6.8</v>
      </c>
      <c r="R42" s="52" t="str">
        <f t="shared" si="3"/>
        <v>C+</v>
      </c>
      <c r="S42" s="53" t="str">
        <f t="shared" si="1"/>
        <v>Trung bình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" customHeight="1">
      <c r="B43" s="44">
        <v>35</v>
      </c>
      <c r="C43" s="45" t="s">
        <v>1549</v>
      </c>
      <c r="D43" s="46" t="s">
        <v>1550</v>
      </c>
      <c r="E43" s="47" t="s">
        <v>214</v>
      </c>
      <c r="F43" s="48" t="s">
        <v>911</v>
      </c>
      <c r="G43" s="45" t="s">
        <v>332</v>
      </c>
      <c r="H43" s="88">
        <v>10</v>
      </c>
      <c r="I43" s="49">
        <v>8</v>
      </c>
      <c r="J43" s="49" t="s">
        <v>36</v>
      </c>
      <c r="K43" s="49">
        <v>9.5</v>
      </c>
      <c r="L43" s="54"/>
      <c r="M43" s="54"/>
      <c r="N43" s="54"/>
      <c r="O43" s="54"/>
      <c r="P43" s="86">
        <v>7.5</v>
      </c>
      <c r="Q43" s="51">
        <f t="shared" si="0"/>
        <v>8.1999999999999993</v>
      </c>
      <c r="R43" s="52" t="str">
        <f t="shared" si="3"/>
        <v>B+</v>
      </c>
      <c r="S43" s="53" t="str">
        <f t="shared" si="1"/>
        <v>Khá</v>
      </c>
      <c r="T43" s="41" t="str">
        <f t="shared" si="4"/>
        <v/>
      </c>
      <c r="U43" s="41"/>
      <c r="V43" s="71"/>
      <c r="W43" s="4"/>
      <c r="X43" s="43" t="str">
        <f t="shared" si="2"/>
        <v>Đạt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" customHeight="1">
      <c r="B44" s="44">
        <v>36</v>
      </c>
      <c r="C44" s="45" t="s">
        <v>1551</v>
      </c>
      <c r="D44" s="46" t="s">
        <v>1552</v>
      </c>
      <c r="E44" s="47" t="s">
        <v>498</v>
      </c>
      <c r="F44" s="48" t="s">
        <v>1553</v>
      </c>
      <c r="G44" s="45" t="s">
        <v>165</v>
      </c>
      <c r="H44" s="88">
        <v>10</v>
      </c>
      <c r="I44" s="49">
        <v>10</v>
      </c>
      <c r="J44" s="49" t="s">
        <v>36</v>
      </c>
      <c r="K44" s="49">
        <v>9</v>
      </c>
      <c r="L44" s="54"/>
      <c r="M44" s="54"/>
      <c r="N44" s="54"/>
      <c r="O44" s="54"/>
      <c r="P44" s="86">
        <v>7</v>
      </c>
      <c r="Q44" s="51">
        <f t="shared" si="0"/>
        <v>8</v>
      </c>
      <c r="R44" s="52" t="str">
        <f t="shared" si="3"/>
        <v>B+</v>
      </c>
      <c r="S44" s="53" t="str">
        <f t="shared" si="1"/>
        <v>Khá</v>
      </c>
      <c r="T44" s="41" t="str">
        <f t="shared" si="4"/>
        <v/>
      </c>
      <c r="U44" s="41"/>
      <c r="V44" s="71"/>
      <c r="W44" s="4"/>
      <c r="X44" s="43" t="str">
        <f t="shared" si="2"/>
        <v>Đạt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" customHeight="1">
      <c r="B45" s="44">
        <v>37</v>
      </c>
      <c r="C45" s="45" t="s">
        <v>1554</v>
      </c>
      <c r="D45" s="46" t="s">
        <v>1418</v>
      </c>
      <c r="E45" s="47" t="s">
        <v>870</v>
      </c>
      <c r="F45" s="48" t="s">
        <v>1555</v>
      </c>
      <c r="G45" s="45" t="s">
        <v>90</v>
      </c>
      <c r="H45" s="88">
        <v>10</v>
      </c>
      <c r="I45" s="49">
        <v>9.5</v>
      </c>
      <c r="J45" s="49" t="s">
        <v>36</v>
      </c>
      <c r="K45" s="49">
        <v>5</v>
      </c>
      <c r="L45" s="54"/>
      <c r="M45" s="54"/>
      <c r="N45" s="54"/>
      <c r="O45" s="54"/>
      <c r="P45" s="86">
        <v>7</v>
      </c>
      <c r="Q45" s="51">
        <f t="shared" si="0"/>
        <v>7.2</v>
      </c>
      <c r="R45" s="52" t="str">
        <f t="shared" si="3"/>
        <v>B</v>
      </c>
      <c r="S45" s="53" t="str">
        <f t="shared" si="1"/>
        <v>Khá</v>
      </c>
      <c r="T45" s="41" t="str">
        <f t="shared" si="4"/>
        <v/>
      </c>
      <c r="U45" s="41"/>
      <c r="V45" s="71"/>
      <c r="W45" s="4"/>
      <c r="X45" s="43" t="str">
        <f t="shared" si="2"/>
        <v>Đạt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" customHeight="1">
      <c r="B46" s="44">
        <v>38</v>
      </c>
      <c r="C46" s="45" t="s">
        <v>1556</v>
      </c>
      <c r="D46" s="46" t="s">
        <v>1557</v>
      </c>
      <c r="E46" s="47" t="s">
        <v>221</v>
      </c>
      <c r="F46" s="48" t="s">
        <v>422</v>
      </c>
      <c r="G46" s="45" t="s">
        <v>69</v>
      </c>
      <c r="H46" s="88">
        <v>10</v>
      </c>
      <c r="I46" s="49">
        <v>8</v>
      </c>
      <c r="J46" s="49" t="s">
        <v>36</v>
      </c>
      <c r="K46" s="49">
        <v>9.5</v>
      </c>
      <c r="L46" s="54"/>
      <c r="M46" s="54"/>
      <c r="N46" s="54"/>
      <c r="O46" s="54"/>
      <c r="P46" s="86">
        <v>5</v>
      </c>
      <c r="Q46" s="51">
        <f t="shared" si="0"/>
        <v>6.7</v>
      </c>
      <c r="R46" s="52" t="str">
        <f t="shared" si="3"/>
        <v>C+</v>
      </c>
      <c r="S46" s="53" t="str">
        <f t="shared" si="1"/>
        <v>Trung bình</v>
      </c>
      <c r="T46" s="41" t="str">
        <f t="shared" si="4"/>
        <v/>
      </c>
      <c r="U46" s="41"/>
      <c r="V46" s="71"/>
      <c r="W46" s="4"/>
      <c r="X46" s="43" t="str">
        <f t="shared" si="2"/>
        <v>Đạt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" customHeight="1">
      <c r="B47" s="44">
        <v>39</v>
      </c>
      <c r="C47" s="45" t="s">
        <v>1558</v>
      </c>
      <c r="D47" s="46" t="s">
        <v>467</v>
      </c>
      <c r="E47" s="47" t="s">
        <v>221</v>
      </c>
      <c r="F47" s="48" t="s">
        <v>1559</v>
      </c>
      <c r="G47" s="45" t="s">
        <v>165</v>
      </c>
      <c r="H47" s="88">
        <v>10</v>
      </c>
      <c r="I47" s="49">
        <v>8.5</v>
      </c>
      <c r="J47" s="49" t="s">
        <v>36</v>
      </c>
      <c r="K47" s="49">
        <v>8.5</v>
      </c>
      <c r="L47" s="54"/>
      <c r="M47" s="54"/>
      <c r="N47" s="54"/>
      <c r="O47" s="54"/>
      <c r="P47" s="86">
        <v>7</v>
      </c>
      <c r="Q47" s="51">
        <f t="shared" si="0"/>
        <v>7.8</v>
      </c>
      <c r="R47" s="52" t="str">
        <f t="shared" si="3"/>
        <v>B</v>
      </c>
      <c r="S47" s="53" t="str">
        <f t="shared" si="1"/>
        <v>Khá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" customHeight="1">
      <c r="B48" s="44">
        <v>40</v>
      </c>
      <c r="C48" s="45" t="s">
        <v>1560</v>
      </c>
      <c r="D48" s="46" t="s">
        <v>1561</v>
      </c>
      <c r="E48" s="47" t="s">
        <v>225</v>
      </c>
      <c r="F48" s="48" t="s">
        <v>1562</v>
      </c>
      <c r="G48" s="45" t="s">
        <v>165</v>
      </c>
      <c r="H48" s="88">
        <v>10</v>
      </c>
      <c r="I48" s="49">
        <v>10</v>
      </c>
      <c r="J48" s="49" t="s">
        <v>36</v>
      </c>
      <c r="K48" s="49">
        <v>9</v>
      </c>
      <c r="L48" s="54"/>
      <c r="M48" s="54"/>
      <c r="N48" s="54"/>
      <c r="O48" s="54"/>
      <c r="P48" s="86">
        <v>7</v>
      </c>
      <c r="Q48" s="51">
        <f t="shared" si="0"/>
        <v>8</v>
      </c>
      <c r="R48" s="52" t="str">
        <f t="shared" si="3"/>
        <v>B+</v>
      </c>
      <c r="S48" s="53" t="str">
        <f t="shared" si="1"/>
        <v>Khá</v>
      </c>
      <c r="T48" s="41" t="str">
        <f t="shared" si="4"/>
        <v/>
      </c>
      <c r="U48" s="41"/>
      <c r="V48" s="71"/>
      <c r="W48" s="4"/>
      <c r="X48" s="43" t="str">
        <f t="shared" si="2"/>
        <v>Đạt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2:40" ht="18" customHeight="1">
      <c r="B49" s="44">
        <v>41</v>
      </c>
      <c r="C49" s="45" t="s">
        <v>1563</v>
      </c>
      <c r="D49" s="46" t="s">
        <v>559</v>
      </c>
      <c r="E49" s="47" t="s">
        <v>525</v>
      </c>
      <c r="F49" s="48" t="s">
        <v>279</v>
      </c>
      <c r="G49" s="45" t="s">
        <v>165</v>
      </c>
      <c r="H49" s="88">
        <v>8</v>
      </c>
      <c r="I49" s="49">
        <v>10</v>
      </c>
      <c r="J49" s="49" t="s">
        <v>36</v>
      </c>
      <c r="K49" s="49">
        <v>9</v>
      </c>
      <c r="L49" s="54"/>
      <c r="M49" s="54"/>
      <c r="N49" s="54"/>
      <c r="O49" s="54"/>
      <c r="P49" s="86">
        <v>7</v>
      </c>
      <c r="Q49" s="51">
        <f t="shared" si="0"/>
        <v>7.8</v>
      </c>
      <c r="R49" s="52" t="str">
        <f t="shared" si="3"/>
        <v>B</v>
      </c>
      <c r="S49" s="53" t="str">
        <f t="shared" si="1"/>
        <v>Khá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2:40" ht="18" customHeight="1">
      <c r="B50" s="44">
        <v>42</v>
      </c>
      <c r="C50" s="45" t="s">
        <v>1564</v>
      </c>
      <c r="D50" s="46" t="s">
        <v>869</v>
      </c>
      <c r="E50" s="47" t="s">
        <v>246</v>
      </c>
      <c r="F50" s="48" t="s">
        <v>1062</v>
      </c>
      <c r="G50" s="45" t="s">
        <v>90</v>
      </c>
      <c r="H50" s="88">
        <v>8</v>
      </c>
      <c r="I50" s="49">
        <v>9.5</v>
      </c>
      <c r="J50" s="49" t="s">
        <v>36</v>
      </c>
      <c r="K50" s="49">
        <v>5</v>
      </c>
      <c r="L50" s="54"/>
      <c r="M50" s="54"/>
      <c r="N50" s="54"/>
      <c r="O50" s="54"/>
      <c r="P50" s="86">
        <v>7.5</v>
      </c>
      <c r="Q50" s="51">
        <f t="shared" si="0"/>
        <v>7.3</v>
      </c>
      <c r="R50" s="52" t="str">
        <f t="shared" si="3"/>
        <v>B</v>
      </c>
      <c r="S50" s="53" t="str">
        <f t="shared" si="1"/>
        <v>Khá</v>
      </c>
      <c r="T50" s="41" t="str">
        <f t="shared" si="4"/>
        <v/>
      </c>
      <c r="U50" s="41"/>
      <c r="V50" s="71"/>
      <c r="W50" s="4"/>
      <c r="X50" s="43" t="str">
        <f t="shared" si="2"/>
        <v>Đạt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2:40" ht="18" customHeight="1">
      <c r="B51" s="44">
        <v>43</v>
      </c>
      <c r="C51" s="45" t="s">
        <v>1565</v>
      </c>
      <c r="D51" s="46" t="s">
        <v>1566</v>
      </c>
      <c r="E51" s="47" t="s">
        <v>881</v>
      </c>
      <c r="F51" s="48" t="s">
        <v>591</v>
      </c>
      <c r="G51" s="45" t="s">
        <v>104</v>
      </c>
      <c r="H51" s="88">
        <v>10</v>
      </c>
      <c r="I51" s="49">
        <v>10</v>
      </c>
      <c r="J51" s="49" t="s">
        <v>36</v>
      </c>
      <c r="K51" s="49">
        <v>8.5</v>
      </c>
      <c r="L51" s="54"/>
      <c r="M51" s="54"/>
      <c r="N51" s="54"/>
      <c r="O51" s="54"/>
      <c r="P51" s="86">
        <v>8</v>
      </c>
      <c r="Q51" s="51">
        <f t="shared" si="0"/>
        <v>8.5</v>
      </c>
      <c r="R51" s="52" t="str">
        <f t="shared" si="3"/>
        <v>A</v>
      </c>
      <c r="S51" s="53" t="str">
        <f t="shared" si="1"/>
        <v>Giỏi</v>
      </c>
      <c r="T51" s="41" t="str">
        <f t="shared" si="4"/>
        <v/>
      </c>
      <c r="U51" s="41"/>
      <c r="V51" s="71"/>
      <c r="W51" s="4"/>
      <c r="X51" s="43" t="str">
        <f t="shared" si="2"/>
        <v>Đạt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2:40" ht="18" customHeight="1">
      <c r="B52" s="44">
        <v>44</v>
      </c>
      <c r="C52" s="45" t="s">
        <v>1567</v>
      </c>
      <c r="D52" s="46" t="s">
        <v>1568</v>
      </c>
      <c r="E52" s="47" t="s">
        <v>730</v>
      </c>
      <c r="F52" s="48" t="s">
        <v>418</v>
      </c>
      <c r="G52" s="45" t="s">
        <v>165</v>
      </c>
      <c r="H52" s="88">
        <v>10</v>
      </c>
      <c r="I52" s="49">
        <v>8.5</v>
      </c>
      <c r="J52" s="49" t="s">
        <v>36</v>
      </c>
      <c r="K52" s="49">
        <v>8.5</v>
      </c>
      <c r="L52" s="54"/>
      <c r="M52" s="54"/>
      <c r="N52" s="54"/>
      <c r="O52" s="54"/>
      <c r="P52" s="86">
        <v>7.5</v>
      </c>
      <c r="Q52" s="51">
        <f t="shared" si="0"/>
        <v>8.1</v>
      </c>
      <c r="R52" s="52" t="str">
        <f t="shared" si="3"/>
        <v>B+</v>
      </c>
      <c r="S52" s="53" t="str">
        <f t="shared" si="1"/>
        <v>Khá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2:40" ht="18" customHeight="1">
      <c r="B53" s="44">
        <v>45</v>
      </c>
      <c r="C53" s="45" t="s">
        <v>1569</v>
      </c>
      <c r="D53" s="46" t="s">
        <v>1570</v>
      </c>
      <c r="E53" s="47" t="s">
        <v>730</v>
      </c>
      <c r="F53" s="48" t="s">
        <v>550</v>
      </c>
      <c r="G53" s="45" t="s">
        <v>153</v>
      </c>
      <c r="H53" s="88">
        <v>8</v>
      </c>
      <c r="I53" s="49">
        <v>9</v>
      </c>
      <c r="J53" s="49" t="s">
        <v>36</v>
      </c>
      <c r="K53" s="49">
        <v>8.5</v>
      </c>
      <c r="L53" s="54"/>
      <c r="M53" s="54"/>
      <c r="N53" s="54"/>
      <c r="O53" s="54"/>
      <c r="P53" s="86">
        <v>8.5</v>
      </c>
      <c r="Q53" s="51">
        <f t="shared" si="0"/>
        <v>8.5</v>
      </c>
      <c r="R53" s="52" t="str">
        <f t="shared" si="3"/>
        <v>A</v>
      </c>
      <c r="S53" s="53" t="str">
        <f t="shared" si="1"/>
        <v>Giỏi</v>
      </c>
      <c r="T53" s="41" t="str">
        <f t="shared" si="4"/>
        <v/>
      </c>
      <c r="U53" s="41"/>
      <c r="V53" s="71"/>
      <c r="W53" s="4"/>
      <c r="X53" s="43" t="str">
        <f t="shared" si="2"/>
        <v>Đạt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2:40" ht="18" customHeight="1">
      <c r="B54" s="44">
        <v>46</v>
      </c>
      <c r="C54" s="45" t="s">
        <v>1571</v>
      </c>
      <c r="D54" s="46" t="s">
        <v>1572</v>
      </c>
      <c r="E54" s="47" t="s">
        <v>254</v>
      </c>
      <c r="F54" s="48" t="s">
        <v>1573</v>
      </c>
      <c r="G54" s="45" t="s">
        <v>280</v>
      </c>
      <c r="H54" s="88">
        <v>8</v>
      </c>
      <c r="I54" s="49">
        <v>9.5</v>
      </c>
      <c r="J54" s="49" t="s">
        <v>36</v>
      </c>
      <c r="K54" s="49">
        <v>9</v>
      </c>
      <c r="L54" s="54"/>
      <c r="M54" s="54"/>
      <c r="N54" s="54"/>
      <c r="O54" s="54"/>
      <c r="P54" s="86">
        <v>7.5</v>
      </c>
      <c r="Q54" s="51">
        <f t="shared" si="0"/>
        <v>8.1</v>
      </c>
      <c r="R54" s="52" t="str">
        <f t="shared" si="3"/>
        <v>B+</v>
      </c>
      <c r="S54" s="53" t="str">
        <f t="shared" si="1"/>
        <v>Khá</v>
      </c>
      <c r="T54" s="41" t="str">
        <f t="shared" si="4"/>
        <v/>
      </c>
      <c r="U54" s="41"/>
      <c r="V54" s="71"/>
      <c r="W54" s="4"/>
      <c r="X54" s="43" t="str">
        <f t="shared" si="2"/>
        <v>Đạt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2:40" ht="18" customHeight="1">
      <c r="B55" s="44">
        <v>47</v>
      </c>
      <c r="C55" s="45" t="s">
        <v>1574</v>
      </c>
      <c r="D55" s="46" t="s">
        <v>1575</v>
      </c>
      <c r="E55" s="47" t="s">
        <v>414</v>
      </c>
      <c r="F55" s="48" t="s">
        <v>521</v>
      </c>
      <c r="G55" s="45" t="s">
        <v>165</v>
      </c>
      <c r="H55" s="88">
        <v>6</v>
      </c>
      <c r="I55" s="49">
        <v>9</v>
      </c>
      <c r="J55" s="49" t="s">
        <v>36</v>
      </c>
      <c r="K55" s="49">
        <v>9.5</v>
      </c>
      <c r="L55" s="54"/>
      <c r="M55" s="54"/>
      <c r="N55" s="54"/>
      <c r="O55" s="54"/>
      <c r="P55" s="86">
        <v>7.5</v>
      </c>
      <c r="Q55" s="51">
        <f t="shared" si="0"/>
        <v>7.9</v>
      </c>
      <c r="R55" s="52" t="str">
        <f t="shared" si="3"/>
        <v>B</v>
      </c>
      <c r="S55" s="53" t="str">
        <f t="shared" si="1"/>
        <v>Khá</v>
      </c>
      <c r="T55" s="41" t="str">
        <f t="shared" si="4"/>
        <v/>
      </c>
      <c r="U55" s="41"/>
      <c r="V55" s="71"/>
      <c r="W55" s="4"/>
      <c r="X55" s="43" t="str">
        <f t="shared" si="2"/>
        <v>Đạt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2:40" ht="18" customHeight="1">
      <c r="B56" s="44">
        <v>48</v>
      </c>
      <c r="C56" s="45" t="s">
        <v>1576</v>
      </c>
      <c r="D56" s="46" t="s">
        <v>928</v>
      </c>
      <c r="E56" s="47" t="s">
        <v>903</v>
      </c>
      <c r="F56" s="48" t="s">
        <v>717</v>
      </c>
      <c r="G56" s="45" t="s">
        <v>165</v>
      </c>
      <c r="H56" s="88">
        <v>8</v>
      </c>
      <c r="I56" s="49">
        <v>8.5</v>
      </c>
      <c r="J56" s="49" t="s">
        <v>36</v>
      </c>
      <c r="K56" s="49">
        <v>8.5</v>
      </c>
      <c r="L56" s="54"/>
      <c r="M56" s="54"/>
      <c r="N56" s="54"/>
      <c r="O56" s="54"/>
      <c r="P56" s="86">
        <v>8</v>
      </c>
      <c r="Q56" s="51">
        <f t="shared" si="0"/>
        <v>8.1999999999999993</v>
      </c>
      <c r="R56" s="52" t="str">
        <f t="shared" si="3"/>
        <v>B+</v>
      </c>
      <c r="S56" s="53" t="str">
        <f t="shared" si="1"/>
        <v>Khá</v>
      </c>
      <c r="T56" s="41" t="str">
        <f t="shared" si="4"/>
        <v/>
      </c>
      <c r="U56" s="41"/>
      <c r="V56" s="71"/>
      <c r="W56" s="4"/>
      <c r="X56" s="43" t="str">
        <f t="shared" si="2"/>
        <v>Đạt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2:40" ht="18" customHeight="1">
      <c r="B57" s="44">
        <v>49</v>
      </c>
      <c r="C57" s="45" t="s">
        <v>1577</v>
      </c>
      <c r="D57" s="46" t="s">
        <v>385</v>
      </c>
      <c r="E57" s="47" t="s">
        <v>261</v>
      </c>
      <c r="F57" s="48" t="s">
        <v>1108</v>
      </c>
      <c r="G57" s="45" t="s">
        <v>165</v>
      </c>
      <c r="H57" s="88">
        <v>10</v>
      </c>
      <c r="I57" s="49">
        <v>9</v>
      </c>
      <c r="J57" s="49" t="s">
        <v>36</v>
      </c>
      <c r="K57" s="49">
        <v>9.5</v>
      </c>
      <c r="L57" s="54"/>
      <c r="M57" s="54"/>
      <c r="N57" s="54"/>
      <c r="O57" s="54"/>
      <c r="P57" s="86">
        <v>8</v>
      </c>
      <c r="Q57" s="51">
        <f t="shared" si="0"/>
        <v>8.6</v>
      </c>
      <c r="R57" s="52" t="str">
        <f t="shared" si="3"/>
        <v>A</v>
      </c>
      <c r="S57" s="53" t="str">
        <f t="shared" si="1"/>
        <v>Giỏi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2:40" ht="18" customHeight="1">
      <c r="B58" s="44">
        <v>50</v>
      </c>
      <c r="C58" s="45" t="s">
        <v>1578</v>
      </c>
      <c r="D58" s="46" t="s">
        <v>110</v>
      </c>
      <c r="E58" s="47" t="s">
        <v>560</v>
      </c>
      <c r="F58" s="48" t="s">
        <v>1579</v>
      </c>
      <c r="G58" s="45" t="s">
        <v>148</v>
      </c>
      <c r="H58" s="88">
        <v>8</v>
      </c>
      <c r="I58" s="49">
        <v>9.5</v>
      </c>
      <c r="J58" s="49" t="s">
        <v>36</v>
      </c>
      <c r="K58" s="49">
        <v>9</v>
      </c>
      <c r="L58" s="54"/>
      <c r="M58" s="54"/>
      <c r="N58" s="54"/>
      <c r="O58" s="54"/>
      <c r="P58" s="86">
        <v>8</v>
      </c>
      <c r="Q58" s="51">
        <f t="shared" si="0"/>
        <v>8.4</v>
      </c>
      <c r="R58" s="52" t="str">
        <f t="shared" si="3"/>
        <v>B+</v>
      </c>
      <c r="S58" s="53" t="str">
        <f t="shared" si="1"/>
        <v>Khá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2:40" ht="18" customHeight="1">
      <c r="B59" s="44">
        <v>51</v>
      </c>
      <c r="C59" s="45" t="s">
        <v>1580</v>
      </c>
      <c r="D59" s="46" t="s">
        <v>552</v>
      </c>
      <c r="E59" s="47" t="s">
        <v>910</v>
      </c>
      <c r="F59" s="48" t="s">
        <v>1581</v>
      </c>
      <c r="G59" s="45" t="s">
        <v>165</v>
      </c>
      <c r="H59" s="88">
        <v>8</v>
      </c>
      <c r="I59" s="49">
        <v>9</v>
      </c>
      <c r="J59" s="49" t="s">
        <v>36</v>
      </c>
      <c r="K59" s="49">
        <v>9.5</v>
      </c>
      <c r="L59" s="54"/>
      <c r="M59" s="54"/>
      <c r="N59" s="54"/>
      <c r="O59" s="54"/>
      <c r="P59" s="86">
        <v>7.5</v>
      </c>
      <c r="Q59" s="51">
        <f t="shared" si="0"/>
        <v>8.1</v>
      </c>
      <c r="R59" s="52" t="str">
        <f t="shared" si="3"/>
        <v>B+</v>
      </c>
      <c r="S59" s="53" t="str">
        <f t="shared" si="1"/>
        <v>Khá</v>
      </c>
      <c r="T59" s="41" t="str">
        <f t="shared" si="4"/>
        <v/>
      </c>
      <c r="U59" s="41"/>
      <c r="V59" s="71"/>
      <c r="W59" s="4"/>
      <c r="X59" s="43" t="str">
        <f t="shared" si="2"/>
        <v>Đạt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2:40" ht="18" customHeight="1">
      <c r="B60" s="44">
        <v>52</v>
      </c>
      <c r="C60" s="45" t="s">
        <v>1582</v>
      </c>
      <c r="D60" s="46" t="s">
        <v>317</v>
      </c>
      <c r="E60" s="47" t="s">
        <v>265</v>
      </c>
      <c r="F60" s="48" t="s">
        <v>969</v>
      </c>
      <c r="G60" s="45" t="s">
        <v>328</v>
      </c>
      <c r="H60" s="88">
        <v>8</v>
      </c>
      <c r="I60" s="49">
        <v>9</v>
      </c>
      <c r="J60" s="49" t="s">
        <v>36</v>
      </c>
      <c r="K60" s="49">
        <v>8.5</v>
      </c>
      <c r="L60" s="54"/>
      <c r="M60" s="54"/>
      <c r="N60" s="54"/>
      <c r="O60" s="54"/>
      <c r="P60" s="86">
        <v>7</v>
      </c>
      <c r="Q60" s="51">
        <f t="shared" si="0"/>
        <v>7.6</v>
      </c>
      <c r="R60" s="52" t="str">
        <f t="shared" si="3"/>
        <v>B</v>
      </c>
      <c r="S60" s="53" t="str">
        <f t="shared" si="1"/>
        <v>Khá</v>
      </c>
      <c r="T60" s="41" t="str">
        <f t="shared" si="4"/>
        <v/>
      </c>
      <c r="U60" s="41"/>
      <c r="V60" s="71"/>
      <c r="W60" s="4"/>
      <c r="X60" s="43" t="str">
        <f t="shared" si="2"/>
        <v>Đạt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2:40" ht="18" customHeight="1">
      <c r="B61" s="44">
        <v>53</v>
      </c>
      <c r="C61" s="45" t="s">
        <v>1583</v>
      </c>
      <c r="D61" s="46" t="s">
        <v>150</v>
      </c>
      <c r="E61" s="47" t="s">
        <v>265</v>
      </c>
      <c r="F61" s="48" t="s">
        <v>1013</v>
      </c>
      <c r="G61" s="45" t="s">
        <v>95</v>
      </c>
      <c r="H61" s="88">
        <v>8</v>
      </c>
      <c r="I61" s="49">
        <v>8</v>
      </c>
      <c r="J61" s="49" t="s">
        <v>36</v>
      </c>
      <c r="K61" s="49">
        <v>9.5</v>
      </c>
      <c r="L61" s="54"/>
      <c r="M61" s="54"/>
      <c r="N61" s="54"/>
      <c r="O61" s="54"/>
      <c r="P61" s="86">
        <v>7.5</v>
      </c>
      <c r="Q61" s="51">
        <f t="shared" si="0"/>
        <v>8</v>
      </c>
      <c r="R61" s="52" t="str">
        <f t="shared" si="3"/>
        <v>B+</v>
      </c>
      <c r="S61" s="53" t="str">
        <f t="shared" si="1"/>
        <v>Khá</v>
      </c>
      <c r="T61" s="41" t="str">
        <f t="shared" si="4"/>
        <v/>
      </c>
      <c r="U61" s="41"/>
      <c r="V61" s="71"/>
      <c r="W61" s="4"/>
      <c r="X61" s="43" t="str">
        <f t="shared" si="2"/>
        <v>Đạt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2:40" ht="18" customHeight="1">
      <c r="B62" s="44">
        <v>54</v>
      </c>
      <c r="C62" s="45" t="s">
        <v>1584</v>
      </c>
      <c r="D62" s="46" t="s">
        <v>110</v>
      </c>
      <c r="E62" s="47" t="s">
        <v>268</v>
      </c>
      <c r="F62" s="48" t="s">
        <v>173</v>
      </c>
      <c r="G62" s="45" t="s">
        <v>113</v>
      </c>
      <c r="H62" s="88">
        <v>8</v>
      </c>
      <c r="I62" s="49">
        <v>8</v>
      </c>
      <c r="J62" s="49" t="s">
        <v>36</v>
      </c>
      <c r="K62" s="49">
        <v>9.5</v>
      </c>
      <c r="L62" s="54"/>
      <c r="M62" s="54"/>
      <c r="N62" s="54"/>
      <c r="O62" s="54"/>
      <c r="P62" s="86">
        <v>8</v>
      </c>
      <c r="Q62" s="51">
        <f t="shared" si="0"/>
        <v>8.3000000000000007</v>
      </c>
      <c r="R62" s="52" t="str">
        <f t="shared" si="3"/>
        <v>B+</v>
      </c>
      <c r="S62" s="53" t="str">
        <f t="shared" si="1"/>
        <v>Khá</v>
      </c>
      <c r="T62" s="41" t="str">
        <f t="shared" si="4"/>
        <v/>
      </c>
      <c r="U62" s="41"/>
      <c r="V62" s="71"/>
      <c r="W62" s="4"/>
      <c r="X62" s="43" t="str">
        <f t="shared" si="2"/>
        <v>Đạt</v>
      </c>
      <c r="Y62" s="4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61"/>
    </row>
    <row r="63" spans="2:40" ht="18" customHeight="1">
      <c r="B63" s="44">
        <v>55</v>
      </c>
      <c r="C63" s="45" t="s">
        <v>1585</v>
      </c>
      <c r="D63" s="46" t="s">
        <v>1586</v>
      </c>
      <c r="E63" s="47" t="s">
        <v>283</v>
      </c>
      <c r="F63" s="48" t="s">
        <v>84</v>
      </c>
      <c r="G63" s="45" t="s">
        <v>113</v>
      </c>
      <c r="H63" s="88">
        <v>10</v>
      </c>
      <c r="I63" s="49">
        <v>8</v>
      </c>
      <c r="J63" s="49" t="s">
        <v>36</v>
      </c>
      <c r="K63" s="49">
        <v>9.5</v>
      </c>
      <c r="L63" s="54"/>
      <c r="M63" s="54"/>
      <c r="N63" s="54"/>
      <c r="O63" s="54"/>
      <c r="P63" s="86">
        <v>8</v>
      </c>
      <c r="Q63" s="51">
        <f t="shared" si="0"/>
        <v>8.5</v>
      </c>
      <c r="R63" s="52" t="str">
        <f t="shared" si="3"/>
        <v>A</v>
      </c>
      <c r="S63" s="53" t="str">
        <f t="shared" si="1"/>
        <v>Giỏi</v>
      </c>
      <c r="T63" s="41" t="str">
        <f t="shared" si="4"/>
        <v/>
      </c>
      <c r="U63" s="41"/>
      <c r="V63" s="71"/>
      <c r="W63" s="4"/>
      <c r="X63" s="43" t="str">
        <f t="shared" si="2"/>
        <v>Đạt</v>
      </c>
      <c r="Y63" s="4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61"/>
    </row>
    <row r="64" spans="2:40" ht="18" customHeight="1">
      <c r="B64" s="44">
        <v>56</v>
      </c>
      <c r="C64" s="45" t="s">
        <v>1587</v>
      </c>
      <c r="D64" s="46" t="s">
        <v>1588</v>
      </c>
      <c r="E64" s="47" t="s">
        <v>283</v>
      </c>
      <c r="F64" s="48" t="s">
        <v>907</v>
      </c>
      <c r="G64" s="45" t="s">
        <v>165</v>
      </c>
      <c r="H64" s="88">
        <v>8</v>
      </c>
      <c r="I64" s="49">
        <v>9</v>
      </c>
      <c r="J64" s="49" t="s">
        <v>36</v>
      </c>
      <c r="K64" s="49">
        <v>9.5</v>
      </c>
      <c r="L64" s="54"/>
      <c r="M64" s="54"/>
      <c r="N64" s="54"/>
      <c r="O64" s="54"/>
      <c r="P64" s="86">
        <v>6.5</v>
      </c>
      <c r="Q64" s="51">
        <f t="shared" si="0"/>
        <v>7.5</v>
      </c>
      <c r="R64" s="52" t="str">
        <f t="shared" si="3"/>
        <v>B</v>
      </c>
      <c r="S64" s="53" t="str">
        <f t="shared" si="1"/>
        <v>Khá</v>
      </c>
      <c r="T64" s="41" t="str">
        <f t="shared" si="4"/>
        <v/>
      </c>
      <c r="U64" s="41"/>
      <c r="V64" s="71"/>
      <c r="W64" s="4"/>
      <c r="X64" s="43" t="str">
        <f t="shared" si="2"/>
        <v>Đạt</v>
      </c>
      <c r="Y64" s="4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61"/>
    </row>
    <row r="65" spans="1:40" ht="18" customHeight="1">
      <c r="B65" s="44">
        <v>57</v>
      </c>
      <c r="C65" s="45" t="s">
        <v>1589</v>
      </c>
      <c r="D65" s="46" t="s">
        <v>110</v>
      </c>
      <c r="E65" s="47" t="s">
        <v>283</v>
      </c>
      <c r="F65" s="48" t="s">
        <v>244</v>
      </c>
      <c r="G65" s="45" t="s">
        <v>153</v>
      </c>
      <c r="H65" s="88">
        <v>10</v>
      </c>
      <c r="I65" s="49">
        <v>9.5</v>
      </c>
      <c r="J65" s="49" t="s">
        <v>36</v>
      </c>
      <c r="K65" s="49">
        <v>9</v>
      </c>
      <c r="L65" s="54"/>
      <c r="M65" s="54"/>
      <c r="N65" s="54"/>
      <c r="O65" s="54"/>
      <c r="P65" s="86">
        <v>8</v>
      </c>
      <c r="Q65" s="51">
        <f t="shared" si="0"/>
        <v>8.6</v>
      </c>
      <c r="R65" s="52" t="str">
        <f t="shared" si="3"/>
        <v>A</v>
      </c>
      <c r="S65" s="53" t="str">
        <f t="shared" si="1"/>
        <v>Giỏi</v>
      </c>
      <c r="T65" s="41" t="str">
        <f t="shared" si="4"/>
        <v/>
      </c>
      <c r="U65" s="41"/>
      <c r="V65" s="71"/>
      <c r="W65" s="4"/>
      <c r="X65" s="43" t="str">
        <f t="shared" si="2"/>
        <v>Đạt</v>
      </c>
      <c r="Y65" s="4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61"/>
    </row>
    <row r="66" spans="1:40" ht="18" customHeight="1">
      <c r="B66" s="44">
        <v>58</v>
      </c>
      <c r="C66" s="45" t="s">
        <v>1590</v>
      </c>
      <c r="D66" s="46" t="s">
        <v>210</v>
      </c>
      <c r="E66" s="47" t="s">
        <v>283</v>
      </c>
      <c r="F66" s="48" t="s">
        <v>241</v>
      </c>
      <c r="G66" s="45" t="s">
        <v>165</v>
      </c>
      <c r="H66" s="88">
        <v>10</v>
      </c>
      <c r="I66" s="49">
        <v>10</v>
      </c>
      <c r="J66" s="49" t="s">
        <v>36</v>
      </c>
      <c r="K66" s="49">
        <v>9</v>
      </c>
      <c r="L66" s="54"/>
      <c r="M66" s="54"/>
      <c r="N66" s="54"/>
      <c r="O66" s="54"/>
      <c r="P66" s="86">
        <v>8</v>
      </c>
      <c r="Q66" s="51">
        <f t="shared" si="0"/>
        <v>8.6</v>
      </c>
      <c r="R66" s="52" t="str">
        <f t="shared" si="3"/>
        <v>A</v>
      </c>
      <c r="S66" s="53" t="str">
        <f t="shared" si="1"/>
        <v>Giỏi</v>
      </c>
      <c r="T66" s="41" t="str">
        <f t="shared" si="4"/>
        <v/>
      </c>
      <c r="U66" s="41"/>
      <c r="V66" s="71"/>
      <c r="W66" s="4"/>
      <c r="X66" s="43" t="str">
        <f t="shared" si="2"/>
        <v>Đạt</v>
      </c>
      <c r="Y66" s="4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61"/>
    </row>
    <row r="67" spans="1:40" ht="18" customHeight="1">
      <c r="B67" s="44">
        <v>59</v>
      </c>
      <c r="C67" s="45" t="s">
        <v>1591</v>
      </c>
      <c r="D67" s="46" t="s">
        <v>224</v>
      </c>
      <c r="E67" s="47" t="s">
        <v>753</v>
      </c>
      <c r="F67" s="48" t="s">
        <v>1268</v>
      </c>
      <c r="G67" s="45" t="s">
        <v>311</v>
      </c>
      <c r="H67" s="88">
        <v>8</v>
      </c>
      <c r="I67" s="49">
        <v>9.5</v>
      </c>
      <c r="J67" s="49" t="s">
        <v>36</v>
      </c>
      <c r="K67" s="49">
        <v>9</v>
      </c>
      <c r="L67" s="54"/>
      <c r="M67" s="54"/>
      <c r="N67" s="54"/>
      <c r="O67" s="54"/>
      <c r="P67" s="86">
        <v>8</v>
      </c>
      <c r="Q67" s="51">
        <f t="shared" si="0"/>
        <v>8.4</v>
      </c>
      <c r="R67" s="52" t="str">
        <f t="shared" si="3"/>
        <v>B+</v>
      </c>
      <c r="S67" s="53" t="str">
        <f t="shared" si="1"/>
        <v>Khá</v>
      </c>
      <c r="T67" s="41" t="str">
        <f t="shared" si="4"/>
        <v/>
      </c>
      <c r="U67" s="41"/>
      <c r="V67" s="71"/>
      <c r="W67" s="4"/>
      <c r="X67" s="43" t="str">
        <f t="shared" si="2"/>
        <v>Đạt</v>
      </c>
      <c r="Y67" s="4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61"/>
    </row>
    <row r="68" spans="1:40" ht="18" customHeight="1">
      <c r="B68" s="44">
        <v>60</v>
      </c>
      <c r="C68" s="45" t="s">
        <v>1592</v>
      </c>
      <c r="D68" s="46" t="s">
        <v>1593</v>
      </c>
      <c r="E68" s="47" t="s">
        <v>577</v>
      </c>
      <c r="F68" s="48" t="s">
        <v>1594</v>
      </c>
      <c r="G68" s="45" t="s">
        <v>328</v>
      </c>
      <c r="H68" s="88">
        <v>6</v>
      </c>
      <c r="I68" s="49">
        <v>9.5</v>
      </c>
      <c r="J68" s="49" t="s">
        <v>36</v>
      </c>
      <c r="K68" s="49">
        <v>5</v>
      </c>
      <c r="L68" s="54"/>
      <c r="M68" s="54"/>
      <c r="N68" s="54"/>
      <c r="O68" s="54"/>
      <c r="P68" s="86">
        <v>6.5</v>
      </c>
      <c r="Q68" s="51">
        <f t="shared" si="0"/>
        <v>6.5</v>
      </c>
      <c r="R68" s="52" t="str">
        <f t="shared" si="3"/>
        <v>C+</v>
      </c>
      <c r="S68" s="53" t="str">
        <f t="shared" si="1"/>
        <v>Trung bình</v>
      </c>
      <c r="T68" s="41" t="str">
        <f t="shared" si="4"/>
        <v/>
      </c>
      <c r="U68" s="41"/>
      <c r="V68" s="71"/>
      <c r="W68" s="4"/>
      <c r="X68" s="43" t="str">
        <f t="shared" si="2"/>
        <v>Đạt</v>
      </c>
      <c r="Y68" s="4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61"/>
    </row>
    <row r="69" spans="1:40" ht="18" customHeight="1">
      <c r="B69" s="44">
        <v>61</v>
      </c>
      <c r="C69" s="45" t="s">
        <v>1595</v>
      </c>
      <c r="D69" s="46" t="s">
        <v>1596</v>
      </c>
      <c r="E69" s="47" t="s">
        <v>1358</v>
      </c>
      <c r="F69" s="48" t="s">
        <v>1439</v>
      </c>
      <c r="G69" s="45" t="s">
        <v>165</v>
      </c>
      <c r="H69" s="88">
        <v>8</v>
      </c>
      <c r="I69" s="49">
        <v>9</v>
      </c>
      <c r="J69" s="49" t="s">
        <v>36</v>
      </c>
      <c r="K69" s="49">
        <v>9.5</v>
      </c>
      <c r="L69" s="54"/>
      <c r="M69" s="54"/>
      <c r="N69" s="54"/>
      <c r="O69" s="54"/>
      <c r="P69" s="86">
        <v>7</v>
      </c>
      <c r="Q69" s="51">
        <f t="shared" si="0"/>
        <v>7.8</v>
      </c>
      <c r="R69" s="52" t="str">
        <f t="shared" si="3"/>
        <v>B</v>
      </c>
      <c r="S69" s="53" t="str">
        <f t="shared" si="1"/>
        <v>Khá</v>
      </c>
      <c r="T69" s="41" t="str">
        <f t="shared" si="4"/>
        <v/>
      </c>
      <c r="U69" s="41"/>
      <c r="V69" s="71"/>
      <c r="W69" s="4"/>
      <c r="X69" s="43" t="str">
        <f t="shared" si="2"/>
        <v>Đạt</v>
      </c>
      <c r="Y69" s="4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61"/>
    </row>
    <row r="70" spans="1:40" ht="18" customHeight="1">
      <c r="B70" s="44">
        <v>62</v>
      </c>
      <c r="C70" s="45" t="s">
        <v>1597</v>
      </c>
      <c r="D70" s="46" t="s">
        <v>1598</v>
      </c>
      <c r="E70" s="47" t="s">
        <v>287</v>
      </c>
      <c r="F70" s="48" t="s">
        <v>496</v>
      </c>
      <c r="G70" s="45" t="s">
        <v>104</v>
      </c>
      <c r="H70" s="88">
        <v>10</v>
      </c>
      <c r="I70" s="49">
        <v>10</v>
      </c>
      <c r="J70" s="49" t="s">
        <v>36</v>
      </c>
      <c r="K70" s="49">
        <v>8.5</v>
      </c>
      <c r="L70" s="54"/>
      <c r="M70" s="54"/>
      <c r="N70" s="54"/>
      <c r="O70" s="54"/>
      <c r="P70" s="86">
        <v>7.5</v>
      </c>
      <c r="Q70" s="51">
        <f t="shared" si="0"/>
        <v>8.1999999999999993</v>
      </c>
      <c r="R70" s="52" t="str">
        <f t="shared" si="3"/>
        <v>B+</v>
      </c>
      <c r="S70" s="53" t="str">
        <f t="shared" si="1"/>
        <v>Khá</v>
      </c>
      <c r="T70" s="41" t="str">
        <f t="shared" si="4"/>
        <v/>
      </c>
      <c r="U70" s="41"/>
      <c r="V70" s="71"/>
      <c r="W70" s="4"/>
      <c r="X70" s="43" t="str">
        <f t="shared" si="2"/>
        <v>Đạt</v>
      </c>
      <c r="Y70" s="43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61"/>
    </row>
    <row r="71" spans="1:40" ht="7.5" hidden="1" customHeight="1">
      <c r="A71" s="61"/>
      <c r="B71" s="62"/>
      <c r="C71" s="63"/>
      <c r="D71" s="63"/>
      <c r="E71" s="64"/>
      <c r="F71" s="64"/>
      <c r="G71" s="64"/>
      <c r="H71" s="65"/>
      <c r="I71" s="66"/>
      <c r="J71" s="66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4"/>
    </row>
    <row r="72" spans="1:40" ht="16.8">
      <c r="A72" s="61"/>
      <c r="B72" s="140" t="s">
        <v>37</v>
      </c>
      <c r="C72" s="140"/>
      <c r="D72" s="63"/>
      <c r="E72" s="64"/>
      <c r="F72" s="64"/>
      <c r="G72" s="64"/>
      <c r="H72" s="65"/>
      <c r="I72" s="66"/>
      <c r="J72" s="66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4"/>
    </row>
    <row r="73" spans="1:40" ht="16.5" customHeight="1">
      <c r="A73" s="61"/>
      <c r="B73" s="68" t="s">
        <v>38</v>
      </c>
      <c r="C73" s="68"/>
      <c r="D73" s="69">
        <f>+$AA$7</f>
        <v>62</v>
      </c>
      <c r="E73" s="70" t="s">
        <v>39</v>
      </c>
      <c r="F73" s="70"/>
      <c r="G73" s="130" t="s">
        <v>40</v>
      </c>
      <c r="H73" s="130"/>
      <c r="I73" s="130"/>
      <c r="J73" s="130"/>
      <c r="K73" s="130"/>
      <c r="L73" s="130"/>
      <c r="M73" s="130"/>
      <c r="N73" s="130"/>
      <c r="O73" s="130"/>
      <c r="P73" s="71">
        <f>$AA$7 -COUNTIF($T$8:$T$249,"Vắng") -COUNTIF($T$8:$T$249,"Vắng có phép") - COUNTIF($T$8:$T$249,"Đình chỉ thi") - COUNTIF($T$8:$T$249,"Không đủ ĐKDT")</f>
        <v>62</v>
      </c>
      <c r="Q73" s="71"/>
      <c r="R73" s="72"/>
      <c r="S73" s="73"/>
      <c r="T73" s="73" t="s">
        <v>39</v>
      </c>
      <c r="U73" s="73"/>
      <c r="V73" s="73"/>
      <c r="W73" s="4"/>
    </row>
    <row r="74" spans="1:40" ht="16.5" customHeight="1">
      <c r="A74" s="61"/>
      <c r="B74" s="68" t="s">
        <v>41</v>
      </c>
      <c r="C74" s="68"/>
      <c r="D74" s="69">
        <f>+$AL$7</f>
        <v>62</v>
      </c>
      <c r="E74" s="70" t="s">
        <v>39</v>
      </c>
      <c r="F74" s="70"/>
      <c r="G74" s="130" t="s">
        <v>42</v>
      </c>
      <c r="H74" s="130"/>
      <c r="I74" s="130"/>
      <c r="J74" s="130"/>
      <c r="K74" s="130"/>
      <c r="L74" s="130"/>
      <c r="M74" s="130"/>
      <c r="N74" s="130"/>
      <c r="O74" s="130"/>
      <c r="P74" s="74">
        <f>COUNTIF($T$8:$T$125,"Vắng")</f>
        <v>0</v>
      </c>
      <c r="Q74" s="74"/>
      <c r="R74" s="75"/>
      <c r="S74" s="73"/>
      <c r="T74" s="73" t="s">
        <v>39</v>
      </c>
      <c r="U74" s="73"/>
      <c r="V74" s="73"/>
      <c r="W74" s="4"/>
    </row>
    <row r="75" spans="1:40" ht="16.5" customHeight="1">
      <c r="A75" s="61"/>
      <c r="B75" s="68" t="s">
        <v>43</v>
      </c>
      <c r="C75" s="68"/>
      <c r="D75" s="76">
        <f>COUNTIF(X9:X70,"Học lại")</f>
        <v>0</v>
      </c>
      <c r="E75" s="70" t="s">
        <v>39</v>
      </c>
      <c r="F75" s="70"/>
      <c r="G75" s="130" t="s">
        <v>44</v>
      </c>
      <c r="H75" s="130"/>
      <c r="I75" s="130"/>
      <c r="J75" s="130"/>
      <c r="K75" s="130"/>
      <c r="L75" s="130"/>
      <c r="M75" s="130"/>
      <c r="N75" s="130"/>
      <c r="O75" s="130"/>
      <c r="P75" s="71">
        <f>COUNTIF($T$8:$T$125,"Vắng có phép")</f>
        <v>0</v>
      </c>
      <c r="Q75" s="71"/>
      <c r="R75" s="72"/>
      <c r="S75" s="73"/>
      <c r="T75" s="73" t="s">
        <v>39</v>
      </c>
      <c r="U75" s="73"/>
      <c r="V75" s="73"/>
      <c r="W75" s="4"/>
    </row>
    <row r="76" spans="1:40" ht="3" customHeight="1">
      <c r="A76" s="61"/>
      <c r="B76" s="62"/>
      <c r="C76" s="63"/>
      <c r="D76" s="63"/>
      <c r="E76" s="64"/>
      <c r="F76" s="64"/>
      <c r="G76" s="64"/>
      <c r="H76" s="65"/>
      <c r="I76" s="66"/>
      <c r="J76" s="66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4"/>
    </row>
    <row r="77" spans="1:40">
      <c r="B77" s="77" t="s">
        <v>45</v>
      </c>
      <c r="C77" s="77"/>
      <c r="D77" s="78">
        <f>COUNTIF(X9:X70,"Thi lại")</f>
        <v>0</v>
      </c>
      <c r="E77" s="79" t="s">
        <v>39</v>
      </c>
      <c r="F77" s="4"/>
      <c r="G77" s="4"/>
      <c r="H77" s="4"/>
      <c r="I77" s="4"/>
      <c r="J77" s="150"/>
      <c r="K77" s="150"/>
      <c r="L77" s="150"/>
      <c r="M77" s="150"/>
      <c r="N77" s="150"/>
      <c r="O77" s="150"/>
      <c r="P77" s="150"/>
      <c r="Q77" s="150"/>
      <c r="R77" s="150"/>
      <c r="S77" s="150"/>
      <c r="T77" s="150"/>
      <c r="U77" s="114"/>
      <c r="V77" s="114"/>
      <c r="W77" s="4"/>
    </row>
    <row r="78" spans="1:40">
      <c r="B78" s="77"/>
      <c r="C78" s="77"/>
      <c r="D78" s="78"/>
      <c r="E78" s="79"/>
      <c r="F78" s="4"/>
      <c r="G78" s="4"/>
      <c r="H78" s="4"/>
      <c r="I78" s="4"/>
      <c r="J78" s="150" t="s">
        <v>58</v>
      </c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50"/>
      <c r="V78" s="114"/>
      <c r="W78" s="4"/>
    </row>
    <row r="79" spans="1:40" ht="31.95" customHeight="1">
      <c r="A79" s="80"/>
      <c r="B79" s="151" t="s">
        <v>46</v>
      </c>
      <c r="C79" s="151"/>
      <c r="D79" s="151"/>
      <c r="E79" s="151"/>
      <c r="F79" s="151"/>
      <c r="G79" s="151"/>
      <c r="H79" s="151"/>
      <c r="I79" s="81"/>
      <c r="J79" s="152" t="s">
        <v>59</v>
      </c>
      <c r="K79" s="153"/>
      <c r="L79" s="153"/>
      <c r="M79" s="153"/>
      <c r="N79" s="153"/>
      <c r="O79" s="153"/>
      <c r="P79" s="153"/>
      <c r="Q79" s="153"/>
      <c r="R79" s="153"/>
      <c r="S79" s="153"/>
      <c r="T79" s="153"/>
      <c r="U79" s="153"/>
      <c r="V79" s="115"/>
      <c r="W79" s="4"/>
    </row>
    <row r="80" spans="1:40" ht="4.5" customHeight="1">
      <c r="A80" s="61"/>
      <c r="B80" s="62"/>
      <c r="C80" s="82"/>
      <c r="D80" s="82"/>
      <c r="E80" s="83"/>
      <c r="F80" s="83"/>
      <c r="G80" s="83"/>
      <c r="H80" s="84"/>
      <c r="I80" s="85"/>
      <c r="J80" s="85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40" s="61" customFormat="1">
      <c r="B81" s="151" t="s">
        <v>47</v>
      </c>
      <c r="C81" s="151"/>
      <c r="D81" s="154" t="s">
        <v>48</v>
      </c>
      <c r="E81" s="154"/>
      <c r="F81" s="154"/>
      <c r="G81" s="154"/>
      <c r="H81" s="154"/>
      <c r="I81" s="85"/>
      <c r="J81" s="85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4"/>
      <c r="X81" s="2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</row>
    <row r="82" spans="1:40" s="61" customFormat="1" ht="12" customHeight="1">
      <c r="A82" s="1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2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</row>
    <row r="83" spans="1:40" s="61" customFormat="1" ht="12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2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s="61" customFormat="1" ht="12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2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s="61" customFormat="1" ht="12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2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s="61" customFormat="1" ht="3.75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2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s="61" customFormat="1" ht="18" customHeight="1">
      <c r="A87" s="1"/>
      <c r="B87" s="148" t="s">
        <v>60</v>
      </c>
      <c r="C87" s="148"/>
      <c r="D87" s="148" t="s">
        <v>61</v>
      </c>
      <c r="E87" s="148"/>
      <c r="F87" s="148"/>
      <c r="G87" s="148"/>
      <c r="H87" s="148"/>
      <c r="I87" s="148"/>
      <c r="J87" s="148" t="s">
        <v>62</v>
      </c>
      <c r="K87" s="148"/>
      <c r="L87" s="148"/>
      <c r="M87" s="148"/>
      <c r="N87" s="148"/>
      <c r="O87" s="148"/>
      <c r="P87" s="148"/>
      <c r="Q87" s="148"/>
      <c r="R87" s="148"/>
      <c r="S87" s="148"/>
      <c r="T87" s="148"/>
      <c r="U87" s="148"/>
      <c r="V87" s="113"/>
      <c r="W87" s="4"/>
      <c r="X87" s="2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s="61" customFormat="1" ht="4.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2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s="61" customFormat="1" ht="36.7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2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0" ht="38.25" customHeight="1">
      <c r="B90" s="155"/>
      <c r="C90" s="151"/>
      <c r="D90" s="151"/>
      <c r="E90" s="151"/>
      <c r="F90" s="151"/>
      <c r="G90" s="151"/>
      <c r="H90" s="155"/>
      <c r="I90" s="155"/>
      <c r="J90" s="155"/>
      <c r="K90" s="155"/>
      <c r="L90" s="155"/>
      <c r="M90" s="155"/>
      <c r="N90" s="156"/>
      <c r="O90" s="156"/>
      <c r="P90" s="156"/>
      <c r="Q90" s="156"/>
      <c r="R90" s="156"/>
      <c r="S90" s="156"/>
      <c r="T90" s="156"/>
      <c r="U90" s="156"/>
      <c r="V90" s="112"/>
    </row>
    <row r="91" spans="1:40">
      <c r="B91" s="62"/>
      <c r="C91" s="82"/>
      <c r="D91" s="82"/>
      <c r="E91" s="83"/>
      <c r="F91" s="83"/>
      <c r="G91" s="83"/>
      <c r="H91" s="84"/>
      <c r="I91" s="85"/>
      <c r="J91" s="85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spans="1:40">
      <c r="B92" s="151"/>
      <c r="C92" s="151"/>
      <c r="D92" s="154"/>
      <c r="E92" s="154"/>
      <c r="F92" s="154"/>
      <c r="G92" s="154"/>
      <c r="H92" s="154"/>
      <c r="I92" s="85"/>
      <c r="J92" s="85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</row>
    <row r="93" spans="1:40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8" spans="2:22">
      <c r="B98" s="157"/>
      <c r="C98" s="157"/>
      <c r="D98" s="157"/>
      <c r="E98" s="157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11"/>
    </row>
    <row r="101" spans="2:22" ht="39" customHeight="1">
      <c r="B101" s="155" t="s">
        <v>49</v>
      </c>
      <c r="C101" s="151"/>
      <c r="D101" s="151"/>
      <c r="E101" s="151"/>
      <c r="F101" s="151"/>
      <c r="G101" s="151"/>
      <c r="H101" s="155" t="s">
        <v>50</v>
      </c>
      <c r="I101" s="155"/>
      <c r="J101" s="155"/>
      <c r="K101" s="155"/>
      <c r="L101" s="155"/>
      <c r="M101" s="155"/>
      <c r="N101" s="156" t="s">
        <v>51</v>
      </c>
      <c r="O101" s="156"/>
      <c r="P101" s="156"/>
      <c r="Q101" s="156"/>
      <c r="R101" s="156"/>
      <c r="S101" s="156"/>
      <c r="T101" s="156"/>
      <c r="U101" s="156"/>
      <c r="V101" s="112"/>
    </row>
    <row r="102" spans="2:22">
      <c r="B102" s="62"/>
      <c r="C102" s="82"/>
      <c r="D102" s="82"/>
      <c r="E102" s="83"/>
      <c r="F102" s="83"/>
      <c r="G102" s="83"/>
      <c r="H102" s="84"/>
      <c r="I102" s="85"/>
      <c r="J102" s="85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spans="2:22">
      <c r="B103" s="151" t="s">
        <v>47</v>
      </c>
      <c r="C103" s="151"/>
      <c r="D103" s="154" t="s">
        <v>48</v>
      </c>
      <c r="E103" s="154"/>
      <c r="F103" s="154"/>
      <c r="G103" s="154"/>
      <c r="H103" s="154"/>
      <c r="I103" s="85"/>
      <c r="J103" s="85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</row>
    <row r="104" spans="2:22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9" spans="2:22">
      <c r="B109" s="157"/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157" t="s">
        <v>52</v>
      </c>
      <c r="O109" s="157"/>
      <c r="P109" s="157"/>
      <c r="Q109" s="157"/>
      <c r="R109" s="157"/>
      <c r="S109" s="157"/>
      <c r="T109" s="157"/>
      <c r="U109" s="157"/>
      <c r="V109" s="111"/>
    </row>
  </sheetData>
  <sheetProtection formatCells="0" formatColumns="0" formatRows="0" insertColumns="0" insertRows="0" insertHyperlinks="0" deleteColumns="0" deleteRows="0" sort="0" autoFilter="0" pivotTables="0"/>
  <autoFilter ref="A7:AN70">
    <filterColumn colId="3" showButton="0"/>
  </autoFilter>
  <mergeCells count="68">
    <mergeCell ref="N90:U90"/>
    <mergeCell ref="B109:D109"/>
    <mergeCell ref="E109:G109"/>
    <mergeCell ref="H109:M109"/>
    <mergeCell ref="N109:U109"/>
    <mergeCell ref="B92:C92"/>
    <mergeCell ref="D92:H92"/>
    <mergeCell ref="B98:D98"/>
    <mergeCell ref="E98:G98"/>
    <mergeCell ref="H98:M98"/>
    <mergeCell ref="N98:U98"/>
    <mergeCell ref="B101:G101"/>
    <mergeCell ref="H101:M101"/>
    <mergeCell ref="N101:U101"/>
    <mergeCell ref="B103:C103"/>
    <mergeCell ref="D103:H103"/>
    <mergeCell ref="B81:C81"/>
    <mergeCell ref="D81:H81"/>
    <mergeCell ref="B87:C87"/>
    <mergeCell ref="D87:I87"/>
    <mergeCell ref="B90:G90"/>
    <mergeCell ref="H90:M90"/>
    <mergeCell ref="J87:U87"/>
    <mergeCell ref="P6:P7"/>
    <mergeCell ref="Q6:Q8"/>
    <mergeCell ref="R6:R7"/>
    <mergeCell ref="H6:H7"/>
    <mergeCell ref="I6:I7"/>
    <mergeCell ref="J6:J7"/>
    <mergeCell ref="K6:K7"/>
    <mergeCell ref="L6:L7"/>
    <mergeCell ref="J77:T77"/>
    <mergeCell ref="J78:U78"/>
    <mergeCell ref="B79:H79"/>
    <mergeCell ref="J79:U79"/>
    <mergeCell ref="G75:O75"/>
    <mergeCell ref="M6:N6"/>
    <mergeCell ref="G6:G7"/>
    <mergeCell ref="B8:G8"/>
    <mergeCell ref="B72:C72"/>
    <mergeCell ref="G73:O73"/>
    <mergeCell ref="C6:C7"/>
    <mergeCell ref="D6:E7"/>
    <mergeCell ref="F6:F7"/>
    <mergeCell ref="O6:O7"/>
    <mergeCell ref="G74:O74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U6:U8"/>
    <mergeCell ref="S6:S7"/>
    <mergeCell ref="T6:T8"/>
    <mergeCell ref="B6:B7"/>
    <mergeCell ref="B1:G1"/>
    <mergeCell ref="H1:U1"/>
    <mergeCell ref="B2:G2"/>
    <mergeCell ref="H2:U2"/>
    <mergeCell ref="B3:C3"/>
    <mergeCell ref="D3:O3"/>
    <mergeCell ref="P3:U3"/>
  </mergeCells>
  <conditionalFormatting sqref="H9:P70">
    <cfRule type="cellIs" dxfId="80" priority="9" operator="greaterThan">
      <formula>10</formula>
    </cfRule>
  </conditionalFormatting>
  <conditionalFormatting sqref="C1:C1048576">
    <cfRule type="duplicateValues" dxfId="79" priority="8"/>
  </conditionalFormatting>
  <conditionalFormatting sqref="P9:P70">
    <cfRule type="cellIs" dxfId="78" priority="5" operator="greaterThan">
      <formula>10</formula>
    </cfRule>
    <cfRule type="cellIs" dxfId="77" priority="6" operator="greaterThan">
      <formula>10</formula>
    </cfRule>
    <cfRule type="cellIs" dxfId="76" priority="7" operator="greaterThan">
      <formula>10</formula>
    </cfRule>
  </conditionalFormatting>
  <conditionalFormatting sqref="H9:K70">
    <cfRule type="cellIs" dxfId="75" priority="4" operator="greaterThan">
      <formula>10</formula>
    </cfRule>
  </conditionalFormatting>
  <conditionalFormatting sqref="C78:C87">
    <cfRule type="duplicateValues" dxfId="74" priority="3"/>
  </conditionalFormatting>
  <conditionalFormatting sqref="O78:O87">
    <cfRule type="duplicateValues" dxfId="73" priority="2"/>
  </conditionalFormatting>
  <conditionalFormatting sqref="C78:C87">
    <cfRule type="duplicateValues" dxfId="72" priority="1"/>
  </conditionalFormatting>
  <dataValidations count="1">
    <dataValidation allowBlank="1" showInputMessage="1" showErrorMessage="1" errorTitle="Không xóa dữ liệu" error="Không xóa dữ liệu" prompt="Không xóa dữ liệu" sqref="D75 AN2:AN7 X9:Y70 Z9 Z2:AM2 Y3:AM7"/>
  </dataValidations>
  <pageMargins left="0.55118110236220474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N109"/>
  <sheetViews>
    <sheetView topLeftCell="B1" workbookViewId="0">
      <pane ySplit="2" topLeftCell="A33" activePane="bottomLeft" state="frozen"/>
      <selection activeCell="G1" sqref="G1:G1048576"/>
      <selection pane="bottomLeft" activeCell="P6" sqref="P6:P7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1.09765625" style="1" customWidth="1"/>
    <col min="4" max="4" width="14.59765625" style="1" customWidth="1"/>
    <col min="5" max="5" width="7.09765625" style="1" customWidth="1"/>
    <col min="6" max="6" width="9.3984375" style="1" hidden="1" customWidth="1"/>
    <col min="7" max="7" width="12.5976562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6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23" t="s">
        <v>0</v>
      </c>
      <c r="C1" s="123"/>
      <c r="D1" s="123"/>
      <c r="E1" s="123"/>
      <c r="F1" s="123"/>
      <c r="G1" s="123"/>
      <c r="H1" s="124" t="s">
        <v>55</v>
      </c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90"/>
      <c r="W1" s="4"/>
    </row>
    <row r="2" spans="2:40" ht="25.5" customHeight="1">
      <c r="B2" s="125" t="s">
        <v>1</v>
      </c>
      <c r="C2" s="125"/>
      <c r="D2" s="125"/>
      <c r="E2" s="125"/>
      <c r="F2" s="125"/>
      <c r="G2" s="125"/>
      <c r="H2" s="126" t="s">
        <v>54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0"/>
      <c r="W2" s="5"/>
      <c r="X2" s="6"/>
      <c r="AF2" s="2"/>
      <c r="AG2" s="7"/>
      <c r="AH2" s="2"/>
      <c r="AI2" s="2"/>
      <c r="AJ2" s="2"/>
      <c r="AK2" s="7"/>
      <c r="AL2" s="2"/>
    </row>
    <row r="3" spans="2:40" ht="25.05" customHeight="1">
      <c r="B3" s="127" t="s">
        <v>2</v>
      </c>
      <c r="C3" s="127"/>
      <c r="D3" s="128" t="s">
        <v>63</v>
      </c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9" t="s">
        <v>1232</v>
      </c>
      <c r="Q3" s="129"/>
      <c r="R3" s="129"/>
      <c r="S3" s="129"/>
      <c r="T3" s="129"/>
      <c r="U3" s="129"/>
      <c r="V3" s="119"/>
      <c r="Y3" s="131" t="s">
        <v>3</v>
      </c>
      <c r="Z3" s="131" t="s">
        <v>4</v>
      </c>
      <c r="AA3" s="131" t="s">
        <v>5</v>
      </c>
      <c r="AB3" s="131" t="s">
        <v>6</v>
      </c>
      <c r="AC3" s="131"/>
      <c r="AD3" s="131"/>
      <c r="AE3" s="131"/>
      <c r="AF3" s="131" t="s">
        <v>7</v>
      </c>
      <c r="AG3" s="131"/>
      <c r="AH3" s="131" t="s">
        <v>8</v>
      </c>
      <c r="AI3" s="131"/>
      <c r="AJ3" s="131" t="s">
        <v>9</v>
      </c>
      <c r="AK3" s="131"/>
      <c r="AL3" s="131" t="s">
        <v>10</v>
      </c>
      <c r="AM3" s="131"/>
      <c r="AN3" s="9"/>
    </row>
    <row r="4" spans="2:40" ht="17.25" customHeight="1">
      <c r="B4" s="132" t="s">
        <v>11</v>
      </c>
      <c r="C4" s="132"/>
      <c r="D4" s="10">
        <v>1</v>
      </c>
      <c r="G4" s="133" t="s">
        <v>56</v>
      </c>
      <c r="H4" s="133"/>
      <c r="I4" s="133"/>
      <c r="J4" s="133"/>
      <c r="K4" s="133"/>
      <c r="L4" s="133"/>
      <c r="M4" s="133"/>
      <c r="N4" s="133"/>
      <c r="O4" s="133"/>
      <c r="P4" s="133" t="s">
        <v>57</v>
      </c>
      <c r="Q4" s="133"/>
      <c r="R4" s="133"/>
      <c r="S4" s="133"/>
      <c r="T4" s="133"/>
      <c r="U4" s="133"/>
      <c r="V4" s="118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9"/>
    </row>
    <row r="6" spans="2:40" ht="25.05" customHeight="1">
      <c r="B6" s="134" t="s">
        <v>12</v>
      </c>
      <c r="C6" s="141" t="s">
        <v>13</v>
      </c>
      <c r="D6" s="143" t="s">
        <v>14</v>
      </c>
      <c r="E6" s="144"/>
      <c r="F6" s="134" t="s">
        <v>15</v>
      </c>
      <c r="G6" s="134" t="s">
        <v>4</v>
      </c>
      <c r="H6" s="149" t="s">
        <v>16</v>
      </c>
      <c r="I6" s="149" t="s">
        <v>17</v>
      </c>
      <c r="J6" s="149" t="s">
        <v>18</v>
      </c>
      <c r="K6" s="149" t="s">
        <v>19</v>
      </c>
      <c r="L6" s="147" t="s">
        <v>20</v>
      </c>
      <c r="M6" s="137" t="s">
        <v>21</v>
      </c>
      <c r="N6" s="139"/>
      <c r="O6" s="147" t="s">
        <v>22</v>
      </c>
      <c r="P6" s="147" t="s">
        <v>23</v>
      </c>
      <c r="Q6" s="134" t="s">
        <v>24</v>
      </c>
      <c r="R6" s="147" t="s">
        <v>25</v>
      </c>
      <c r="S6" s="134" t="s">
        <v>26</v>
      </c>
      <c r="T6" s="134" t="s">
        <v>27</v>
      </c>
      <c r="U6" s="134" t="s">
        <v>53</v>
      </c>
      <c r="V6" s="94"/>
      <c r="Y6" s="131"/>
      <c r="Z6" s="131"/>
      <c r="AA6" s="131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36"/>
      <c r="C7" s="142"/>
      <c r="D7" s="145"/>
      <c r="E7" s="146"/>
      <c r="F7" s="136"/>
      <c r="G7" s="136"/>
      <c r="H7" s="149"/>
      <c r="I7" s="149"/>
      <c r="J7" s="149"/>
      <c r="K7" s="149"/>
      <c r="L7" s="147"/>
      <c r="M7" s="116" t="s">
        <v>33</v>
      </c>
      <c r="N7" s="116" t="s">
        <v>34</v>
      </c>
      <c r="O7" s="147"/>
      <c r="P7" s="147"/>
      <c r="Q7" s="135"/>
      <c r="R7" s="147"/>
      <c r="S7" s="136"/>
      <c r="T7" s="135"/>
      <c r="U7" s="135"/>
      <c r="V7" s="94"/>
      <c r="X7" s="17"/>
      <c r="Y7" s="18" t="str">
        <f>+D3</f>
        <v xml:space="preserve">Kỹ năng làm việc nhóm  </v>
      </c>
      <c r="Z7" s="19" t="str">
        <f>+P3</f>
        <v>Nhóm: SKD1102 -8</v>
      </c>
      <c r="AA7" s="20">
        <f>+$AJ$7+$AL$7+$AH$7</f>
        <v>62</v>
      </c>
      <c r="AB7" s="7">
        <f>COUNTIF($S$8:$S$119,"Khiển trách")</f>
        <v>0</v>
      </c>
      <c r="AC7" s="7">
        <f>COUNTIF($S$8:$S$119,"Cảnh cáo")</f>
        <v>0</v>
      </c>
      <c r="AD7" s="7">
        <f>COUNTIF($S$8:$S$119,"Đình chỉ thi")</f>
        <v>0</v>
      </c>
      <c r="AE7" s="21">
        <f>+($AB$7+$AC$7+$AD$7)/$AA$7*100%</f>
        <v>0</v>
      </c>
      <c r="AF7" s="7">
        <f>SUM(COUNTIF($S$8:$S$117,"Vắng"),COUNTIF($S$8:$S$117,"Vắng có phép"))</f>
        <v>0</v>
      </c>
      <c r="AG7" s="22">
        <f>+$AF$7/$AA$7</f>
        <v>0</v>
      </c>
      <c r="AH7" s="23">
        <f>COUNTIF($X$8:$X$117,"Thi lại")</f>
        <v>0</v>
      </c>
      <c r="AI7" s="22">
        <f>+$AH$7/$AA$7</f>
        <v>0</v>
      </c>
      <c r="AJ7" s="23">
        <f>COUNTIF($X$8:$X$118,"Học lại")</f>
        <v>2</v>
      </c>
      <c r="AK7" s="22">
        <f>+$AJ$7/$AA$7</f>
        <v>3.2258064516129031E-2</v>
      </c>
      <c r="AL7" s="7">
        <f>COUNTIF($X$9:$X$118,"Đạt")</f>
        <v>60</v>
      </c>
      <c r="AM7" s="21">
        <f>+$AL$7/$AA$7</f>
        <v>0.967741935483871</v>
      </c>
      <c r="AN7" s="24"/>
    </row>
    <row r="8" spans="2:40" ht="14.25" customHeight="1">
      <c r="B8" s="137" t="s">
        <v>35</v>
      </c>
      <c r="C8" s="138"/>
      <c r="D8" s="138"/>
      <c r="E8" s="138"/>
      <c r="F8" s="138"/>
      <c r="G8" s="139"/>
      <c r="H8" s="25">
        <v>10</v>
      </c>
      <c r="I8" s="25">
        <v>10</v>
      </c>
      <c r="J8" s="89"/>
      <c r="K8" s="25">
        <v>20</v>
      </c>
      <c r="L8" s="26"/>
      <c r="M8" s="27"/>
      <c r="N8" s="27"/>
      <c r="O8" s="27"/>
      <c r="P8" s="28">
        <f>100-(H8+I8+J8+K8)</f>
        <v>60</v>
      </c>
      <c r="Q8" s="136"/>
      <c r="R8" s="29"/>
      <c r="S8" s="29"/>
      <c r="T8" s="136"/>
      <c r="U8" s="136"/>
      <c r="V8" s="94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" customHeight="1">
      <c r="B9" s="31">
        <v>1</v>
      </c>
      <c r="C9" s="32" t="s">
        <v>1362</v>
      </c>
      <c r="D9" s="33" t="s">
        <v>1363</v>
      </c>
      <c r="E9" s="34" t="s">
        <v>67</v>
      </c>
      <c r="F9" s="35" t="s">
        <v>1062</v>
      </c>
      <c r="G9" s="32" t="s">
        <v>280</v>
      </c>
      <c r="H9" s="87">
        <v>10</v>
      </c>
      <c r="I9" s="36">
        <v>8.5</v>
      </c>
      <c r="J9" s="36" t="s">
        <v>36</v>
      </c>
      <c r="K9" s="36">
        <v>10</v>
      </c>
      <c r="L9" s="37"/>
      <c r="M9" s="37"/>
      <c r="N9" s="37"/>
      <c r="O9" s="37"/>
      <c r="P9" s="38">
        <v>9.5</v>
      </c>
      <c r="Q9" s="39">
        <f t="shared" ref="Q9:Q70" si="0">ROUND(SUMPRODUCT(H9:P9,$H$8:$P$8)/100,1)</f>
        <v>9.6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A+</v>
      </c>
      <c r="S9" s="40" t="str">
        <f t="shared" ref="S9:S70" si="1">IF($Q9&lt;4,"Kém",IF(AND($Q9&gt;=4,$Q9&lt;=5.4),"Trung bình yếu",IF(AND($Q9&gt;=5.5,$Q9&lt;=6.9),"Trung bình",IF(AND($Q9&gt;=7,$Q9&lt;=8.4),"Khá",IF(AND($Q9&gt;=8.5,$Q9&lt;=10),"Giỏi","")))))</f>
        <v>Giỏi</v>
      </c>
      <c r="T9" s="41" t="str">
        <f>+IF(OR($H9=0,$I9=0,$J9=0,$K9=0),"Không đủ ĐKDT",IF(AND(P9=0,Q9&gt;=4),"Không đạt",""))</f>
        <v/>
      </c>
      <c r="U9" s="100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" customHeight="1">
      <c r="B10" s="44">
        <v>2</v>
      </c>
      <c r="C10" s="45" t="s">
        <v>1364</v>
      </c>
      <c r="D10" s="46" t="s">
        <v>1365</v>
      </c>
      <c r="E10" s="47" t="s">
        <v>67</v>
      </c>
      <c r="F10" s="48" t="s">
        <v>557</v>
      </c>
      <c r="G10" s="45" t="s">
        <v>90</v>
      </c>
      <c r="H10" s="88">
        <v>10</v>
      </c>
      <c r="I10" s="49">
        <v>9.5</v>
      </c>
      <c r="J10" s="49" t="s">
        <v>36</v>
      </c>
      <c r="K10" s="49">
        <v>10</v>
      </c>
      <c r="L10" s="50"/>
      <c r="M10" s="50"/>
      <c r="N10" s="50"/>
      <c r="O10" s="50"/>
      <c r="P10" s="86">
        <v>5</v>
      </c>
      <c r="Q10" s="51">
        <f t="shared" si="0"/>
        <v>7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53" t="str">
        <f t="shared" si="1"/>
        <v>Khá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70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" customHeight="1">
      <c r="B11" s="44">
        <v>3</v>
      </c>
      <c r="C11" s="45" t="s">
        <v>1366</v>
      </c>
      <c r="D11" s="46" t="s">
        <v>1367</v>
      </c>
      <c r="E11" s="47" t="s">
        <v>67</v>
      </c>
      <c r="F11" s="48" t="s">
        <v>1368</v>
      </c>
      <c r="G11" s="45" t="s">
        <v>77</v>
      </c>
      <c r="H11" s="88">
        <v>10</v>
      </c>
      <c r="I11" s="49">
        <v>9</v>
      </c>
      <c r="J11" s="49" t="s">
        <v>36</v>
      </c>
      <c r="K11" s="49">
        <v>9.5</v>
      </c>
      <c r="L11" s="54"/>
      <c r="M11" s="54"/>
      <c r="N11" s="54"/>
      <c r="O11" s="54"/>
      <c r="P11" s="86">
        <v>8.5</v>
      </c>
      <c r="Q11" s="51">
        <f t="shared" si="0"/>
        <v>8.9</v>
      </c>
      <c r="R11" s="52" t="str">
        <f t="shared" ref="R11:R70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53" t="str">
        <f t="shared" si="1"/>
        <v>Giỏi</v>
      </c>
      <c r="T11" s="41" t="str">
        <f t="shared" ref="T11:T70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117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" customHeight="1">
      <c r="B12" s="44">
        <v>4</v>
      </c>
      <c r="C12" s="45" t="s">
        <v>1369</v>
      </c>
      <c r="D12" s="46" t="s">
        <v>1370</v>
      </c>
      <c r="E12" s="47" t="s">
        <v>67</v>
      </c>
      <c r="F12" s="48" t="s">
        <v>337</v>
      </c>
      <c r="G12" s="45" t="s">
        <v>90</v>
      </c>
      <c r="H12" s="88">
        <v>0</v>
      </c>
      <c r="I12" s="49">
        <v>0</v>
      </c>
      <c r="J12" s="49" t="s">
        <v>36</v>
      </c>
      <c r="K12" s="49">
        <v>0</v>
      </c>
      <c r="L12" s="54"/>
      <c r="M12" s="54"/>
      <c r="N12" s="54"/>
      <c r="O12" s="54"/>
      <c r="P12" s="121" t="s">
        <v>437</v>
      </c>
      <c r="Q12" s="51">
        <f t="shared" si="0"/>
        <v>0</v>
      </c>
      <c r="R12" s="52" t="str">
        <f t="shared" si="3"/>
        <v>F</v>
      </c>
      <c r="S12" s="53" t="str">
        <f t="shared" si="1"/>
        <v>Kém</v>
      </c>
      <c r="T12" s="41" t="str">
        <f t="shared" si="4"/>
        <v>Không đủ ĐKDT</v>
      </c>
      <c r="U12" s="41"/>
      <c r="V12" s="71"/>
      <c r="W12" s="4"/>
      <c r="X12" s="43" t="str">
        <f t="shared" si="2"/>
        <v>Học lại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" customHeight="1">
      <c r="B13" s="44">
        <v>5</v>
      </c>
      <c r="C13" s="45" t="s">
        <v>1371</v>
      </c>
      <c r="D13" s="46" t="s">
        <v>1372</v>
      </c>
      <c r="E13" s="47" t="s">
        <v>67</v>
      </c>
      <c r="F13" s="48" t="s">
        <v>1373</v>
      </c>
      <c r="G13" s="45" t="s">
        <v>73</v>
      </c>
      <c r="H13" s="88">
        <v>10</v>
      </c>
      <c r="I13" s="49">
        <v>9</v>
      </c>
      <c r="J13" s="49" t="s">
        <v>36</v>
      </c>
      <c r="K13" s="49">
        <v>6</v>
      </c>
      <c r="L13" s="54"/>
      <c r="M13" s="54"/>
      <c r="N13" s="54"/>
      <c r="O13" s="54"/>
      <c r="P13" s="86">
        <v>8</v>
      </c>
      <c r="Q13" s="51">
        <f t="shared" si="0"/>
        <v>7.9</v>
      </c>
      <c r="R13" s="52" t="str">
        <f t="shared" si="3"/>
        <v>B</v>
      </c>
      <c r="S13" s="53" t="str">
        <f t="shared" si="1"/>
        <v>Khá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" customHeight="1">
      <c r="B14" s="44">
        <v>6</v>
      </c>
      <c r="C14" s="45" t="s">
        <v>1374</v>
      </c>
      <c r="D14" s="46" t="s">
        <v>1375</v>
      </c>
      <c r="E14" s="47" t="s">
        <v>67</v>
      </c>
      <c r="F14" s="48" t="s">
        <v>883</v>
      </c>
      <c r="G14" s="45" t="s">
        <v>328</v>
      </c>
      <c r="H14" s="88">
        <v>10</v>
      </c>
      <c r="I14" s="49">
        <v>10</v>
      </c>
      <c r="J14" s="49" t="s">
        <v>36</v>
      </c>
      <c r="K14" s="49">
        <v>8</v>
      </c>
      <c r="L14" s="54"/>
      <c r="M14" s="54"/>
      <c r="N14" s="54"/>
      <c r="O14" s="54"/>
      <c r="P14" s="86">
        <v>8.5</v>
      </c>
      <c r="Q14" s="51">
        <f t="shared" si="0"/>
        <v>8.6999999999999993</v>
      </c>
      <c r="R14" s="52" t="str">
        <f t="shared" si="3"/>
        <v>A</v>
      </c>
      <c r="S14" s="53" t="str">
        <f t="shared" si="1"/>
        <v>Giỏi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" customHeight="1">
      <c r="B15" s="44">
        <v>7</v>
      </c>
      <c r="C15" s="45" t="s">
        <v>1376</v>
      </c>
      <c r="D15" s="46" t="s">
        <v>1377</v>
      </c>
      <c r="E15" s="47" t="s">
        <v>88</v>
      </c>
      <c r="F15" s="48" t="s">
        <v>1167</v>
      </c>
      <c r="G15" s="45" t="s">
        <v>280</v>
      </c>
      <c r="H15" s="88">
        <v>10</v>
      </c>
      <c r="I15" s="49">
        <v>8</v>
      </c>
      <c r="J15" s="49" t="s">
        <v>36</v>
      </c>
      <c r="K15" s="49">
        <v>9</v>
      </c>
      <c r="L15" s="54"/>
      <c r="M15" s="54"/>
      <c r="N15" s="54"/>
      <c r="O15" s="54"/>
      <c r="P15" s="86">
        <v>8</v>
      </c>
      <c r="Q15" s="51">
        <f t="shared" si="0"/>
        <v>8.4</v>
      </c>
      <c r="R15" s="52" t="str">
        <f t="shared" si="3"/>
        <v>B+</v>
      </c>
      <c r="S15" s="53" t="str">
        <f t="shared" si="1"/>
        <v>Khá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" customHeight="1">
      <c r="B16" s="44">
        <v>8</v>
      </c>
      <c r="C16" s="45" t="s">
        <v>1378</v>
      </c>
      <c r="D16" s="46" t="s">
        <v>858</v>
      </c>
      <c r="E16" s="47" t="s">
        <v>1379</v>
      </c>
      <c r="F16" s="48" t="s">
        <v>1380</v>
      </c>
      <c r="G16" s="45" t="s">
        <v>104</v>
      </c>
      <c r="H16" s="88">
        <v>10</v>
      </c>
      <c r="I16" s="49">
        <v>8.5</v>
      </c>
      <c r="J16" s="49" t="s">
        <v>36</v>
      </c>
      <c r="K16" s="49">
        <v>10</v>
      </c>
      <c r="L16" s="54"/>
      <c r="M16" s="54"/>
      <c r="N16" s="54"/>
      <c r="O16" s="54"/>
      <c r="P16" s="86">
        <v>10</v>
      </c>
      <c r="Q16" s="51">
        <f t="shared" si="0"/>
        <v>9.9</v>
      </c>
      <c r="R16" s="52" t="str">
        <f t="shared" si="3"/>
        <v>A+</v>
      </c>
      <c r="S16" s="53" t="str">
        <f t="shared" si="1"/>
        <v>Giỏi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" customHeight="1">
      <c r="B17" s="44">
        <v>9</v>
      </c>
      <c r="C17" s="45" t="s">
        <v>1381</v>
      </c>
      <c r="D17" s="46" t="s">
        <v>767</v>
      </c>
      <c r="E17" s="47" t="s">
        <v>802</v>
      </c>
      <c r="F17" s="48" t="s">
        <v>711</v>
      </c>
      <c r="G17" s="45" t="s">
        <v>104</v>
      </c>
      <c r="H17" s="88">
        <v>10</v>
      </c>
      <c r="I17" s="49">
        <v>10</v>
      </c>
      <c r="J17" s="49" t="s">
        <v>36</v>
      </c>
      <c r="K17" s="49">
        <v>8</v>
      </c>
      <c r="L17" s="54"/>
      <c r="M17" s="54"/>
      <c r="N17" s="54"/>
      <c r="O17" s="54"/>
      <c r="P17" s="86">
        <v>8</v>
      </c>
      <c r="Q17" s="51">
        <f t="shared" si="0"/>
        <v>8.4</v>
      </c>
      <c r="R17" s="52" t="str">
        <f t="shared" si="3"/>
        <v>B+</v>
      </c>
      <c r="S17" s="53" t="str">
        <f t="shared" si="1"/>
        <v>Khá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" customHeight="1">
      <c r="B18" s="44">
        <v>10</v>
      </c>
      <c r="C18" s="45" t="s">
        <v>1382</v>
      </c>
      <c r="D18" s="46" t="s">
        <v>1267</v>
      </c>
      <c r="E18" s="47" t="s">
        <v>331</v>
      </c>
      <c r="F18" s="48" t="s">
        <v>1187</v>
      </c>
      <c r="G18" s="45" t="s">
        <v>280</v>
      </c>
      <c r="H18" s="88">
        <v>8</v>
      </c>
      <c r="I18" s="49">
        <v>9</v>
      </c>
      <c r="J18" s="49" t="s">
        <v>36</v>
      </c>
      <c r="K18" s="49">
        <v>6</v>
      </c>
      <c r="L18" s="54"/>
      <c r="M18" s="54"/>
      <c r="N18" s="54"/>
      <c r="O18" s="54"/>
      <c r="P18" s="86">
        <v>7.5</v>
      </c>
      <c r="Q18" s="51">
        <f t="shared" si="0"/>
        <v>7.4</v>
      </c>
      <c r="R18" s="52" t="str">
        <f t="shared" si="3"/>
        <v>B</v>
      </c>
      <c r="S18" s="53" t="str">
        <f t="shared" si="1"/>
        <v>Khá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" customHeight="1">
      <c r="B19" s="44">
        <v>11</v>
      </c>
      <c r="C19" s="45" t="s">
        <v>1383</v>
      </c>
      <c r="D19" s="46" t="s">
        <v>150</v>
      </c>
      <c r="E19" s="47" t="s">
        <v>130</v>
      </c>
      <c r="F19" s="48" t="s">
        <v>1384</v>
      </c>
      <c r="G19" s="45" t="s">
        <v>73</v>
      </c>
      <c r="H19" s="88">
        <v>10</v>
      </c>
      <c r="I19" s="49">
        <v>8</v>
      </c>
      <c r="J19" s="49" t="s">
        <v>36</v>
      </c>
      <c r="K19" s="49">
        <v>9</v>
      </c>
      <c r="L19" s="54"/>
      <c r="M19" s="54"/>
      <c r="N19" s="54"/>
      <c r="O19" s="54"/>
      <c r="P19" s="86">
        <v>8</v>
      </c>
      <c r="Q19" s="51">
        <f t="shared" si="0"/>
        <v>8.4</v>
      </c>
      <c r="R19" s="52" t="str">
        <f t="shared" si="3"/>
        <v>B+</v>
      </c>
      <c r="S19" s="53" t="str">
        <f t="shared" si="1"/>
        <v>Khá</v>
      </c>
      <c r="T19" s="41" t="str">
        <f t="shared" si="4"/>
        <v/>
      </c>
      <c r="U19" s="41"/>
      <c r="V19" s="71"/>
      <c r="W19" s="4"/>
      <c r="X19" s="43" t="str">
        <f t="shared" si="2"/>
        <v>Đạt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" customHeight="1">
      <c r="B20" s="44">
        <v>12</v>
      </c>
      <c r="C20" s="45" t="s">
        <v>1385</v>
      </c>
      <c r="D20" s="46" t="s">
        <v>885</v>
      </c>
      <c r="E20" s="47" t="s">
        <v>130</v>
      </c>
      <c r="F20" s="48" t="s">
        <v>1129</v>
      </c>
      <c r="G20" s="45" t="s">
        <v>280</v>
      </c>
      <c r="H20" s="88">
        <v>10</v>
      </c>
      <c r="I20" s="49">
        <v>10</v>
      </c>
      <c r="J20" s="49" t="s">
        <v>36</v>
      </c>
      <c r="K20" s="49">
        <v>8.5</v>
      </c>
      <c r="L20" s="54"/>
      <c r="M20" s="54"/>
      <c r="N20" s="54"/>
      <c r="O20" s="54"/>
      <c r="P20" s="86">
        <v>9.5</v>
      </c>
      <c r="Q20" s="51">
        <f t="shared" si="0"/>
        <v>9.4</v>
      </c>
      <c r="R20" s="52" t="str">
        <f t="shared" si="3"/>
        <v>A+</v>
      </c>
      <c r="S20" s="53" t="str">
        <f t="shared" si="1"/>
        <v>Giỏi</v>
      </c>
      <c r="T20" s="41" t="str">
        <f t="shared" si="4"/>
        <v/>
      </c>
      <c r="U20" s="41"/>
      <c r="V20" s="71"/>
      <c r="W20" s="4"/>
      <c r="X20" s="43" t="str">
        <f t="shared" si="2"/>
        <v>Đạt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" customHeight="1">
      <c r="B21" s="44">
        <v>13</v>
      </c>
      <c r="C21" s="45" t="s">
        <v>1386</v>
      </c>
      <c r="D21" s="46" t="s">
        <v>1387</v>
      </c>
      <c r="E21" s="47" t="s">
        <v>139</v>
      </c>
      <c r="F21" s="48" t="s">
        <v>307</v>
      </c>
      <c r="G21" s="45" t="s">
        <v>90</v>
      </c>
      <c r="H21" s="88">
        <v>10</v>
      </c>
      <c r="I21" s="49">
        <v>9.5</v>
      </c>
      <c r="J21" s="49" t="s">
        <v>36</v>
      </c>
      <c r="K21" s="49">
        <v>10</v>
      </c>
      <c r="L21" s="54"/>
      <c r="M21" s="54"/>
      <c r="N21" s="54"/>
      <c r="O21" s="54"/>
      <c r="P21" s="86">
        <v>8</v>
      </c>
      <c r="Q21" s="51">
        <f t="shared" si="0"/>
        <v>8.8000000000000007</v>
      </c>
      <c r="R21" s="52" t="str">
        <f t="shared" si="3"/>
        <v>A</v>
      </c>
      <c r="S21" s="53" t="str">
        <f t="shared" si="1"/>
        <v>Giỏi</v>
      </c>
      <c r="T21" s="41" t="str">
        <f t="shared" si="4"/>
        <v/>
      </c>
      <c r="U21" s="41"/>
      <c r="V21" s="71"/>
      <c r="W21" s="4"/>
      <c r="X21" s="43" t="str">
        <f t="shared" si="2"/>
        <v>Đạt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" customHeight="1">
      <c r="B22" s="44">
        <v>14</v>
      </c>
      <c r="C22" s="45" t="s">
        <v>1388</v>
      </c>
      <c r="D22" s="46" t="s">
        <v>1389</v>
      </c>
      <c r="E22" s="47" t="s">
        <v>151</v>
      </c>
      <c r="F22" s="48" t="s">
        <v>251</v>
      </c>
      <c r="G22" s="45" t="s">
        <v>104</v>
      </c>
      <c r="H22" s="88">
        <v>10</v>
      </c>
      <c r="I22" s="49">
        <v>10</v>
      </c>
      <c r="J22" s="49" t="s">
        <v>36</v>
      </c>
      <c r="K22" s="49">
        <v>8</v>
      </c>
      <c r="L22" s="54"/>
      <c r="M22" s="54"/>
      <c r="N22" s="54"/>
      <c r="O22" s="54"/>
      <c r="P22" s="86">
        <v>7.5</v>
      </c>
      <c r="Q22" s="51">
        <f t="shared" si="0"/>
        <v>8.1</v>
      </c>
      <c r="R22" s="52" t="str">
        <f t="shared" si="3"/>
        <v>B+</v>
      </c>
      <c r="S22" s="53" t="str">
        <f t="shared" si="1"/>
        <v>Khá</v>
      </c>
      <c r="T22" s="41" t="str">
        <f t="shared" si="4"/>
        <v/>
      </c>
      <c r="U22" s="41"/>
      <c r="V22" s="71"/>
      <c r="W22" s="4"/>
      <c r="X22" s="43" t="str">
        <f t="shared" si="2"/>
        <v>Đạt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" customHeight="1">
      <c r="B23" s="44">
        <v>15</v>
      </c>
      <c r="C23" s="45" t="s">
        <v>1390</v>
      </c>
      <c r="D23" s="46" t="s">
        <v>1139</v>
      </c>
      <c r="E23" s="47" t="s">
        <v>826</v>
      </c>
      <c r="F23" s="48" t="s">
        <v>593</v>
      </c>
      <c r="G23" s="45" t="s">
        <v>90</v>
      </c>
      <c r="H23" s="88">
        <v>10</v>
      </c>
      <c r="I23" s="49">
        <v>8.5</v>
      </c>
      <c r="J23" s="49" t="s">
        <v>36</v>
      </c>
      <c r="K23" s="49">
        <v>9.5</v>
      </c>
      <c r="L23" s="54"/>
      <c r="M23" s="54"/>
      <c r="N23" s="54"/>
      <c r="O23" s="54"/>
      <c r="P23" s="86">
        <v>8</v>
      </c>
      <c r="Q23" s="51">
        <f t="shared" si="0"/>
        <v>8.6</v>
      </c>
      <c r="R23" s="52" t="str">
        <f t="shared" si="3"/>
        <v>A</v>
      </c>
      <c r="S23" s="53" t="str">
        <f t="shared" si="1"/>
        <v>Giỏi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" customHeight="1">
      <c r="B24" s="44">
        <v>16</v>
      </c>
      <c r="C24" s="45" t="s">
        <v>1391</v>
      </c>
      <c r="D24" s="46" t="s">
        <v>973</v>
      </c>
      <c r="E24" s="47" t="s">
        <v>340</v>
      </c>
      <c r="F24" s="48" t="s">
        <v>147</v>
      </c>
      <c r="G24" s="45" t="s">
        <v>77</v>
      </c>
      <c r="H24" s="88">
        <v>10</v>
      </c>
      <c r="I24" s="49">
        <v>9</v>
      </c>
      <c r="J24" s="49" t="s">
        <v>36</v>
      </c>
      <c r="K24" s="49">
        <v>9.5</v>
      </c>
      <c r="L24" s="54"/>
      <c r="M24" s="54"/>
      <c r="N24" s="54"/>
      <c r="O24" s="54"/>
      <c r="P24" s="86">
        <v>8</v>
      </c>
      <c r="Q24" s="51">
        <f t="shared" si="0"/>
        <v>8.6</v>
      </c>
      <c r="R24" s="52" t="str">
        <f t="shared" si="3"/>
        <v>A</v>
      </c>
      <c r="S24" s="53" t="str">
        <f t="shared" si="1"/>
        <v>Giỏi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" customHeight="1">
      <c r="B25" s="44">
        <v>17</v>
      </c>
      <c r="C25" s="45" t="s">
        <v>1392</v>
      </c>
      <c r="D25" s="46" t="s">
        <v>767</v>
      </c>
      <c r="E25" s="47" t="s">
        <v>1281</v>
      </c>
      <c r="F25" s="48" t="s">
        <v>1149</v>
      </c>
      <c r="G25" s="45" t="s">
        <v>77</v>
      </c>
      <c r="H25" s="88">
        <v>10</v>
      </c>
      <c r="I25" s="49">
        <v>9</v>
      </c>
      <c r="J25" s="49" t="s">
        <v>36</v>
      </c>
      <c r="K25" s="49">
        <v>9.5</v>
      </c>
      <c r="L25" s="54"/>
      <c r="M25" s="54"/>
      <c r="N25" s="54"/>
      <c r="O25" s="54"/>
      <c r="P25" s="86">
        <v>8</v>
      </c>
      <c r="Q25" s="51">
        <f t="shared" si="0"/>
        <v>8.6</v>
      </c>
      <c r="R25" s="52" t="str">
        <f t="shared" si="3"/>
        <v>A</v>
      </c>
      <c r="S25" s="53" t="str">
        <f t="shared" si="1"/>
        <v>Giỏi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" customHeight="1">
      <c r="B26" s="44">
        <v>18</v>
      </c>
      <c r="C26" s="45" t="s">
        <v>1393</v>
      </c>
      <c r="D26" s="46" t="s">
        <v>1394</v>
      </c>
      <c r="E26" s="47" t="s">
        <v>347</v>
      </c>
      <c r="F26" s="48" t="s">
        <v>1083</v>
      </c>
      <c r="G26" s="45" t="s">
        <v>90</v>
      </c>
      <c r="H26" s="88">
        <v>10</v>
      </c>
      <c r="I26" s="49">
        <v>8.5</v>
      </c>
      <c r="J26" s="49" t="s">
        <v>36</v>
      </c>
      <c r="K26" s="49">
        <v>10</v>
      </c>
      <c r="L26" s="54"/>
      <c r="M26" s="54"/>
      <c r="N26" s="54"/>
      <c r="O26" s="54"/>
      <c r="P26" s="86">
        <v>8</v>
      </c>
      <c r="Q26" s="51">
        <f t="shared" si="0"/>
        <v>8.6999999999999993</v>
      </c>
      <c r="R26" s="52" t="str">
        <f t="shared" si="3"/>
        <v>A</v>
      </c>
      <c r="S26" s="53" t="str">
        <f t="shared" si="1"/>
        <v>Giỏi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" customHeight="1">
      <c r="B27" s="44">
        <v>19</v>
      </c>
      <c r="C27" s="45" t="s">
        <v>1395</v>
      </c>
      <c r="D27" s="46" t="s">
        <v>298</v>
      </c>
      <c r="E27" s="47" t="s">
        <v>990</v>
      </c>
      <c r="F27" s="48" t="s">
        <v>719</v>
      </c>
      <c r="G27" s="45" t="s">
        <v>104</v>
      </c>
      <c r="H27" s="88">
        <v>10</v>
      </c>
      <c r="I27" s="49">
        <v>8.5</v>
      </c>
      <c r="J27" s="49" t="s">
        <v>36</v>
      </c>
      <c r="K27" s="49">
        <v>9.5</v>
      </c>
      <c r="L27" s="54"/>
      <c r="M27" s="54"/>
      <c r="N27" s="54"/>
      <c r="O27" s="54"/>
      <c r="P27" s="86">
        <v>8.5</v>
      </c>
      <c r="Q27" s="51">
        <f t="shared" si="0"/>
        <v>8.9</v>
      </c>
      <c r="R27" s="52" t="str">
        <f t="shared" si="3"/>
        <v>A</v>
      </c>
      <c r="S27" s="53" t="str">
        <f t="shared" si="1"/>
        <v>Giỏi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" customHeight="1">
      <c r="B28" s="44">
        <v>20</v>
      </c>
      <c r="C28" s="45" t="s">
        <v>1396</v>
      </c>
      <c r="D28" s="46" t="s">
        <v>1397</v>
      </c>
      <c r="E28" s="47" t="s">
        <v>990</v>
      </c>
      <c r="F28" s="48" t="s">
        <v>1243</v>
      </c>
      <c r="G28" s="45" t="s">
        <v>77</v>
      </c>
      <c r="H28" s="88">
        <v>10</v>
      </c>
      <c r="I28" s="49">
        <v>9</v>
      </c>
      <c r="J28" s="49" t="s">
        <v>36</v>
      </c>
      <c r="K28" s="49">
        <v>8</v>
      </c>
      <c r="L28" s="54"/>
      <c r="M28" s="54"/>
      <c r="N28" s="54"/>
      <c r="O28" s="54"/>
      <c r="P28" s="86">
        <v>6</v>
      </c>
      <c r="Q28" s="51">
        <f t="shared" si="0"/>
        <v>7.1</v>
      </c>
      <c r="R28" s="52" t="str">
        <f t="shared" si="3"/>
        <v>B</v>
      </c>
      <c r="S28" s="53" t="str">
        <f t="shared" si="1"/>
        <v>Khá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" customHeight="1">
      <c r="B29" s="44">
        <v>21</v>
      </c>
      <c r="C29" s="45" t="s">
        <v>1398</v>
      </c>
      <c r="D29" s="46" t="s">
        <v>1399</v>
      </c>
      <c r="E29" s="47" t="s">
        <v>479</v>
      </c>
      <c r="F29" s="48" t="s">
        <v>1400</v>
      </c>
      <c r="G29" s="45" t="s">
        <v>174</v>
      </c>
      <c r="H29" s="88">
        <v>10</v>
      </c>
      <c r="I29" s="49">
        <v>9</v>
      </c>
      <c r="J29" s="49" t="s">
        <v>36</v>
      </c>
      <c r="K29" s="49">
        <v>8</v>
      </c>
      <c r="L29" s="54"/>
      <c r="M29" s="54"/>
      <c r="N29" s="54"/>
      <c r="O29" s="54"/>
      <c r="P29" s="86">
        <v>7</v>
      </c>
      <c r="Q29" s="51">
        <f t="shared" si="0"/>
        <v>7.7</v>
      </c>
      <c r="R29" s="52" t="str">
        <f t="shared" si="3"/>
        <v>B</v>
      </c>
      <c r="S29" s="53" t="str">
        <f t="shared" si="1"/>
        <v>Khá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" customHeight="1">
      <c r="B30" s="44">
        <v>22</v>
      </c>
      <c r="C30" s="45" t="s">
        <v>1401</v>
      </c>
      <c r="D30" s="46" t="s">
        <v>1402</v>
      </c>
      <c r="E30" s="47" t="s">
        <v>351</v>
      </c>
      <c r="F30" s="48" t="s">
        <v>1403</v>
      </c>
      <c r="G30" s="45" t="s">
        <v>90</v>
      </c>
      <c r="H30" s="88">
        <v>10</v>
      </c>
      <c r="I30" s="49">
        <v>9.5</v>
      </c>
      <c r="J30" s="49" t="s">
        <v>36</v>
      </c>
      <c r="K30" s="49">
        <v>10</v>
      </c>
      <c r="L30" s="54"/>
      <c r="M30" s="54"/>
      <c r="N30" s="54"/>
      <c r="O30" s="54"/>
      <c r="P30" s="86">
        <v>8</v>
      </c>
      <c r="Q30" s="51">
        <f t="shared" si="0"/>
        <v>8.8000000000000007</v>
      </c>
      <c r="R30" s="52" t="str">
        <f t="shared" si="3"/>
        <v>A</v>
      </c>
      <c r="S30" s="53" t="str">
        <f t="shared" si="1"/>
        <v>Giỏi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" customHeight="1">
      <c r="B31" s="44">
        <v>23</v>
      </c>
      <c r="C31" s="45" t="s">
        <v>1404</v>
      </c>
      <c r="D31" s="46" t="s">
        <v>159</v>
      </c>
      <c r="E31" s="47" t="s">
        <v>182</v>
      </c>
      <c r="F31" s="48" t="s">
        <v>1405</v>
      </c>
      <c r="G31" s="45" t="s">
        <v>174</v>
      </c>
      <c r="H31" s="88">
        <v>10</v>
      </c>
      <c r="I31" s="49">
        <v>9</v>
      </c>
      <c r="J31" s="49" t="s">
        <v>36</v>
      </c>
      <c r="K31" s="49">
        <v>9.5</v>
      </c>
      <c r="L31" s="54"/>
      <c r="M31" s="54"/>
      <c r="N31" s="54"/>
      <c r="O31" s="54"/>
      <c r="P31" s="86">
        <v>7</v>
      </c>
      <c r="Q31" s="51">
        <f t="shared" si="0"/>
        <v>8</v>
      </c>
      <c r="R31" s="52" t="str">
        <f t="shared" si="3"/>
        <v>B+</v>
      </c>
      <c r="S31" s="53" t="str">
        <f t="shared" si="1"/>
        <v>Khá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" customHeight="1">
      <c r="B32" s="44">
        <v>24</v>
      </c>
      <c r="C32" s="45" t="s">
        <v>1406</v>
      </c>
      <c r="D32" s="46" t="s">
        <v>210</v>
      </c>
      <c r="E32" s="47" t="s">
        <v>182</v>
      </c>
      <c r="F32" s="48" t="s">
        <v>1407</v>
      </c>
      <c r="G32" s="45" t="s">
        <v>77</v>
      </c>
      <c r="H32" s="88">
        <v>10</v>
      </c>
      <c r="I32" s="49">
        <v>9</v>
      </c>
      <c r="J32" s="49" t="s">
        <v>36</v>
      </c>
      <c r="K32" s="49">
        <v>8</v>
      </c>
      <c r="L32" s="54"/>
      <c r="M32" s="54"/>
      <c r="N32" s="54"/>
      <c r="O32" s="54"/>
      <c r="P32" s="86">
        <v>7</v>
      </c>
      <c r="Q32" s="51">
        <f t="shared" si="0"/>
        <v>7.7</v>
      </c>
      <c r="R32" s="52" t="str">
        <f t="shared" si="3"/>
        <v>B</v>
      </c>
      <c r="S32" s="53" t="str">
        <f t="shared" si="1"/>
        <v>Khá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" customHeight="1">
      <c r="B33" s="44">
        <v>25</v>
      </c>
      <c r="C33" s="45" t="s">
        <v>1408</v>
      </c>
      <c r="D33" s="46" t="s">
        <v>1409</v>
      </c>
      <c r="E33" s="47" t="s">
        <v>186</v>
      </c>
      <c r="F33" s="48" t="s">
        <v>769</v>
      </c>
      <c r="G33" s="45" t="s">
        <v>113</v>
      </c>
      <c r="H33" s="88">
        <v>8</v>
      </c>
      <c r="I33" s="49">
        <v>8.5</v>
      </c>
      <c r="J33" s="49" t="s">
        <v>36</v>
      </c>
      <c r="K33" s="49">
        <v>9.5</v>
      </c>
      <c r="L33" s="54"/>
      <c r="M33" s="54"/>
      <c r="N33" s="54"/>
      <c r="O33" s="54"/>
      <c r="P33" s="86">
        <v>8.5</v>
      </c>
      <c r="Q33" s="51">
        <f t="shared" si="0"/>
        <v>8.6999999999999993</v>
      </c>
      <c r="R33" s="52" t="str">
        <f t="shared" si="3"/>
        <v>A</v>
      </c>
      <c r="S33" s="53" t="str">
        <f t="shared" si="1"/>
        <v>Giỏi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" customHeight="1">
      <c r="B34" s="44">
        <v>26</v>
      </c>
      <c r="C34" s="45" t="s">
        <v>1410</v>
      </c>
      <c r="D34" s="46" t="s">
        <v>1411</v>
      </c>
      <c r="E34" s="47" t="s">
        <v>186</v>
      </c>
      <c r="F34" s="48" t="s">
        <v>1412</v>
      </c>
      <c r="G34" s="45" t="s">
        <v>69</v>
      </c>
      <c r="H34" s="88">
        <v>10</v>
      </c>
      <c r="I34" s="49">
        <v>8.5</v>
      </c>
      <c r="J34" s="49" t="s">
        <v>36</v>
      </c>
      <c r="K34" s="49">
        <v>10</v>
      </c>
      <c r="L34" s="54"/>
      <c r="M34" s="54"/>
      <c r="N34" s="54"/>
      <c r="O34" s="54"/>
      <c r="P34" s="86">
        <v>8.5</v>
      </c>
      <c r="Q34" s="51">
        <f t="shared" si="0"/>
        <v>9</v>
      </c>
      <c r="R34" s="52" t="str">
        <f t="shared" si="3"/>
        <v>A+</v>
      </c>
      <c r="S34" s="53" t="str">
        <f t="shared" si="1"/>
        <v>Giỏi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" customHeight="1">
      <c r="B35" s="44">
        <v>27</v>
      </c>
      <c r="C35" s="45" t="s">
        <v>1413</v>
      </c>
      <c r="D35" s="46" t="s">
        <v>1414</v>
      </c>
      <c r="E35" s="47" t="s">
        <v>1415</v>
      </c>
      <c r="F35" s="48" t="s">
        <v>1416</v>
      </c>
      <c r="G35" s="45" t="s">
        <v>73</v>
      </c>
      <c r="H35" s="88">
        <v>10</v>
      </c>
      <c r="I35" s="49">
        <v>9</v>
      </c>
      <c r="J35" s="49" t="s">
        <v>36</v>
      </c>
      <c r="K35" s="49">
        <v>6</v>
      </c>
      <c r="L35" s="54"/>
      <c r="M35" s="54"/>
      <c r="N35" s="54"/>
      <c r="O35" s="54"/>
      <c r="P35" s="86">
        <v>9</v>
      </c>
      <c r="Q35" s="51">
        <f t="shared" si="0"/>
        <v>8.5</v>
      </c>
      <c r="R35" s="52" t="str">
        <f t="shared" si="3"/>
        <v>A</v>
      </c>
      <c r="S35" s="53" t="str">
        <f t="shared" si="1"/>
        <v>Giỏi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" customHeight="1">
      <c r="B36" s="44">
        <v>28</v>
      </c>
      <c r="C36" s="45" t="s">
        <v>1417</v>
      </c>
      <c r="D36" s="46" t="s">
        <v>1418</v>
      </c>
      <c r="E36" s="47" t="s">
        <v>1419</v>
      </c>
      <c r="F36" s="48" t="s">
        <v>593</v>
      </c>
      <c r="G36" s="45" t="s">
        <v>73</v>
      </c>
      <c r="H36" s="88">
        <v>10</v>
      </c>
      <c r="I36" s="49">
        <v>9</v>
      </c>
      <c r="J36" s="49" t="s">
        <v>36</v>
      </c>
      <c r="K36" s="49">
        <v>6</v>
      </c>
      <c r="L36" s="54"/>
      <c r="M36" s="54"/>
      <c r="N36" s="54"/>
      <c r="O36" s="54"/>
      <c r="P36" s="86">
        <v>8</v>
      </c>
      <c r="Q36" s="51">
        <f t="shared" si="0"/>
        <v>7.9</v>
      </c>
      <c r="R36" s="52" t="str">
        <f t="shared" si="3"/>
        <v>B</v>
      </c>
      <c r="S36" s="53" t="str">
        <f t="shared" si="1"/>
        <v>Khá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" customHeight="1">
      <c r="B37" s="44">
        <v>29</v>
      </c>
      <c r="C37" s="45" t="s">
        <v>1420</v>
      </c>
      <c r="D37" s="46" t="s">
        <v>185</v>
      </c>
      <c r="E37" s="47" t="s">
        <v>193</v>
      </c>
      <c r="F37" s="48" t="s">
        <v>68</v>
      </c>
      <c r="G37" s="45" t="s">
        <v>332</v>
      </c>
      <c r="H37" s="88">
        <v>10</v>
      </c>
      <c r="I37" s="49">
        <v>8.5</v>
      </c>
      <c r="J37" s="49" t="s">
        <v>36</v>
      </c>
      <c r="K37" s="49">
        <v>9.5</v>
      </c>
      <c r="L37" s="54"/>
      <c r="M37" s="54"/>
      <c r="N37" s="54"/>
      <c r="O37" s="54"/>
      <c r="P37" s="86">
        <v>6</v>
      </c>
      <c r="Q37" s="51">
        <f t="shared" si="0"/>
        <v>7.4</v>
      </c>
      <c r="R37" s="52" t="str">
        <f t="shared" si="3"/>
        <v>B</v>
      </c>
      <c r="S37" s="53" t="str">
        <f t="shared" si="1"/>
        <v>Khá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" customHeight="1">
      <c r="B38" s="44">
        <v>30</v>
      </c>
      <c r="C38" s="45" t="s">
        <v>1421</v>
      </c>
      <c r="D38" s="46" t="s">
        <v>1422</v>
      </c>
      <c r="E38" s="47" t="s">
        <v>201</v>
      </c>
      <c r="F38" s="48" t="s">
        <v>468</v>
      </c>
      <c r="G38" s="45" t="s">
        <v>77</v>
      </c>
      <c r="H38" s="88">
        <v>10</v>
      </c>
      <c r="I38" s="49">
        <v>9</v>
      </c>
      <c r="J38" s="49" t="s">
        <v>36</v>
      </c>
      <c r="K38" s="49">
        <v>8</v>
      </c>
      <c r="L38" s="54"/>
      <c r="M38" s="54"/>
      <c r="N38" s="54"/>
      <c r="O38" s="54"/>
      <c r="P38" s="86">
        <v>6.5</v>
      </c>
      <c r="Q38" s="51">
        <f t="shared" si="0"/>
        <v>7.4</v>
      </c>
      <c r="R38" s="52" t="str">
        <f t="shared" si="3"/>
        <v>B</v>
      </c>
      <c r="S38" s="53" t="str">
        <f t="shared" si="1"/>
        <v>Khá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" customHeight="1">
      <c r="B39" s="44">
        <v>31</v>
      </c>
      <c r="C39" s="45" t="s">
        <v>1423</v>
      </c>
      <c r="D39" s="46" t="s">
        <v>122</v>
      </c>
      <c r="E39" s="47" t="s">
        <v>201</v>
      </c>
      <c r="F39" s="48" t="s">
        <v>68</v>
      </c>
      <c r="G39" s="45" t="s">
        <v>77</v>
      </c>
      <c r="H39" s="88">
        <v>10</v>
      </c>
      <c r="I39" s="49">
        <v>9</v>
      </c>
      <c r="J39" s="49" t="s">
        <v>36</v>
      </c>
      <c r="K39" s="49">
        <v>8</v>
      </c>
      <c r="L39" s="54"/>
      <c r="M39" s="54"/>
      <c r="N39" s="54"/>
      <c r="O39" s="54"/>
      <c r="P39" s="86">
        <v>6.5</v>
      </c>
      <c r="Q39" s="51">
        <f t="shared" si="0"/>
        <v>7.4</v>
      </c>
      <c r="R39" s="52" t="str">
        <f t="shared" si="3"/>
        <v>B</v>
      </c>
      <c r="S39" s="53" t="str">
        <f t="shared" si="1"/>
        <v>Khá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" customHeight="1">
      <c r="B40" s="44">
        <v>32</v>
      </c>
      <c r="C40" s="45" t="s">
        <v>1424</v>
      </c>
      <c r="D40" s="46" t="s">
        <v>1425</v>
      </c>
      <c r="E40" s="47" t="s">
        <v>214</v>
      </c>
      <c r="F40" s="48" t="s">
        <v>668</v>
      </c>
      <c r="G40" s="45" t="s">
        <v>90</v>
      </c>
      <c r="H40" s="88">
        <v>10</v>
      </c>
      <c r="I40" s="49">
        <v>9.5</v>
      </c>
      <c r="J40" s="49" t="s">
        <v>36</v>
      </c>
      <c r="K40" s="49">
        <v>10</v>
      </c>
      <c r="L40" s="54"/>
      <c r="M40" s="54"/>
      <c r="N40" s="54"/>
      <c r="O40" s="54"/>
      <c r="P40" s="86">
        <v>9</v>
      </c>
      <c r="Q40" s="51">
        <f t="shared" si="0"/>
        <v>9.4</v>
      </c>
      <c r="R40" s="52" t="str">
        <f t="shared" si="3"/>
        <v>A+</v>
      </c>
      <c r="S40" s="53" t="str">
        <f t="shared" si="1"/>
        <v>Giỏi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" customHeight="1">
      <c r="B41" s="44">
        <v>33</v>
      </c>
      <c r="C41" s="45" t="s">
        <v>1426</v>
      </c>
      <c r="D41" s="46" t="s">
        <v>110</v>
      </c>
      <c r="E41" s="47" t="s">
        <v>1427</v>
      </c>
      <c r="F41" s="48" t="s">
        <v>571</v>
      </c>
      <c r="G41" s="45" t="s">
        <v>73</v>
      </c>
      <c r="H41" s="88">
        <v>10</v>
      </c>
      <c r="I41" s="49">
        <v>8</v>
      </c>
      <c r="J41" s="49" t="s">
        <v>36</v>
      </c>
      <c r="K41" s="49">
        <v>9</v>
      </c>
      <c r="L41" s="54"/>
      <c r="M41" s="54"/>
      <c r="N41" s="54"/>
      <c r="O41" s="54"/>
      <c r="P41" s="86">
        <v>7</v>
      </c>
      <c r="Q41" s="51">
        <f t="shared" si="0"/>
        <v>7.8</v>
      </c>
      <c r="R41" s="52" t="str">
        <f t="shared" si="3"/>
        <v>B</v>
      </c>
      <c r="S41" s="53" t="str">
        <f t="shared" si="1"/>
        <v>Khá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" customHeight="1">
      <c r="B42" s="44">
        <v>34</v>
      </c>
      <c r="C42" s="45" t="s">
        <v>1428</v>
      </c>
      <c r="D42" s="46" t="s">
        <v>1429</v>
      </c>
      <c r="E42" s="47" t="s">
        <v>1430</v>
      </c>
      <c r="F42" s="48" t="s">
        <v>536</v>
      </c>
      <c r="G42" s="45" t="s">
        <v>90</v>
      </c>
      <c r="H42" s="88">
        <v>10</v>
      </c>
      <c r="I42" s="49">
        <v>9.5</v>
      </c>
      <c r="J42" s="49" t="s">
        <v>36</v>
      </c>
      <c r="K42" s="49">
        <v>10</v>
      </c>
      <c r="L42" s="54"/>
      <c r="M42" s="54"/>
      <c r="N42" s="54"/>
      <c r="O42" s="54"/>
      <c r="P42" s="86">
        <v>7.5</v>
      </c>
      <c r="Q42" s="51">
        <f t="shared" si="0"/>
        <v>8.5</v>
      </c>
      <c r="R42" s="52" t="str">
        <f t="shared" si="3"/>
        <v>A</v>
      </c>
      <c r="S42" s="53" t="str">
        <f t="shared" si="1"/>
        <v>Giỏi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" customHeight="1">
      <c r="B43" s="44">
        <v>35</v>
      </c>
      <c r="C43" s="45" t="s">
        <v>1431</v>
      </c>
      <c r="D43" s="46" t="s">
        <v>1432</v>
      </c>
      <c r="E43" s="47" t="s">
        <v>386</v>
      </c>
      <c r="F43" s="48" t="s">
        <v>607</v>
      </c>
      <c r="G43" s="45" t="s">
        <v>280</v>
      </c>
      <c r="H43" s="88">
        <v>10</v>
      </c>
      <c r="I43" s="49">
        <v>8</v>
      </c>
      <c r="J43" s="49" t="s">
        <v>36</v>
      </c>
      <c r="K43" s="49">
        <v>9</v>
      </c>
      <c r="L43" s="54"/>
      <c r="M43" s="54"/>
      <c r="N43" s="54"/>
      <c r="O43" s="54"/>
      <c r="P43" s="86">
        <v>8</v>
      </c>
      <c r="Q43" s="51">
        <f t="shared" si="0"/>
        <v>8.4</v>
      </c>
      <c r="R43" s="52" t="str">
        <f t="shared" si="3"/>
        <v>B+</v>
      </c>
      <c r="S43" s="53" t="str">
        <f t="shared" si="1"/>
        <v>Khá</v>
      </c>
      <c r="T43" s="41" t="str">
        <f t="shared" si="4"/>
        <v/>
      </c>
      <c r="U43" s="41"/>
      <c r="V43" s="71"/>
      <c r="W43" s="4"/>
      <c r="X43" s="43" t="str">
        <f t="shared" si="2"/>
        <v>Đạt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" customHeight="1">
      <c r="B44" s="44">
        <v>36</v>
      </c>
      <c r="C44" s="45" t="s">
        <v>1433</v>
      </c>
      <c r="D44" s="46" t="s">
        <v>987</v>
      </c>
      <c r="E44" s="47" t="s">
        <v>390</v>
      </c>
      <c r="F44" s="48" t="s">
        <v>1434</v>
      </c>
      <c r="G44" s="45" t="s">
        <v>332</v>
      </c>
      <c r="H44" s="88">
        <v>8</v>
      </c>
      <c r="I44" s="49">
        <v>9</v>
      </c>
      <c r="J44" s="49" t="s">
        <v>36</v>
      </c>
      <c r="K44" s="49">
        <v>9.5</v>
      </c>
      <c r="L44" s="54"/>
      <c r="M44" s="54"/>
      <c r="N44" s="54"/>
      <c r="O44" s="54"/>
      <c r="P44" s="86">
        <v>0</v>
      </c>
      <c r="Q44" s="51">
        <f t="shared" si="0"/>
        <v>3.6</v>
      </c>
      <c r="R44" s="52" t="str">
        <f t="shared" si="3"/>
        <v>F</v>
      </c>
      <c r="S44" s="53" t="str">
        <f t="shared" si="1"/>
        <v>Kém</v>
      </c>
      <c r="T44" s="41" t="str">
        <f t="shared" si="4"/>
        <v/>
      </c>
      <c r="U44" s="41"/>
      <c r="V44" s="71"/>
      <c r="W44" s="4"/>
      <c r="X44" s="43" t="str">
        <f t="shared" si="2"/>
        <v>Học lại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" customHeight="1">
      <c r="B45" s="44">
        <v>37</v>
      </c>
      <c r="C45" s="45" t="s">
        <v>1435</v>
      </c>
      <c r="D45" s="46" t="s">
        <v>210</v>
      </c>
      <c r="E45" s="47" t="s">
        <v>225</v>
      </c>
      <c r="F45" s="48" t="s">
        <v>545</v>
      </c>
      <c r="G45" s="45" t="s">
        <v>73</v>
      </c>
      <c r="H45" s="88">
        <v>10</v>
      </c>
      <c r="I45" s="49">
        <v>8</v>
      </c>
      <c r="J45" s="49" t="s">
        <v>36</v>
      </c>
      <c r="K45" s="49">
        <v>9</v>
      </c>
      <c r="L45" s="54"/>
      <c r="M45" s="54"/>
      <c r="N45" s="54"/>
      <c r="O45" s="54"/>
      <c r="P45" s="86">
        <v>7.5</v>
      </c>
      <c r="Q45" s="51">
        <f t="shared" si="0"/>
        <v>8.1</v>
      </c>
      <c r="R45" s="52" t="str">
        <f t="shared" si="3"/>
        <v>B+</v>
      </c>
      <c r="S45" s="53" t="str">
        <f t="shared" si="1"/>
        <v>Khá</v>
      </c>
      <c r="T45" s="41" t="str">
        <f t="shared" si="4"/>
        <v/>
      </c>
      <c r="U45" s="41"/>
      <c r="V45" s="71"/>
      <c r="W45" s="4"/>
      <c r="X45" s="43" t="str">
        <f t="shared" si="2"/>
        <v>Đạt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" customHeight="1">
      <c r="B46" s="44">
        <v>38</v>
      </c>
      <c r="C46" s="45" t="s">
        <v>1436</v>
      </c>
      <c r="D46" s="46" t="s">
        <v>1437</v>
      </c>
      <c r="E46" s="47" t="s">
        <v>1438</v>
      </c>
      <c r="F46" s="48" t="s">
        <v>1439</v>
      </c>
      <c r="G46" s="45" t="s">
        <v>90</v>
      </c>
      <c r="H46" s="88">
        <v>10</v>
      </c>
      <c r="I46" s="49">
        <v>8.5</v>
      </c>
      <c r="J46" s="49" t="s">
        <v>36</v>
      </c>
      <c r="K46" s="49">
        <v>10</v>
      </c>
      <c r="L46" s="54"/>
      <c r="M46" s="54"/>
      <c r="N46" s="54"/>
      <c r="O46" s="54"/>
      <c r="P46" s="86">
        <v>8</v>
      </c>
      <c r="Q46" s="51">
        <f t="shared" si="0"/>
        <v>8.6999999999999993</v>
      </c>
      <c r="R46" s="52" t="str">
        <f t="shared" si="3"/>
        <v>A</v>
      </c>
      <c r="S46" s="53" t="str">
        <f t="shared" si="1"/>
        <v>Giỏi</v>
      </c>
      <c r="T46" s="41" t="str">
        <f t="shared" si="4"/>
        <v/>
      </c>
      <c r="U46" s="41"/>
      <c r="V46" s="71"/>
      <c r="W46" s="4"/>
      <c r="X46" s="43" t="str">
        <f t="shared" si="2"/>
        <v>Đạt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" customHeight="1">
      <c r="B47" s="44">
        <v>39</v>
      </c>
      <c r="C47" s="45" t="s">
        <v>1440</v>
      </c>
      <c r="D47" s="46" t="s">
        <v>902</v>
      </c>
      <c r="E47" s="47" t="s">
        <v>1441</v>
      </c>
      <c r="F47" s="48" t="s">
        <v>1330</v>
      </c>
      <c r="G47" s="45" t="s">
        <v>148</v>
      </c>
      <c r="H47" s="88">
        <v>10</v>
      </c>
      <c r="I47" s="49">
        <v>10</v>
      </c>
      <c r="J47" s="49" t="s">
        <v>36</v>
      </c>
      <c r="K47" s="49">
        <v>8.5</v>
      </c>
      <c r="L47" s="54"/>
      <c r="M47" s="54"/>
      <c r="N47" s="54"/>
      <c r="O47" s="54"/>
      <c r="P47" s="86">
        <v>7</v>
      </c>
      <c r="Q47" s="51">
        <f t="shared" si="0"/>
        <v>7.9</v>
      </c>
      <c r="R47" s="52" t="str">
        <f t="shared" si="3"/>
        <v>B</v>
      </c>
      <c r="S47" s="53" t="str">
        <f t="shared" si="1"/>
        <v>Khá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" customHeight="1">
      <c r="B48" s="44">
        <v>40</v>
      </c>
      <c r="C48" s="45" t="s">
        <v>1442</v>
      </c>
      <c r="D48" s="46" t="s">
        <v>1443</v>
      </c>
      <c r="E48" s="47" t="s">
        <v>1444</v>
      </c>
      <c r="F48" s="48" t="s">
        <v>1445</v>
      </c>
      <c r="G48" s="45" t="s">
        <v>73</v>
      </c>
      <c r="H48" s="88">
        <v>10</v>
      </c>
      <c r="I48" s="49">
        <v>8.5</v>
      </c>
      <c r="J48" s="49" t="s">
        <v>36</v>
      </c>
      <c r="K48" s="49">
        <v>10</v>
      </c>
      <c r="L48" s="54"/>
      <c r="M48" s="54"/>
      <c r="N48" s="54"/>
      <c r="O48" s="54"/>
      <c r="P48" s="86">
        <v>8</v>
      </c>
      <c r="Q48" s="51">
        <f t="shared" si="0"/>
        <v>8.6999999999999993</v>
      </c>
      <c r="R48" s="52" t="str">
        <f t="shared" si="3"/>
        <v>A</v>
      </c>
      <c r="S48" s="53" t="str">
        <f t="shared" si="1"/>
        <v>Giỏi</v>
      </c>
      <c r="T48" s="41" t="str">
        <f t="shared" si="4"/>
        <v/>
      </c>
      <c r="U48" s="41"/>
      <c r="V48" s="71"/>
      <c r="W48" s="4"/>
      <c r="X48" s="43" t="str">
        <f t="shared" si="2"/>
        <v>Đạt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2:40" ht="18" customHeight="1">
      <c r="B49" s="44">
        <v>41</v>
      </c>
      <c r="C49" s="45" t="s">
        <v>1446</v>
      </c>
      <c r="D49" s="46" t="s">
        <v>1447</v>
      </c>
      <c r="E49" s="47" t="s">
        <v>240</v>
      </c>
      <c r="F49" s="48" t="s">
        <v>137</v>
      </c>
      <c r="G49" s="45" t="s">
        <v>113</v>
      </c>
      <c r="H49" s="88">
        <v>10</v>
      </c>
      <c r="I49" s="49">
        <v>8.5</v>
      </c>
      <c r="J49" s="49" t="s">
        <v>36</v>
      </c>
      <c r="K49" s="49">
        <v>9.5</v>
      </c>
      <c r="L49" s="54"/>
      <c r="M49" s="54"/>
      <c r="N49" s="54"/>
      <c r="O49" s="54"/>
      <c r="P49" s="86">
        <v>7.5</v>
      </c>
      <c r="Q49" s="51">
        <f t="shared" si="0"/>
        <v>8.3000000000000007</v>
      </c>
      <c r="R49" s="52" t="str">
        <f t="shared" si="3"/>
        <v>B+</v>
      </c>
      <c r="S49" s="53" t="str">
        <f t="shared" si="1"/>
        <v>Khá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2:40" ht="18" customHeight="1">
      <c r="B50" s="44">
        <v>42</v>
      </c>
      <c r="C50" s="45" t="s">
        <v>1448</v>
      </c>
      <c r="D50" s="46" t="s">
        <v>455</v>
      </c>
      <c r="E50" s="47" t="s">
        <v>240</v>
      </c>
      <c r="F50" s="48" t="s">
        <v>1449</v>
      </c>
      <c r="G50" s="45" t="s">
        <v>174</v>
      </c>
      <c r="H50" s="88">
        <v>10</v>
      </c>
      <c r="I50" s="49">
        <v>9</v>
      </c>
      <c r="J50" s="49" t="s">
        <v>36</v>
      </c>
      <c r="K50" s="49">
        <v>9.5</v>
      </c>
      <c r="L50" s="54"/>
      <c r="M50" s="54"/>
      <c r="N50" s="54"/>
      <c r="O50" s="54"/>
      <c r="P50" s="86">
        <v>8</v>
      </c>
      <c r="Q50" s="51">
        <f t="shared" si="0"/>
        <v>8.6</v>
      </c>
      <c r="R50" s="52" t="str">
        <f t="shared" si="3"/>
        <v>A</v>
      </c>
      <c r="S50" s="53" t="str">
        <f t="shared" si="1"/>
        <v>Giỏi</v>
      </c>
      <c r="T50" s="41" t="str">
        <f t="shared" si="4"/>
        <v/>
      </c>
      <c r="U50" s="41"/>
      <c r="V50" s="71"/>
      <c r="W50" s="4"/>
      <c r="X50" s="43" t="str">
        <f t="shared" si="2"/>
        <v>Đạt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2:40" ht="18" customHeight="1">
      <c r="B51" s="44">
        <v>43</v>
      </c>
      <c r="C51" s="45" t="s">
        <v>1450</v>
      </c>
      <c r="D51" s="46" t="s">
        <v>455</v>
      </c>
      <c r="E51" s="47" t="s">
        <v>240</v>
      </c>
      <c r="F51" s="48" t="s">
        <v>381</v>
      </c>
      <c r="G51" s="45" t="s">
        <v>85</v>
      </c>
      <c r="H51" s="88">
        <v>10</v>
      </c>
      <c r="I51" s="49">
        <v>10</v>
      </c>
      <c r="J51" s="49" t="s">
        <v>36</v>
      </c>
      <c r="K51" s="49">
        <v>8.5</v>
      </c>
      <c r="L51" s="54"/>
      <c r="M51" s="54"/>
      <c r="N51" s="54"/>
      <c r="O51" s="54"/>
      <c r="P51" s="86">
        <v>7.5</v>
      </c>
      <c r="Q51" s="51">
        <f t="shared" si="0"/>
        <v>8.1999999999999993</v>
      </c>
      <c r="R51" s="52" t="str">
        <f t="shared" si="3"/>
        <v>B+</v>
      </c>
      <c r="S51" s="53" t="str">
        <f t="shared" si="1"/>
        <v>Khá</v>
      </c>
      <c r="T51" s="41" t="str">
        <f t="shared" si="4"/>
        <v/>
      </c>
      <c r="U51" s="41"/>
      <c r="V51" s="71"/>
      <c r="W51" s="4"/>
      <c r="X51" s="43" t="str">
        <f t="shared" si="2"/>
        <v>Đạt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2:40" ht="18" customHeight="1">
      <c r="B52" s="44">
        <v>44</v>
      </c>
      <c r="C52" s="45" t="s">
        <v>1451</v>
      </c>
      <c r="D52" s="46" t="s">
        <v>1452</v>
      </c>
      <c r="E52" s="47" t="s">
        <v>525</v>
      </c>
      <c r="F52" s="48" t="s">
        <v>937</v>
      </c>
      <c r="G52" s="45" t="s">
        <v>77</v>
      </c>
      <c r="H52" s="88">
        <v>10</v>
      </c>
      <c r="I52" s="49">
        <v>9</v>
      </c>
      <c r="J52" s="49" t="s">
        <v>36</v>
      </c>
      <c r="K52" s="49">
        <v>9.5</v>
      </c>
      <c r="L52" s="54"/>
      <c r="M52" s="54"/>
      <c r="N52" s="54"/>
      <c r="O52" s="54"/>
      <c r="P52" s="86">
        <v>7</v>
      </c>
      <c r="Q52" s="51">
        <f t="shared" si="0"/>
        <v>8</v>
      </c>
      <c r="R52" s="52" t="str">
        <f t="shared" si="3"/>
        <v>B+</v>
      </c>
      <c r="S52" s="53" t="str">
        <f t="shared" si="1"/>
        <v>Khá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2:40" ht="18" customHeight="1">
      <c r="B53" s="44">
        <v>45</v>
      </c>
      <c r="C53" s="45" t="s">
        <v>1453</v>
      </c>
      <c r="D53" s="46" t="s">
        <v>1454</v>
      </c>
      <c r="E53" s="47" t="s">
        <v>246</v>
      </c>
      <c r="F53" s="48" t="s">
        <v>1282</v>
      </c>
      <c r="G53" s="45" t="s">
        <v>332</v>
      </c>
      <c r="H53" s="88">
        <v>10</v>
      </c>
      <c r="I53" s="49">
        <v>10</v>
      </c>
      <c r="J53" s="49" t="s">
        <v>36</v>
      </c>
      <c r="K53" s="49">
        <v>8.5</v>
      </c>
      <c r="L53" s="54"/>
      <c r="M53" s="54"/>
      <c r="N53" s="54"/>
      <c r="O53" s="54"/>
      <c r="P53" s="86">
        <v>7.5</v>
      </c>
      <c r="Q53" s="51">
        <f t="shared" si="0"/>
        <v>8.1999999999999993</v>
      </c>
      <c r="R53" s="52" t="str">
        <f t="shared" si="3"/>
        <v>B+</v>
      </c>
      <c r="S53" s="53" t="str">
        <f t="shared" si="1"/>
        <v>Khá</v>
      </c>
      <c r="T53" s="41" t="str">
        <f t="shared" si="4"/>
        <v/>
      </c>
      <c r="U53" s="41"/>
      <c r="V53" s="71"/>
      <c r="W53" s="4"/>
      <c r="X53" s="43" t="str">
        <f t="shared" si="2"/>
        <v>Đạt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2:40" ht="18" customHeight="1">
      <c r="B54" s="44">
        <v>46</v>
      </c>
      <c r="C54" s="45" t="s">
        <v>1455</v>
      </c>
      <c r="D54" s="46" t="s">
        <v>1456</v>
      </c>
      <c r="E54" s="47" t="s">
        <v>246</v>
      </c>
      <c r="F54" s="48" t="s">
        <v>1076</v>
      </c>
      <c r="G54" s="45" t="s">
        <v>104</v>
      </c>
      <c r="H54" s="88">
        <v>10</v>
      </c>
      <c r="I54" s="49">
        <v>10</v>
      </c>
      <c r="J54" s="49" t="s">
        <v>36</v>
      </c>
      <c r="K54" s="49">
        <v>8</v>
      </c>
      <c r="L54" s="54"/>
      <c r="M54" s="54"/>
      <c r="N54" s="54"/>
      <c r="O54" s="54"/>
      <c r="P54" s="86">
        <v>8.5</v>
      </c>
      <c r="Q54" s="51">
        <f t="shared" si="0"/>
        <v>8.6999999999999993</v>
      </c>
      <c r="R54" s="52" t="str">
        <f t="shared" si="3"/>
        <v>A</v>
      </c>
      <c r="S54" s="53" t="str">
        <f t="shared" si="1"/>
        <v>Giỏi</v>
      </c>
      <c r="T54" s="41" t="str">
        <f t="shared" si="4"/>
        <v/>
      </c>
      <c r="U54" s="41"/>
      <c r="V54" s="71"/>
      <c r="W54" s="4"/>
      <c r="X54" s="43" t="str">
        <f t="shared" si="2"/>
        <v>Đạt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2:40" ht="18" customHeight="1">
      <c r="B55" s="44">
        <v>47</v>
      </c>
      <c r="C55" s="45" t="s">
        <v>1457</v>
      </c>
      <c r="D55" s="46" t="s">
        <v>505</v>
      </c>
      <c r="E55" s="47" t="s">
        <v>532</v>
      </c>
      <c r="F55" s="48" t="s">
        <v>839</v>
      </c>
      <c r="G55" s="45" t="s">
        <v>113</v>
      </c>
      <c r="H55" s="88">
        <v>10</v>
      </c>
      <c r="I55" s="49">
        <v>8.5</v>
      </c>
      <c r="J55" s="49" t="s">
        <v>36</v>
      </c>
      <c r="K55" s="49">
        <v>9.5</v>
      </c>
      <c r="L55" s="54"/>
      <c r="M55" s="54"/>
      <c r="N55" s="54"/>
      <c r="O55" s="54"/>
      <c r="P55" s="86">
        <v>9</v>
      </c>
      <c r="Q55" s="51">
        <f t="shared" si="0"/>
        <v>9.1999999999999993</v>
      </c>
      <c r="R55" s="52" t="str">
        <f t="shared" si="3"/>
        <v>A+</v>
      </c>
      <c r="S55" s="53" t="str">
        <f t="shared" si="1"/>
        <v>Giỏi</v>
      </c>
      <c r="T55" s="41" t="str">
        <f t="shared" si="4"/>
        <v/>
      </c>
      <c r="U55" s="41"/>
      <c r="V55" s="71"/>
      <c r="W55" s="4"/>
      <c r="X55" s="43" t="str">
        <f t="shared" si="2"/>
        <v>Đạt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2:40" ht="18" customHeight="1">
      <c r="B56" s="44">
        <v>48</v>
      </c>
      <c r="C56" s="45" t="s">
        <v>1458</v>
      </c>
      <c r="D56" s="46" t="s">
        <v>1459</v>
      </c>
      <c r="E56" s="47" t="s">
        <v>254</v>
      </c>
      <c r="F56" s="48" t="s">
        <v>842</v>
      </c>
      <c r="G56" s="45" t="s">
        <v>332</v>
      </c>
      <c r="H56" s="88">
        <v>8</v>
      </c>
      <c r="I56" s="49">
        <v>9</v>
      </c>
      <c r="J56" s="49" t="s">
        <v>36</v>
      </c>
      <c r="K56" s="49">
        <v>9.5</v>
      </c>
      <c r="L56" s="54"/>
      <c r="M56" s="54"/>
      <c r="N56" s="54"/>
      <c r="O56" s="54"/>
      <c r="P56" s="86">
        <v>6</v>
      </c>
      <c r="Q56" s="51">
        <f t="shared" si="0"/>
        <v>7.2</v>
      </c>
      <c r="R56" s="52" t="str">
        <f t="shared" si="3"/>
        <v>B</v>
      </c>
      <c r="S56" s="53" t="str">
        <f t="shared" si="1"/>
        <v>Khá</v>
      </c>
      <c r="T56" s="41" t="str">
        <f t="shared" si="4"/>
        <v/>
      </c>
      <c r="U56" s="41"/>
      <c r="V56" s="71"/>
      <c r="W56" s="4"/>
      <c r="X56" s="43" t="str">
        <f t="shared" si="2"/>
        <v>Đạt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2:40" ht="18" customHeight="1">
      <c r="B57" s="44">
        <v>49</v>
      </c>
      <c r="C57" s="45" t="s">
        <v>1460</v>
      </c>
      <c r="D57" s="46" t="s">
        <v>885</v>
      </c>
      <c r="E57" s="47" t="s">
        <v>414</v>
      </c>
      <c r="F57" s="48" t="s">
        <v>1273</v>
      </c>
      <c r="G57" s="45" t="s">
        <v>165</v>
      </c>
      <c r="H57" s="88">
        <v>10</v>
      </c>
      <c r="I57" s="49">
        <v>9.5</v>
      </c>
      <c r="J57" s="49" t="s">
        <v>36</v>
      </c>
      <c r="K57" s="49">
        <v>10</v>
      </c>
      <c r="L57" s="54"/>
      <c r="M57" s="54"/>
      <c r="N57" s="54"/>
      <c r="O57" s="54"/>
      <c r="P57" s="86">
        <v>8</v>
      </c>
      <c r="Q57" s="51">
        <f t="shared" si="0"/>
        <v>8.8000000000000007</v>
      </c>
      <c r="R57" s="52" t="str">
        <f t="shared" si="3"/>
        <v>A</v>
      </c>
      <c r="S57" s="53" t="str">
        <f t="shared" si="1"/>
        <v>Giỏi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2:40" ht="18" customHeight="1">
      <c r="B58" s="44">
        <v>50</v>
      </c>
      <c r="C58" s="45" t="s">
        <v>1461</v>
      </c>
      <c r="D58" s="46" t="s">
        <v>220</v>
      </c>
      <c r="E58" s="47" t="s">
        <v>542</v>
      </c>
      <c r="F58" s="48" t="s">
        <v>508</v>
      </c>
      <c r="G58" s="45" t="s">
        <v>90</v>
      </c>
      <c r="H58" s="88">
        <v>10</v>
      </c>
      <c r="I58" s="49">
        <v>9.5</v>
      </c>
      <c r="J58" s="49" t="s">
        <v>36</v>
      </c>
      <c r="K58" s="49">
        <v>10</v>
      </c>
      <c r="L58" s="54"/>
      <c r="M58" s="54"/>
      <c r="N58" s="54"/>
      <c r="O58" s="54"/>
      <c r="P58" s="86">
        <v>7</v>
      </c>
      <c r="Q58" s="51">
        <f t="shared" si="0"/>
        <v>8.1999999999999993</v>
      </c>
      <c r="R58" s="52" t="str">
        <f t="shared" si="3"/>
        <v>B+</v>
      </c>
      <c r="S58" s="53" t="str">
        <f t="shared" si="1"/>
        <v>Khá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2:40" ht="18" customHeight="1">
      <c r="B59" s="44">
        <v>51</v>
      </c>
      <c r="C59" s="45" t="s">
        <v>1462</v>
      </c>
      <c r="D59" s="46" t="s">
        <v>1463</v>
      </c>
      <c r="E59" s="47" t="s">
        <v>261</v>
      </c>
      <c r="F59" s="48" t="s">
        <v>1160</v>
      </c>
      <c r="G59" s="45" t="s">
        <v>328</v>
      </c>
      <c r="H59" s="88">
        <v>10</v>
      </c>
      <c r="I59" s="49">
        <v>10</v>
      </c>
      <c r="J59" s="49" t="s">
        <v>36</v>
      </c>
      <c r="K59" s="49">
        <v>8</v>
      </c>
      <c r="L59" s="54"/>
      <c r="M59" s="54"/>
      <c r="N59" s="54"/>
      <c r="O59" s="54"/>
      <c r="P59" s="86">
        <v>8</v>
      </c>
      <c r="Q59" s="51">
        <f t="shared" si="0"/>
        <v>8.4</v>
      </c>
      <c r="R59" s="52" t="str">
        <f t="shared" si="3"/>
        <v>B+</v>
      </c>
      <c r="S59" s="53" t="str">
        <f t="shared" si="1"/>
        <v>Khá</v>
      </c>
      <c r="T59" s="41" t="str">
        <f t="shared" si="4"/>
        <v/>
      </c>
      <c r="U59" s="41"/>
      <c r="V59" s="71"/>
      <c r="W59" s="4"/>
      <c r="X59" s="43" t="str">
        <f t="shared" si="2"/>
        <v>Đạt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2:40" ht="18" customHeight="1">
      <c r="B60" s="44">
        <v>52</v>
      </c>
      <c r="C60" s="45" t="s">
        <v>1464</v>
      </c>
      <c r="D60" s="46" t="s">
        <v>872</v>
      </c>
      <c r="E60" s="47" t="s">
        <v>910</v>
      </c>
      <c r="F60" s="48" t="s">
        <v>1285</v>
      </c>
      <c r="G60" s="45" t="s">
        <v>77</v>
      </c>
      <c r="H60" s="88">
        <v>10</v>
      </c>
      <c r="I60" s="49">
        <v>9</v>
      </c>
      <c r="J60" s="49" t="s">
        <v>36</v>
      </c>
      <c r="K60" s="49">
        <v>8</v>
      </c>
      <c r="L60" s="54"/>
      <c r="M60" s="54"/>
      <c r="N60" s="54"/>
      <c r="O60" s="54"/>
      <c r="P60" s="86">
        <v>6.5</v>
      </c>
      <c r="Q60" s="51">
        <f t="shared" si="0"/>
        <v>7.4</v>
      </c>
      <c r="R60" s="52" t="str">
        <f t="shared" si="3"/>
        <v>B</v>
      </c>
      <c r="S60" s="53" t="str">
        <f t="shared" si="1"/>
        <v>Khá</v>
      </c>
      <c r="T60" s="41" t="str">
        <f t="shared" si="4"/>
        <v/>
      </c>
      <c r="U60" s="41"/>
      <c r="V60" s="71"/>
      <c r="W60" s="4"/>
      <c r="X60" s="43" t="str">
        <f t="shared" si="2"/>
        <v>Đạt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2:40" ht="18" customHeight="1">
      <c r="B61" s="44">
        <v>53</v>
      </c>
      <c r="C61" s="45" t="s">
        <v>1465</v>
      </c>
      <c r="D61" s="46" t="s">
        <v>110</v>
      </c>
      <c r="E61" s="47" t="s">
        <v>268</v>
      </c>
      <c r="F61" s="48" t="s">
        <v>1466</v>
      </c>
      <c r="G61" s="45" t="s">
        <v>280</v>
      </c>
      <c r="H61" s="88">
        <v>10</v>
      </c>
      <c r="I61" s="49">
        <v>8</v>
      </c>
      <c r="J61" s="49" t="s">
        <v>36</v>
      </c>
      <c r="K61" s="49">
        <v>9</v>
      </c>
      <c r="L61" s="54"/>
      <c r="M61" s="54"/>
      <c r="N61" s="54"/>
      <c r="O61" s="54"/>
      <c r="P61" s="86">
        <v>8</v>
      </c>
      <c r="Q61" s="51">
        <f t="shared" si="0"/>
        <v>8.4</v>
      </c>
      <c r="R61" s="52" t="str">
        <f t="shared" si="3"/>
        <v>B+</v>
      </c>
      <c r="S61" s="53" t="str">
        <f t="shared" si="1"/>
        <v>Khá</v>
      </c>
      <c r="T61" s="41" t="str">
        <f t="shared" si="4"/>
        <v/>
      </c>
      <c r="U61" s="41"/>
      <c r="V61" s="71"/>
      <c r="W61" s="4"/>
      <c r="X61" s="43" t="str">
        <f t="shared" si="2"/>
        <v>Đạt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2:40" ht="18" customHeight="1">
      <c r="B62" s="44">
        <v>54</v>
      </c>
      <c r="C62" s="45" t="s">
        <v>1467</v>
      </c>
      <c r="D62" s="46" t="s">
        <v>210</v>
      </c>
      <c r="E62" s="47" t="s">
        <v>745</v>
      </c>
      <c r="F62" s="48" t="s">
        <v>836</v>
      </c>
      <c r="G62" s="45" t="s">
        <v>113</v>
      </c>
      <c r="H62" s="88">
        <v>10</v>
      </c>
      <c r="I62" s="49">
        <v>8.5</v>
      </c>
      <c r="J62" s="49" t="s">
        <v>36</v>
      </c>
      <c r="K62" s="49">
        <v>9.5</v>
      </c>
      <c r="L62" s="54"/>
      <c r="M62" s="54"/>
      <c r="N62" s="54"/>
      <c r="O62" s="54"/>
      <c r="P62" s="86">
        <v>8</v>
      </c>
      <c r="Q62" s="51">
        <f t="shared" si="0"/>
        <v>8.6</v>
      </c>
      <c r="R62" s="52" t="str">
        <f t="shared" si="3"/>
        <v>A</v>
      </c>
      <c r="S62" s="53" t="str">
        <f t="shared" si="1"/>
        <v>Giỏi</v>
      </c>
      <c r="T62" s="41" t="str">
        <f t="shared" si="4"/>
        <v/>
      </c>
      <c r="U62" s="41"/>
      <c r="V62" s="71"/>
      <c r="W62" s="4"/>
      <c r="X62" s="43" t="str">
        <f t="shared" si="2"/>
        <v>Đạt</v>
      </c>
      <c r="Y62" s="4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61"/>
    </row>
    <row r="63" spans="2:40" ht="18" customHeight="1">
      <c r="B63" s="44">
        <v>55</v>
      </c>
      <c r="C63" s="45" t="s">
        <v>1468</v>
      </c>
      <c r="D63" s="46" t="s">
        <v>1469</v>
      </c>
      <c r="E63" s="47" t="s">
        <v>283</v>
      </c>
      <c r="F63" s="48" t="s">
        <v>194</v>
      </c>
      <c r="G63" s="45" t="s">
        <v>280</v>
      </c>
      <c r="H63" s="88">
        <v>8</v>
      </c>
      <c r="I63" s="49">
        <v>10</v>
      </c>
      <c r="J63" s="49" t="s">
        <v>36</v>
      </c>
      <c r="K63" s="49">
        <v>8.5</v>
      </c>
      <c r="L63" s="54"/>
      <c r="M63" s="54"/>
      <c r="N63" s="54"/>
      <c r="O63" s="54"/>
      <c r="P63" s="86">
        <v>8</v>
      </c>
      <c r="Q63" s="51">
        <f t="shared" si="0"/>
        <v>8.3000000000000007</v>
      </c>
      <c r="R63" s="52" t="str">
        <f t="shared" si="3"/>
        <v>B+</v>
      </c>
      <c r="S63" s="53" t="str">
        <f t="shared" si="1"/>
        <v>Khá</v>
      </c>
      <c r="T63" s="41" t="str">
        <f t="shared" si="4"/>
        <v/>
      </c>
      <c r="U63" s="41"/>
      <c r="V63" s="71"/>
      <c r="W63" s="4"/>
      <c r="X63" s="43" t="str">
        <f t="shared" si="2"/>
        <v>Đạt</v>
      </c>
      <c r="Y63" s="4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61"/>
    </row>
    <row r="64" spans="2:40" ht="18" customHeight="1">
      <c r="B64" s="44">
        <v>56</v>
      </c>
      <c r="C64" s="45" t="s">
        <v>1470</v>
      </c>
      <c r="D64" s="46" t="s">
        <v>1471</v>
      </c>
      <c r="E64" s="47" t="s">
        <v>283</v>
      </c>
      <c r="F64" s="48" t="s">
        <v>761</v>
      </c>
      <c r="G64" s="45" t="s">
        <v>104</v>
      </c>
      <c r="H64" s="88">
        <v>10</v>
      </c>
      <c r="I64" s="49">
        <v>10</v>
      </c>
      <c r="J64" s="49" t="s">
        <v>36</v>
      </c>
      <c r="K64" s="49">
        <v>8</v>
      </c>
      <c r="L64" s="54"/>
      <c r="M64" s="54"/>
      <c r="N64" s="54"/>
      <c r="O64" s="54"/>
      <c r="P64" s="86">
        <v>8</v>
      </c>
      <c r="Q64" s="51">
        <f t="shared" si="0"/>
        <v>8.4</v>
      </c>
      <c r="R64" s="52" t="str">
        <f t="shared" si="3"/>
        <v>B+</v>
      </c>
      <c r="S64" s="53" t="str">
        <f t="shared" si="1"/>
        <v>Khá</v>
      </c>
      <c r="T64" s="41" t="str">
        <f t="shared" si="4"/>
        <v/>
      </c>
      <c r="U64" s="41"/>
      <c r="V64" s="71"/>
      <c r="W64" s="4"/>
      <c r="X64" s="43" t="str">
        <f t="shared" si="2"/>
        <v>Đạt</v>
      </c>
      <c r="Y64" s="4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61"/>
    </row>
    <row r="65" spans="1:40" ht="18" customHeight="1">
      <c r="B65" s="44">
        <v>57</v>
      </c>
      <c r="C65" s="45" t="s">
        <v>1472</v>
      </c>
      <c r="D65" s="46" t="s">
        <v>1473</v>
      </c>
      <c r="E65" s="47" t="s">
        <v>283</v>
      </c>
      <c r="F65" s="48" t="s">
        <v>717</v>
      </c>
      <c r="G65" s="45" t="s">
        <v>332</v>
      </c>
      <c r="H65" s="88">
        <v>10</v>
      </c>
      <c r="I65" s="49">
        <v>10</v>
      </c>
      <c r="J65" s="49" t="s">
        <v>36</v>
      </c>
      <c r="K65" s="49">
        <v>8.5</v>
      </c>
      <c r="L65" s="54"/>
      <c r="M65" s="54"/>
      <c r="N65" s="54"/>
      <c r="O65" s="54"/>
      <c r="P65" s="86">
        <v>8</v>
      </c>
      <c r="Q65" s="51">
        <f t="shared" si="0"/>
        <v>8.5</v>
      </c>
      <c r="R65" s="52" t="str">
        <f t="shared" si="3"/>
        <v>A</v>
      </c>
      <c r="S65" s="53" t="str">
        <f t="shared" si="1"/>
        <v>Giỏi</v>
      </c>
      <c r="T65" s="41" t="str">
        <f t="shared" si="4"/>
        <v/>
      </c>
      <c r="U65" s="41"/>
      <c r="V65" s="71"/>
      <c r="W65" s="4"/>
      <c r="X65" s="43" t="str">
        <f t="shared" si="2"/>
        <v>Đạt</v>
      </c>
      <c r="Y65" s="4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61"/>
    </row>
    <row r="66" spans="1:40" ht="18" customHeight="1">
      <c r="B66" s="44">
        <v>58</v>
      </c>
      <c r="C66" s="45" t="s">
        <v>1474</v>
      </c>
      <c r="D66" s="46" t="s">
        <v>613</v>
      </c>
      <c r="E66" s="47" t="s">
        <v>577</v>
      </c>
      <c r="F66" s="48" t="s">
        <v>1475</v>
      </c>
      <c r="G66" s="45" t="s">
        <v>332</v>
      </c>
      <c r="H66" s="88">
        <v>10</v>
      </c>
      <c r="I66" s="49">
        <v>8.5</v>
      </c>
      <c r="J66" s="49" t="s">
        <v>36</v>
      </c>
      <c r="K66" s="49">
        <v>9.5</v>
      </c>
      <c r="L66" s="54"/>
      <c r="M66" s="54"/>
      <c r="N66" s="54"/>
      <c r="O66" s="54"/>
      <c r="P66" s="86">
        <v>6</v>
      </c>
      <c r="Q66" s="51">
        <f t="shared" si="0"/>
        <v>7.4</v>
      </c>
      <c r="R66" s="52" t="str">
        <f t="shared" si="3"/>
        <v>B</v>
      </c>
      <c r="S66" s="53" t="str">
        <f t="shared" si="1"/>
        <v>Khá</v>
      </c>
      <c r="T66" s="41" t="str">
        <f t="shared" si="4"/>
        <v/>
      </c>
      <c r="U66" s="41"/>
      <c r="V66" s="71"/>
      <c r="W66" s="4"/>
      <c r="X66" s="43" t="str">
        <f t="shared" si="2"/>
        <v>Đạt</v>
      </c>
      <c r="Y66" s="4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61"/>
    </row>
    <row r="67" spans="1:40" ht="18" customHeight="1">
      <c r="B67" s="44">
        <v>59</v>
      </c>
      <c r="C67" s="45" t="s">
        <v>1476</v>
      </c>
      <c r="D67" s="46" t="s">
        <v>1477</v>
      </c>
      <c r="E67" s="47" t="s">
        <v>582</v>
      </c>
      <c r="F67" s="48" t="s">
        <v>1008</v>
      </c>
      <c r="G67" s="45" t="s">
        <v>73</v>
      </c>
      <c r="H67" s="88">
        <v>10</v>
      </c>
      <c r="I67" s="49">
        <v>8.5</v>
      </c>
      <c r="J67" s="49" t="s">
        <v>36</v>
      </c>
      <c r="K67" s="49">
        <v>10</v>
      </c>
      <c r="L67" s="54"/>
      <c r="M67" s="54"/>
      <c r="N67" s="54"/>
      <c r="O67" s="54"/>
      <c r="P67" s="86">
        <v>8</v>
      </c>
      <c r="Q67" s="51">
        <f t="shared" si="0"/>
        <v>8.6999999999999993</v>
      </c>
      <c r="R67" s="52" t="str">
        <f t="shared" si="3"/>
        <v>A</v>
      </c>
      <c r="S67" s="53" t="str">
        <f t="shared" si="1"/>
        <v>Giỏi</v>
      </c>
      <c r="T67" s="41" t="str">
        <f t="shared" si="4"/>
        <v/>
      </c>
      <c r="U67" s="41"/>
      <c r="V67" s="71"/>
      <c r="W67" s="4"/>
      <c r="X67" s="43" t="str">
        <f t="shared" si="2"/>
        <v>Đạt</v>
      </c>
      <c r="Y67" s="4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61"/>
    </row>
    <row r="68" spans="1:40" ht="18" customHeight="1">
      <c r="B68" s="44">
        <v>60</v>
      </c>
      <c r="C68" s="45" t="s">
        <v>1478</v>
      </c>
      <c r="D68" s="46" t="s">
        <v>968</v>
      </c>
      <c r="E68" s="47" t="s">
        <v>287</v>
      </c>
      <c r="F68" s="48" t="s">
        <v>1479</v>
      </c>
      <c r="G68" s="45" t="s">
        <v>73</v>
      </c>
      <c r="H68" s="88">
        <v>10</v>
      </c>
      <c r="I68" s="49">
        <v>9</v>
      </c>
      <c r="J68" s="49" t="s">
        <v>36</v>
      </c>
      <c r="K68" s="49">
        <v>6</v>
      </c>
      <c r="L68" s="54"/>
      <c r="M68" s="54"/>
      <c r="N68" s="54"/>
      <c r="O68" s="54"/>
      <c r="P68" s="86">
        <v>7</v>
      </c>
      <c r="Q68" s="51">
        <f t="shared" si="0"/>
        <v>7.3</v>
      </c>
      <c r="R68" s="52" t="str">
        <f t="shared" si="3"/>
        <v>B</v>
      </c>
      <c r="S68" s="53" t="str">
        <f t="shared" si="1"/>
        <v>Khá</v>
      </c>
      <c r="T68" s="41" t="str">
        <f t="shared" si="4"/>
        <v/>
      </c>
      <c r="U68" s="41"/>
      <c r="V68" s="71"/>
      <c r="W68" s="4"/>
      <c r="X68" s="43" t="str">
        <f t="shared" si="2"/>
        <v>Đạt</v>
      </c>
      <c r="Y68" s="4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61"/>
    </row>
    <row r="69" spans="1:40" ht="18" customHeight="1">
      <c r="B69" s="44">
        <v>61</v>
      </c>
      <c r="C69" s="45" t="s">
        <v>1480</v>
      </c>
      <c r="D69" s="46" t="s">
        <v>110</v>
      </c>
      <c r="E69" s="47" t="s">
        <v>295</v>
      </c>
      <c r="F69" s="48" t="s">
        <v>307</v>
      </c>
      <c r="G69" s="45" t="s">
        <v>85</v>
      </c>
      <c r="H69" s="88">
        <v>10</v>
      </c>
      <c r="I69" s="49">
        <v>10</v>
      </c>
      <c r="J69" s="49" t="s">
        <v>36</v>
      </c>
      <c r="K69" s="49">
        <v>8.5</v>
      </c>
      <c r="L69" s="54"/>
      <c r="M69" s="54"/>
      <c r="N69" s="54"/>
      <c r="O69" s="54"/>
      <c r="P69" s="86">
        <v>7.5</v>
      </c>
      <c r="Q69" s="51">
        <f t="shared" si="0"/>
        <v>8.1999999999999993</v>
      </c>
      <c r="R69" s="52" t="str">
        <f t="shared" si="3"/>
        <v>B+</v>
      </c>
      <c r="S69" s="53" t="str">
        <f t="shared" si="1"/>
        <v>Khá</v>
      </c>
      <c r="T69" s="41" t="str">
        <f t="shared" si="4"/>
        <v/>
      </c>
      <c r="U69" s="41"/>
      <c r="V69" s="71"/>
      <c r="W69" s="4"/>
      <c r="X69" s="43" t="str">
        <f t="shared" si="2"/>
        <v>Đạt</v>
      </c>
      <c r="Y69" s="4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61"/>
    </row>
    <row r="70" spans="1:40" ht="18" customHeight="1">
      <c r="B70" s="44">
        <v>62</v>
      </c>
      <c r="C70" s="45" t="s">
        <v>1481</v>
      </c>
      <c r="D70" s="46" t="s">
        <v>813</v>
      </c>
      <c r="E70" s="47" t="s">
        <v>1482</v>
      </c>
      <c r="F70" s="48" t="s">
        <v>1483</v>
      </c>
      <c r="G70" s="45" t="s">
        <v>73</v>
      </c>
      <c r="H70" s="88">
        <v>10</v>
      </c>
      <c r="I70" s="49">
        <v>9</v>
      </c>
      <c r="J70" s="49" t="s">
        <v>36</v>
      </c>
      <c r="K70" s="49">
        <v>6</v>
      </c>
      <c r="L70" s="54"/>
      <c r="M70" s="54"/>
      <c r="N70" s="54"/>
      <c r="O70" s="54"/>
      <c r="P70" s="86">
        <v>7</v>
      </c>
      <c r="Q70" s="51">
        <f t="shared" si="0"/>
        <v>7.3</v>
      </c>
      <c r="R70" s="52" t="str">
        <f t="shared" si="3"/>
        <v>B</v>
      </c>
      <c r="S70" s="53" t="str">
        <f t="shared" si="1"/>
        <v>Khá</v>
      </c>
      <c r="T70" s="41" t="str">
        <f t="shared" si="4"/>
        <v/>
      </c>
      <c r="U70" s="41"/>
      <c r="V70" s="71"/>
      <c r="W70" s="4"/>
      <c r="X70" s="43" t="str">
        <f t="shared" si="2"/>
        <v>Đạt</v>
      </c>
      <c r="Y70" s="43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61"/>
    </row>
    <row r="71" spans="1:40" ht="7.5" hidden="1" customHeight="1">
      <c r="A71" s="61"/>
      <c r="B71" s="62"/>
      <c r="C71" s="63"/>
      <c r="D71" s="63"/>
      <c r="E71" s="64"/>
      <c r="F71" s="64"/>
      <c r="G71" s="64"/>
      <c r="H71" s="65"/>
      <c r="I71" s="66"/>
      <c r="J71" s="66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4"/>
    </row>
    <row r="72" spans="1:40" ht="16.8">
      <c r="A72" s="61"/>
      <c r="B72" s="140" t="s">
        <v>37</v>
      </c>
      <c r="C72" s="140"/>
      <c r="D72" s="63"/>
      <c r="E72" s="64"/>
      <c r="F72" s="64"/>
      <c r="G72" s="64"/>
      <c r="H72" s="65"/>
      <c r="I72" s="66"/>
      <c r="J72" s="66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4"/>
    </row>
    <row r="73" spans="1:40" ht="16.5" customHeight="1">
      <c r="A73" s="61"/>
      <c r="B73" s="68" t="s">
        <v>38</v>
      </c>
      <c r="C73" s="68"/>
      <c r="D73" s="69">
        <f>+$AA$7</f>
        <v>62</v>
      </c>
      <c r="E73" s="70" t="s">
        <v>39</v>
      </c>
      <c r="F73" s="70"/>
      <c r="G73" s="130" t="s">
        <v>40</v>
      </c>
      <c r="H73" s="130"/>
      <c r="I73" s="130"/>
      <c r="J73" s="130"/>
      <c r="K73" s="130"/>
      <c r="L73" s="130"/>
      <c r="M73" s="130"/>
      <c r="N73" s="130"/>
      <c r="O73" s="130"/>
      <c r="P73" s="71">
        <f>$AA$7 -COUNTIF($T$8:$T$249,"Vắng") -COUNTIF($T$8:$T$249,"Vắng có phép") - COUNTIF($T$8:$T$249,"Đình chỉ thi") - COUNTIF($T$8:$T$249,"Không đủ ĐKDT")</f>
        <v>61</v>
      </c>
      <c r="Q73" s="71"/>
      <c r="R73" s="72"/>
      <c r="S73" s="73"/>
      <c r="T73" s="73" t="s">
        <v>39</v>
      </c>
      <c r="U73" s="73"/>
      <c r="V73" s="73"/>
      <c r="W73" s="4"/>
    </row>
    <row r="74" spans="1:40" ht="16.5" customHeight="1">
      <c r="A74" s="61"/>
      <c r="B74" s="68" t="s">
        <v>41</v>
      </c>
      <c r="C74" s="68"/>
      <c r="D74" s="69">
        <f>+$AL$7</f>
        <v>60</v>
      </c>
      <c r="E74" s="70" t="s">
        <v>39</v>
      </c>
      <c r="F74" s="70"/>
      <c r="G74" s="130" t="s">
        <v>42</v>
      </c>
      <c r="H74" s="130"/>
      <c r="I74" s="130"/>
      <c r="J74" s="130"/>
      <c r="K74" s="130"/>
      <c r="L74" s="130"/>
      <c r="M74" s="130"/>
      <c r="N74" s="130"/>
      <c r="O74" s="130"/>
      <c r="P74" s="74">
        <f>COUNTIF($T$8:$T$125,"Vắng")</f>
        <v>0</v>
      </c>
      <c r="Q74" s="74"/>
      <c r="R74" s="75"/>
      <c r="S74" s="73"/>
      <c r="T74" s="73" t="s">
        <v>39</v>
      </c>
      <c r="U74" s="73"/>
      <c r="V74" s="73"/>
      <c r="W74" s="4"/>
    </row>
    <row r="75" spans="1:40" ht="16.5" customHeight="1">
      <c r="A75" s="61"/>
      <c r="B75" s="68" t="s">
        <v>43</v>
      </c>
      <c r="C75" s="68"/>
      <c r="D75" s="76">
        <f>COUNTIF(X9:X70,"Học lại")</f>
        <v>2</v>
      </c>
      <c r="E75" s="70" t="s">
        <v>39</v>
      </c>
      <c r="F75" s="70"/>
      <c r="G75" s="130" t="s">
        <v>44</v>
      </c>
      <c r="H75" s="130"/>
      <c r="I75" s="130"/>
      <c r="J75" s="130"/>
      <c r="K75" s="130"/>
      <c r="L75" s="130"/>
      <c r="M75" s="130"/>
      <c r="N75" s="130"/>
      <c r="O75" s="130"/>
      <c r="P75" s="71">
        <f>COUNTIF($T$8:$T$125,"Vắng có phép")</f>
        <v>0</v>
      </c>
      <c r="Q75" s="71"/>
      <c r="R75" s="72"/>
      <c r="S75" s="73"/>
      <c r="T75" s="73" t="s">
        <v>39</v>
      </c>
      <c r="U75" s="73"/>
      <c r="V75" s="73"/>
      <c r="W75" s="4"/>
    </row>
    <row r="76" spans="1:40" ht="3" customHeight="1">
      <c r="A76" s="61"/>
      <c r="B76" s="62"/>
      <c r="C76" s="63"/>
      <c r="D76" s="63"/>
      <c r="E76" s="64"/>
      <c r="F76" s="64"/>
      <c r="G76" s="64"/>
      <c r="H76" s="65"/>
      <c r="I76" s="66"/>
      <c r="J76" s="66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4"/>
    </row>
    <row r="77" spans="1:40">
      <c r="B77" s="77" t="s">
        <v>45</v>
      </c>
      <c r="C77" s="77"/>
      <c r="D77" s="78">
        <f>COUNTIF(X9:X70,"Thi lại")</f>
        <v>0</v>
      </c>
      <c r="E77" s="79" t="s">
        <v>39</v>
      </c>
      <c r="F77" s="4"/>
      <c r="G77" s="4"/>
      <c r="H77" s="4"/>
      <c r="I77" s="4"/>
      <c r="J77" s="150"/>
      <c r="K77" s="150"/>
      <c r="L77" s="150"/>
      <c r="M77" s="150"/>
      <c r="N77" s="150"/>
      <c r="O77" s="150"/>
      <c r="P77" s="150"/>
      <c r="Q77" s="150"/>
      <c r="R77" s="150"/>
      <c r="S77" s="150"/>
      <c r="T77" s="150"/>
      <c r="U77" s="114"/>
      <c r="V77" s="114"/>
      <c r="W77" s="4"/>
    </row>
    <row r="78" spans="1:40">
      <c r="B78" s="77"/>
      <c r="C78" s="77"/>
      <c r="D78" s="78"/>
      <c r="E78" s="79"/>
      <c r="F78" s="4"/>
      <c r="G78" s="4"/>
      <c r="H78" s="4"/>
      <c r="I78" s="4"/>
      <c r="J78" s="150" t="s">
        <v>58</v>
      </c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50"/>
      <c r="V78" s="114"/>
      <c r="W78" s="4"/>
    </row>
    <row r="79" spans="1:40" ht="31.95" customHeight="1">
      <c r="A79" s="80"/>
      <c r="B79" s="151" t="s">
        <v>46</v>
      </c>
      <c r="C79" s="151"/>
      <c r="D79" s="151"/>
      <c r="E79" s="151"/>
      <c r="F79" s="151"/>
      <c r="G79" s="151"/>
      <c r="H79" s="151"/>
      <c r="I79" s="81"/>
      <c r="J79" s="152" t="s">
        <v>59</v>
      </c>
      <c r="K79" s="153"/>
      <c r="L79" s="153"/>
      <c r="M79" s="153"/>
      <c r="N79" s="153"/>
      <c r="O79" s="153"/>
      <c r="P79" s="153"/>
      <c r="Q79" s="153"/>
      <c r="R79" s="153"/>
      <c r="S79" s="153"/>
      <c r="T79" s="153"/>
      <c r="U79" s="153"/>
      <c r="V79" s="115"/>
      <c r="W79" s="4"/>
    </row>
    <row r="80" spans="1:40" ht="4.5" customHeight="1">
      <c r="A80" s="61"/>
      <c r="B80" s="62"/>
      <c r="C80" s="82"/>
      <c r="D80" s="82"/>
      <c r="E80" s="83"/>
      <c r="F80" s="83"/>
      <c r="G80" s="83"/>
      <c r="H80" s="84"/>
      <c r="I80" s="85"/>
      <c r="J80" s="85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40" s="61" customFormat="1">
      <c r="B81" s="151" t="s">
        <v>47</v>
      </c>
      <c r="C81" s="151"/>
      <c r="D81" s="154" t="s">
        <v>48</v>
      </c>
      <c r="E81" s="154"/>
      <c r="F81" s="154"/>
      <c r="G81" s="154"/>
      <c r="H81" s="154"/>
      <c r="I81" s="85"/>
      <c r="J81" s="85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4"/>
      <c r="X81" s="2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</row>
    <row r="82" spans="1:40" s="61" customFormat="1" ht="8.4" customHeight="1">
      <c r="A82" s="1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2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</row>
    <row r="83" spans="1:40" s="61" customFormat="1" ht="6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2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s="61" customFormat="1" ht="6.6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2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s="61" customFormat="1" ht="9.75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2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s="61" customFormat="1" ht="3.75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2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s="61" customFormat="1" ht="18" customHeight="1">
      <c r="A87" s="1"/>
      <c r="B87" s="148" t="s">
        <v>60</v>
      </c>
      <c r="C87" s="148"/>
      <c r="D87" s="148" t="s">
        <v>61</v>
      </c>
      <c r="E87" s="148"/>
      <c r="F87" s="148"/>
      <c r="G87" s="148"/>
      <c r="H87" s="148"/>
      <c r="I87" s="148"/>
      <c r="J87" s="148" t="s">
        <v>62</v>
      </c>
      <c r="K87" s="148"/>
      <c r="L87" s="148"/>
      <c r="M87" s="148"/>
      <c r="N87" s="148"/>
      <c r="O87" s="148"/>
      <c r="P87" s="148"/>
      <c r="Q87" s="148"/>
      <c r="R87" s="148"/>
      <c r="S87" s="148"/>
      <c r="T87" s="148"/>
      <c r="U87" s="148"/>
      <c r="V87" s="113"/>
      <c r="W87" s="4"/>
      <c r="X87" s="2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s="61" customFormat="1" ht="4.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2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s="61" customFormat="1" ht="36.7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2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0" ht="38.25" customHeight="1">
      <c r="B90" s="155"/>
      <c r="C90" s="151"/>
      <c r="D90" s="151"/>
      <c r="E90" s="151"/>
      <c r="F90" s="151"/>
      <c r="G90" s="151"/>
      <c r="H90" s="155"/>
      <c r="I90" s="155"/>
      <c r="J90" s="155"/>
      <c r="K90" s="155"/>
      <c r="L90" s="155"/>
      <c r="M90" s="155"/>
      <c r="N90" s="156"/>
      <c r="O90" s="156"/>
      <c r="P90" s="156"/>
      <c r="Q90" s="156"/>
      <c r="R90" s="156"/>
      <c r="S90" s="156"/>
      <c r="T90" s="156"/>
      <c r="U90" s="156"/>
      <c r="V90" s="112"/>
    </row>
    <row r="91" spans="1:40">
      <c r="B91" s="62"/>
      <c r="C91" s="82"/>
      <c r="D91" s="82"/>
      <c r="E91" s="83"/>
      <c r="F91" s="83"/>
      <c r="G91" s="83"/>
      <c r="H91" s="84"/>
      <c r="I91" s="85"/>
      <c r="J91" s="85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spans="1:40">
      <c r="B92" s="151"/>
      <c r="C92" s="151"/>
      <c r="D92" s="154"/>
      <c r="E92" s="154"/>
      <c r="F92" s="154"/>
      <c r="G92" s="154"/>
      <c r="H92" s="154"/>
      <c r="I92" s="85"/>
      <c r="J92" s="85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</row>
    <row r="93" spans="1:40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8" spans="2:22">
      <c r="B98" s="157"/>
      <c r="C98" s="157"/>
      <c r="D98" s="157"/>
      <c r="E98" s="157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11"/>
    </row>
    <row r="101" spans="2:22" ht="39" customHeight="1">
      <c r="B101" s="155"/>
      <c r="C101" s="151"/>
      <c r="D101" s="151"/>
      <c r="E101" s="151"/>
      <c r="F101" s="151"/>
      <c r="G101" s="151"/>
      <c r="H101" s="155"/>
      <c r="I101" s="155"/>
      <c r="J101" s="155"/>
      <c r="K101" s="155"/>
      <c r="L101" s="155"/>
      <c r="M101" s="155"/>
      <c r="N101" s="156"/>
      <c r="O101" s="156"/>
      <c r="P101" s="156"/>
      <c r="Q101" s="156"/>
      <c r="R101" s="156"/>
      <c r="S101" s="156"/>
      <c r="T101" s="156"/>
      <c r="U101" s="156"/>
      <c r="V101" s="112"/>
    </row>
    <row r="102" spans="2:22">
      <c r="B102" s="62"/>
      <c r="C102" s="82"/>
      <c r="D102" s="82"/>
      <c r="E102" s="83"/>
      <c r="F102" s="83"/>
      <c r="G102" s="83"/>
      <c r="H102" s="84"/>
      <c r="I102" s="85"/>
      <c r="J102" s="85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spans="2:22">
      <c r="B103" s="151"/>
      <c r="C103" s="151"/>
      <c r="D103" s="154"/>
      <c r="E103" s="154"/>
      <c r="F103" s="154"/>
      <c r="G103" s="154"/>
      <c r="H103" s="154"/>
      <c r="I103" s="85"/>
      <c r="J103" s="85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</row>
    <row r="104" spans="2:22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9" spans="2:22">
      <c r="B109" s="157"/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11"/>
    </row>
  </sheetData>
  <sheetProtection formatCells="0" formatColumns="0" formatRows="0" insertColumns="0" insertRows="0" insertHyperlinks="0" deleteColumns="0" deleteRows="0" sort="0" autoFilter="0" pivotTables="0"/>
  <autoFilter ref="A7:AN70">
    <filterColumn colId="3" showButton="0"/>
  </autoFilter>
  <mergeCells count="68">
    <mergeCell ref="N90:U90"/>
    <mergeCell ref="B109:D109"/>
    <mergeCell ref="E109:G109"/>
    <mergeCell ref="H109:M109"/>
    <mergeCell ref="N109:U109"/>
    <mergeCell ref="B92:C92"/>
    <mergeCell ref="D92:H92"/>
    <mergeCell ref="B98:D98"/>
    <mergeCell ref="E98:G98"/>
    <mergeCell ref="H98:M98"/>
    <mergeCell ref="N98:U98"/>
    <mergeCell ref="B101:G101"/>
    <mergeCell ref="H101:M101"/>
    <mergeCell ref="N101:U101"/>
    <mergeCell ref="B103:C103"/>
    <mergeCell ref="D103:H103"/>
    <mergeCell ref="B81:C81"/>
    <mergeCell ref="D81:H81"/>
    <mergeCell ref="B87:C87"/>
    <mergeCell ref="D87:I87"/>
    <mergeCell ref="B90:G90"/>
    <mergeCell ref="H90:M90"/>
    <mergeCell ref="J87:U87"/>
    <mergeCell ref="P6:P7"/>
    <mergeCell ref="Q6:Q8"/>
    <mergeCell ref="R6:R7"/>
    <mergeCell ref="H6:H7"/>
    <mergeCell ref="I6:I7"/>
    <mergeCell ref="J6:J7"/>
    <mergeCell ref="K6:K7"/>
    <mergeCell ref="L6:L7"/>
    <mergeCell ref="J77:T77"/>
    <mergeCell ref="J78:U78"/>
    <mergeCell ref="B79:H79"/>
    <mergeCell ref="J79:U79"/>
    <mergeCell ref="G75:O75"/>
    <mergeCell ref="M6:N6"/>
    <mergeCell ref="G6:G7"/>
    <mergeCell ref="B8:G8"/>
    <mergeCell ref="B72:C72"/>
    <mergeCell ref="G73:O73"/>
    <mergeCell ref="C6:C7"/>
    <mergeCell ref="D6:E7"/>
    <mergeCell ref="F6:F7"/>
    <mergeCell ref="O6:O7"/>
    <mergeCell ref="G74:O74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U6:U8"/>
    <mergeCell ref="S6:S7"/>
    <mergeCell ref="T6:T8"/>
    <mergeCell ref="B6:B7"/>
    <mergeCell ref="B1:G1"/>
    <mergeCell ref="H1:U1"/>
    <mergeCell ref="B2:G2"/>
    <mergeCell ref="H2:U2"/>
    <mergeCell ref="B3:C3"/>
    <mergeCell ref="D3:O3"/>
    <mergeCell ref="P3:U3"/>
  </mergeCells>
  <conditionalFormatting sqref="H9:P70">
    <cfRule type="cellIs" dxfId="71" priority="9" operator="greaterThan">
      <formula>10</formula>
    </cfRule>
  </conditionalFormatting>
  <conditionalFormatting sqref="C1:C1048576">
    <cfRule type="duplicateValues" dxfId="70" priority="8"/>
  </conditionalFormatting>
  <conditionalFormatting sqref="P9:P70">
    <cfRule type="cellIs" dxfId="69" priority="5" operator="greaterThan">
      <formula>10</formula>
    </cfRule>
    <cfRule type="cellIs" dxfId="68" priority="6" operator="greaterThan">
      <formula>10</formula>
    </cfRule>
    <cfRule type="cellIs" dxfId="67" priority="7" operator="greaterThan">
      <formula>10</formula>
    </cfRule>
  </conditionalFormatting>
  <conditionalFormatting sqref="H9:K70">
    <cfRule type="cellIs" dxfId="66" priority="4" operator="greaterThan">
      <formula>10</formula>
    </cfRule>
  </conditionalFormatting>
  <conditionalFormatting sqref="C78:C87">
    <cfRule type="duplicateValues" dxfId="65" priority="3"/>
  </conditionalFormatting>
  <conditionalFormatting sqref="O78:O87">
    <cfRule type="duplicateValues" dxfId="64" priority="2"/>
  </conditionalFormatting>
  <conditionalFormatting sqref="C78:C87">
    <cfRule type="duplicateValues" dxfId="63" priority="1"/>
  </conditionalFormatting>
  <dataValidations count="1">
    <dataValidation allowBlank="1" showInputMessage="1" showErrorMessage="1" errorTitle="Không xóa dữ liệu" error="Không xóa dữ liệu" prompt="Không xóa dữ liệu" sqref="D75 AN2:AN7 X9:Y70 Z9 Z2:AM2 Y3:AM7"/>
  </dataValidations>
  <pageMargins left="0.55118110236220474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N109"/>
  <sheetViews>
    <sheetView topLeftCell="B1" workbookViewId="0">
      <pane ySplit="2" topLeftCell="A57" activePane="bottomLeft" state="frozen"/>
      <selection activeCell="G1" sqref="G1:G1048576"/>
      <selection pane="bottomLeft" activeCell="B101" sqref="B101:U109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2.19921875" style="1" customWidth="1"/>
    <col min="4" max="4" width="14.59765625" style="1" customWidth="1"/>
    <col min="5" max="5" width="7.19921875" style="1" customWidth="1"/>
    <col min="6" max="6" width="9.3984375" style="1" hidden="1" customWidth="1"/>
    <col min="7" max="7" width="11.89843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6.19921875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23" t="s">
        <v>0</v>
      </c>
      <c r="C1" s="123"/>
      <c r="D1" s="123"/>
      <c r="E1" s="123"/>
      <c r="F1" s="123"/>
      <c r="G1" s="123"/>
      <c r="H1" s="124" t="s">
        <v>55</v>
      </c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90"/>
      <c r="W1" s="4"/>
    </row>
    <row r="2" spans="2:40" ht="25.5" customHeight="1">
      <c r="B2" s="125" t="s">
        <v>1</v>
      </c>
      <c r="C2" s="125"/>
      <c r="D2" s="125"/>
      <c r="E2" s="125"/>
      <c r="F2" s="125"/>
      <c r="G2" s="125"/>
      <c r="H2" s="126" t="s">
        <v>54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0"/>
      <c r="W2" s="5"/>
      <c r="X2" s="6"/>
      <c r="AF2" s="2"/>
      <c r="AG2" s="7"/>
      <c r="AH2" s="2"/>
      <c r="AI2" s="2"/>
      <c r="AJ2" s="2"/>
      <c r="AK2" s="7"/>
      <c r="AL2" s="2"/>
    </row>
    <row r="3" spans="2:40" ht="25.95" customHeight="1">
      <c r="B3" s="127" t="s">
        <v>2</v>
      </c>
      <c r="C3" s="127"/>
      <c r="D3" s="128" t="s">
        <v>63</v>
      </c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9" t="s">
        <v>1231</v>
      </c>
      <c r="Q3" s="129"/>
      <c r="R3" s="129"/>
      <c r="S3" s="129"/>
      <c r="T3" s="129"/>
      <c r="U3" s="129"/>
      <c r="V3" s="119"/>
      <c r="Y3" s="131" t="s">
        <v>3</v>
      </c>
      <c r="Z3" s="131" t="s">
        <v>4</v>
      </c>
      <c r="AA3" s="131" t="s">
        <v>5</v>
      </c>
      <c r="AB3" s="131" t="s">
        <v>6</v>
      </c>
      <c r="AC3" s="131"/>
      <c r="AD3" s="131"/>
      <c r="AE3" s="131"/>
      <c r="AF3" s="131" t="s">
        <v>7</v>
      </c>
      <c r="AG3" s="131"/>
      <c r="AH3" s="131" t="s">
        <v>8</v>
      </c>
      <c r="AI3" s="131"/>
      <c r="AJ3" s="131" t="s">
        <v>9</v>
      </c>
      <c r="AK3" s="131"/>
      <c r="AL3" s="131" t="s">
        <v>10</v>
      </c>
      <c r="AM3" s="131"/>
      <c r="AN3" s="9"/>
    </row>
    <row r="4" spans="2:40" ht="17.25" customHeight="1">
      <c r="B4" s="132" t="s">
        <v>11</v>
      </c>
      <c r="C4" s="132"/>
      <c r="D4" s="10">
        <v>1</v>
      </c>
      <c r="G4" s="133" t="s">
        <v>56</v>
      </c>
      <c r="H4" s="133"/>
      <c r="I4" s="133"/>
      <c r="J4" s="133"/>
      <c r="K4" s="133"/>
      <c r="L4" s="133"/>
      <c r="M4" s="133"/>
      <c r="N4" s="133"/>
      <c r="O4" s="133"/>
      <c r="P4" s="133" t="s">
        <v>57</v>
      </c>
      <c r="Q4" s="133"/>
      <c r="R4" s="133"/>
      <c r="S4" s="133"/>
      <c r="T4" s="133"/>
      <c r="U4" s="133"/>
      <c r="V4" s="118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9"/>
    </row>
    <row r="6" spans="2:40" ht="25.95" customHeight="1">
      <c r="B6" s="134" t="s">
        <v>12</v>
      </c>
      <c r="C6" s="141" t="s">
        <v>13</v>
      </c>
      <c r="D6" s="143" t="s">
        <v>14</v>
      </c>
      <c r="E6" s="144"/>
      <c r="F6" s="134" t="s">
        <v>15</v>
      </c>
      <c r="G6" s="134" t="s">
        <v>4</v>
      </c>
      <c r="H6" s="149" t="s">
        <v>16</v>
      </c>
      <c r="I6" s="149" t="s">
        <v>17</v>
      </c>
      <c r="J6" s="149" t="s">
        <v>18</v>
      </c>
      <c r="K6" s="149" t="s">
        <v>19</v>
      </c>
      <c r="L6" s="147" t="s">
        <v>20</v>
      </c>
      <c r="M6" s="137" t="s">
        <v>21</v>
      </c>
      <c r="N6" s="139"/>
      <c r="O6" s="147" t="s">
        <v>22</v>
      </c>
      <c r="P6" s="147" t="s">
        <v>23</v>
      </c>
      <c r="Q6" s="134" t="s">
        <v>24</v>
      </c>
      <c r="R6" s="147" t="s">
        <v>25</v>
      </c>
      <c r="S6" s="134" t="s">
        <v>26</v>
      </c>
      <c r="T6" s="134" t="s">
        <v>27</v>
      </c>
      <c r="U6" s="134" t="s">
        <v>53</v>
      </c>
      <c r="V6" s="94"/>
      <c r="Y6" s="131"/>
      <c r="Z6" s="131"/>
      <c r="AA6" s="131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36"/>
      <c r="C7" s="142"/>
      <c r="D7" s="145"/>
      <c r="E7" s="146"/>
      <c r="F7" s="136"/>
      <c r="G7" s="136"/>
      <c r="H7" s="149"/>
      <c r="I7" s="149"/>
      <c r="J7" s="149"/>
      <c r="K7" s="149"/>
      <c r="L7" s="147"/>
      <c r="M7" s="116" t="s">
        <v>33</v>
      </c>
      <c r="N7" s="116" t="s">
        <v>34</v>
      </c>
      <c r="O7" s="147"/>
      <c r="P7" s="147"/>
      <c r="Q7" s="135"/>
      <c r="R7" s="147"/>
      <c r="S7" s="136"/>
      <c r="T7" s="135"/>
      <c r="U7" s="135"/>
      <c r="V7" s="94"/>
      <c r="X7" s="17"/>
      <c r="Y7" s="18" t="str">
        <f>+D3</f>
        <v xml:space="preserve">Kỹ năng làm việc nhóm  </v>
      </c>
      <c r="Z7" s="19" t="str">
        <f>+P3</f>
        <v>Nhóm: SKD1102 -7</v>
      </c>
      <c r="AA7" s="20">
        <f>+$AJ$7+$AL$7+$AH$7</f>
        <v>62</v>
      </c>
      <c r="AB7" s="7">
        <f>COUNTIF($S$8:$S$119,"Khiển trách")</f>
        <v>0</v>
      </c>
      <c r="AC7" s="7">
        <f>COUNTIF($S$8:$S$119,"Cảnh cáo")</f>
        <v>0</v>
      </c>
      <c r="AD7" s="7">
        <f>COUNTIF($S$8:$S$119,"Đình chỉ thi")</f>
        <v>0</v>
      </c>
      <c r="AE7" s="21">
        <f>+($AB$7+$AC$7+$AD$7)/$AA$7*100%</f>
        <v>0</v>
      </c>
      <c r="AF7" s="7">
        <f>SUM(COUNTIF($S$8:$S$117,"Vắng"),COUNTIF($S$8:$S$117,"Vắng có phép"))</f>
        <v>0</v>
      </c>
      <c r="AG7" s="22">
        <f>+$AF$7/$AA$7</f>
        <v>0</v>
      </c>
      <c r="AH7" s="23">
        <f>COUNTIF($X$8:$X$117,"Thi lại")</f>
        <v>0</v>
      </c>
      <c r="AI7" s="22">
        <f>+$AH$7/$AA$7</f>
        <v>0</v>
      </c>
      <c r="AJ7" s="23">
        <f>COUNTIF($X$8:$X$118,"Học lại")</f>
        <v>2</v>
      </c>
      <c r="AK7" s="22">
        <f>+$AJ$7/$AA$7</f>
        <v>3.2258064516129031E-2</v>
      </c>
      <c r="AL7" s="7">
        <f>COUNTIF($X$9:$X$118,"Đạt")</f>
        <v>60</v>
      </c>
      <c r="AM7" s="21">
        <f>+$AL$7/$AA$7</f>
        <v>0.967741935483871</v>
      </c>
      <c r="AN7" s="24"/>
    </row>
    <row r="8" spans="2:40" ht="14.25" customHeight="1">
      <c r="B8" s="137" t="s">
        <v>35</v>
      </c>
      <c r="C8" s="138"/>
      <c r="D8" s="138"/>
      <c r="E8" s="138"/>
      <c r="F8" s="138"/>
      <c r="G8" s="139"/>
      <c r="H8" s="25">
        <v>10</v>
      </c>
      <c r="I8" s="25">
        <v>10</v>
      </c>
      <c r="J8" s="89"/>
      <c r="K8" s="25">
        <v>20</v>
      </c>
      <c r="L8" s="26"/>
      <c r="M8" s="27"/>
      <c r="N8" s="27"/>
      <c r="O8" s="27"/>
      <c r="P8" s="28">
        <f>100-(H8+I8+J8+K8)</f>
        <v>60</v>
      </c>
      <c r="Q8" s="136"/>
      <c r="R8" s="29"/>
      <c r="S8" s="29"/>
      <c r="T8" s="136"/>
      <c r="U8" s="136"/>
      <c r="V8" s="94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" customHeight="1">
      <c r="B9" s="31">
        <v>1</v>
      </c>
      <c r="C9" s="32" t="s">
        <v>1238</v>
      </c>
      <c r="D9" s="33" t="s">
        <v>1239</v>
      </c>
      <c r="E9" s="34" t="s">
        <v>1240</v>
      </c>
      <c r="F9" s="35" t="s">
        <v>1241</v>
      </c>
      <c r="G9" s="32" t="s">
        <v>73</v>
      </c>
      <c r="H9" s="87">
        <v>8</v>
      </c>
      <c r="I9" s="36">
        <v>9</v>
      </c>
      <c r="J9" s="36" t="s">
        <v>36</v>
      </c>
      <c r="K9" s="36">
        <v>9</v>
      </c>
      <c r="L9" s="37"/>
      <c r="M9" s="37"/>
      <c r="N9" s="37"/>
      <c r="O9" s="37"/>
      <c r="P9" s="38">
        <v>8</v>
      </c>
      <c r="Q9" s="39">
        <f t="shared" ref="Q9:Q70" si="0">ROUND(SUMPRODUCT(H9:P9,$H$8:$P$8)/100,1)</f>
        <v>8.3000000000000007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B+</v>
      </c>
      <c r="S9" s="40" t="str">
        <f t="shared" ref="S9:S70" si="1">IF($Q9&lt;4,"Kém",IF(AND($Q9&gt;=4,$Q9&lt;=5.4),"Trung bình yếu",IF(AND($Q9&gt;=5.5,$Q9&lt;=6.9),"Trung bình",IF(AND($Q9&gt;=7,$Q9&lt;=8.4),"Khá",IF(AND($Q9&gt;=8.5,$Q9&lt;=10),"Giỏi","")))))</f>
        <v>Khá</v>
      </c>
      <c r="T9" s="41" t="str">
        <f>+IF(OR($H9=0,$I9=0,$J9=0,$K9=0),"Không đủ ĐKDT",IF(AND(P9=0,Q9&gt;=4),"Không đạt",""))</f>
        <v/>
      </c>
      <c r="U9" s="100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" customHeight="1">
      <c r="B10" s="44">
        <v>2</v>
      </c>
      <c r="C10" s="45" t="s">
        <v>1242</v>
      </c>
      <c r="D10" s="46" t="s">
        <v>220</v>
      </c>
      <c r="E10" s="47" t="s">
        <v>67</v>
      </c>
      <c r="F10" s="48" t="s">
        <v>1243</v>
      </c>
      <c r="G10" s="45" t="s">
        <v>69</v>
      </c>
      <c r="H10" s="88">
        <v>10</v>
      </c>
      <c r="I10" s="49">
        <v>6</v>
      </c>
      <c r="J10" s="49" t="s">
        <v>36</v>
      </c>
      <c r="K10" s="49">
        <v>5</v>
      </c>
      <c r="L10" s="50"/>
      <c r="M10" s="50"/>
      <c r="N10" s="50"/>
      <c r="O10" s="50"/>
      <c r="P10" s="86">
        <v>8</v>
      </c>
      <c r="Q10" s="51">
        <f t="shared" si="0"/>
        <v>7.4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53" t="str">
        <f t="shared" si="1"/>
        <v>Khá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70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" customHeight="1">
      <c r="B11" s="44">
        <v>3</v>
      </c>
      <c r="C11" s="45" t="s">
        <v>1244</v>
      </c>
      <c r="D11" s="46" t="s">
        <v>1245</v>
      </c>
      <c r="E11" s="47" t="s">
        <v>67</v>
      </c>
      <c r="F11" s="48" t="s">
        <v>1246</v>
      </c>
      <c r="G11" s="45" t="s">
        <v>328</v>
      </c>
      <c r="H11" s="88">
        <v>0</v>
      </c>
      <c r="I11" s="49">
        <v>0</v>
      </c>
      <c r="J11" s="49" t="s">
        <v>36</v>
      </c>
      <c r="K11" s="49">
        <v>0</v>
      </c>
      <c r="L11" s="54"/>
      <c r="M11" s="54"/>
      <c r="N11" s="54"/>
      <c r="O11" s="54"/>
      <c r="P11" s="121" t="s">
        <v>437</v>
      </c>
      <c r="Q11" s="51">
        <f t="shared" si="0"/>
        <v>0</v>
      </c>
      <c r="R11" s="52" t="str">
        <f t="shared" ref="R11:R70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53" t="str">
        <f t="shared" si="1"/>
        <v>Kém</v>
      </c>
      <c r="T11" s="41" t="str">
        <f t="shared" ref="T11:T70" si="4">+IF(OR($H11=0,$I11=0,$J11=0,$K11=0),"Không đủ ĐKDT",IF(AND(P11=0,Q11&gt;=4),"Không đạt",""))</f>
        <v>Không đủ ĐKDT</v>
      </c>
      <c r="U11" s="41"/>
      <c r="V11" s="71"/>
      <c r="W11" s="4"/>
      <c r="X11" s="43" t="str">
        <f t="shared" si="2"/>
        <v>Học lại</v>
      </c>
      <c r="Y11" s="43"/>
      <c r="Z11" s="55"/>
      <c r="AA11" s="55"/>
      <c r="AB11" s="117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" customHeight="1">
      <c r="B12" s="44">
        <v>4</v>
      </c>
      <c r="C12" s="45" t="s">
        <v>1247</v>
      </c>
      <c r="D12" s="46" t="s">
        <v>940</v>
      </c>
      <c r="E12" s="47" t="s">
        <v>67</v>
      </c>
      <c r="F12" s="48" t="s">
        <v>836</v>
      </c>
      <c r="G12" s="45" t="s">
        <v>113</v>
      </c>
      <c r="H12" s="88">
        <v>0</v>
      </c>
      <c r="I12" s="49">
        <v>0</v>
      </c>
      <c r="J12" s="49" t="s">
        <v>36</v>
      </c>
      <c r="K12" s="49">
        <v>0</v>
      </c>
      <c r="L12" s="54"/>
      <c r="M12" s="54"/>
      <c r="N12" s="54"/>
      <c r="O12" s="54"/>
      <c r="P12" s="121" t="s">
        <v>437</v>
      </c>
      <c r="Q12" s="51">
        <f t="shared" si="0"/>
        <v>0</v>
      </c>
      <c r="R12" s="52" t="str">
        <f t="shared" si="3"/>
        <v>F</v>
      </c>
      <c r="S12" s="53" t="str">
        <f t="shared" si="1"/>
        <v>Kém</v>
      </c>
      <c r="T12" s="41" t="str">
        <f t="shared" si="4"/>
        <v>Không đủ ĐKDT</v>
      </c>
      <c r="U12" s="41"/>
      <c r="V12" s="71"/>
      <c r="W12" s="4"/>
      <c r="X12" s="43" t="str">
        <f t="shared" si="2"/>
        <v>Học lại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" customHeight="1">
      <c r="B13" s="44">
        <v>5</v>
      </c>
      <c r="C13" s="45" t="s">
        <v>1248</v>
      </c>
      <c r="D13" s="46" t="s">
        <v>1249</v>
      </c>
      <c r="E13" s="47" t="s">
        <v>67</v>
      </c>
      <c r="F13" s="48" t="s">
        <v>1250</v>
      </c>
      <c r="G13" s="45" t="s">
        <v>280</v>
      </c>
      <c r="H13" s="88">
        <v>8</v>
      </c>
      <c r="I13" s="49">
        <v>7</v>
      </c>
      <c r="J13" s="49" t="s">
        <v>36</v>
      </c>
      <c r="K13" s="49">
        <v>8.5</v>
      </c>
      <c r="L13" s="54"/>
      <c r="M13" s="54"/>
      <c r="N13" s="54"/>
      <c r="O13" s="54"/>
      <c r="P13" s="86">
        <v>8</v>
      </c>
      <c r="Q13" s="51">
        <f t="shared" si="0"/>
        <v>8</v>
      </c>
      <c r="R13" s="52" t="str">
        <f t="shared" si="3"/>
        <v>B+</v>
      </c>
      <c r="S13" s="53" t="str">
        <f t="shared" si="1"/>
        <v>Khá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" customHeight="1">
      <c r="B14" s="44">
        <v>6</v>
      </c>
      <c r="C14" s="45" t="s">
        <v>1251</v>
      </c>
      <c r="D14" s="46" t="s">
        <v>1252</v>
      </c>
      <c r="E14" s="47" t="s">
        <v>67</v>
      </c>
      <c r="F14" s="48" t="s">
        <v>782</v>
      </c>
      <c r="G14" s="45" t="s">
        <v>311</v>
      </c>
      <c r="H14" s="88">
        <v>10</v>
      </c>
      <c r="I14" s="49">
        <v>7</v>
      </c>
      <c r="J14" s="49" t="s">
        <v>36</v>
      </c>
      <c r="K14" s="49">
        <v>6</v>
      </c>
      <c r="L14" s="54"/>
      <c r="M14" s="54"/>
      <c r="N14" s="54"/>
      <c r="O14" s="54"/>
      <c r="P14" s="86">
        <v>7.5</v>
      </c>
      <c r="Q14" s="51">
        <f t="shared" si="0"/>
        <v>7.4</v>
      </c>
      <c r="R14" s="52" t="str">
        <f t="shared" si="3"/>
        <v>B</v>
      </c>
      <c r="S14" s="53" t="str">
        <f t="shared" si="1"/>
        <v>Khá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" customHeight="1">
      <c r="B15" s="44">
        <v>7</v>
      </c>
      <c r="C15" s="45" t="s">
        <v>1253</v>
      </c>
      <c r="D15" s="46" t="s">
        <v>405</v>
      </c>
      <c r="E15" s="47" t="s">
        <v>88</v>
      </c>
      <c r="F15" s="48" t="s">
        <v>553</v>
      </c>
      <c r="G15" s="45" t="s">
        <v>81</v>
      </c>
      <c r="H15" s="88">
        <v>10</v>
      </c>
      <c r="I15" s="49">
        <v>7</v>
      </c>
      <c r="J15" s="49" t="s">
        <v>36</v>
      </c>
      <c r="K15" s="49">
        <v>9</v>
      </c>
      <c r="L15" s="54"/>
      <c r="M15" s="54"/>
      <c r="N15" s="54"/>
      <c r="O15" s="54"/>
      <c r="P15" s="86">
        <v>8</v>
      </c>
      <c r="Q15" s="51">
        <f t="shared" si="0"/>
        <v>8.3000000000000007</v>
      </c>
      <c r="R15" s="52" t="str">
        <f t="shared" si="3"/>
        <v>B+</v>
      </c>
      <c r="S15" s="53" t="str">
        <f t="shared" si="1"/>
        <v>Khá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" customHeight="1">
      <c r="B16" s="44">
        <v>8</v>
      </c>
      <c r="C16" s="45" t="s">
        <v>1254</v>
      </c>
      <c r="D16" s="46" t="s">
        <v>505</v>
      </c>
      <c r="E16" s="47" t="s">
        <v>1255</v>
      </c>
      <c r="F16" s="48" t="s">
        <v>689</v>
      </c>
      <c r="G16" s="45" t="s">
        <v>90</v>
      </c>
      <c r="H16" s="88">
        <v>10</v>
      </c>
      <c r="I16" s="49">
        <v>8</v>
      </c>
      <c r="J16" s="49" t="s">
        <v>36</v>
      </c>
      <c r="K16" s="49">
        <v>5</v>
      </c>
      <c r="L16" s="54"/>
      <c r="M16" s="54"/>
      <c r="N16" s="54"/>
      <c r="O16" s="54"/>
      <c r="P16" s="86">
        <v>8</v>
      </c>
      <c r="Q16" s="51">
        <f t="shared" si="0"/>
        <v>7.6</v>
      </c>
      <c r="R16" s="52" t="str">
        <f t="shared" si="3"/>
        <v>B</v>
      </c>
      <c r="S16" s="53" t="str">
        <f t="shared" si="1"/>
        <v>Khá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" customHeight="1">
      <c r="B17" s="44">
        <v>9</v>
      </c>
      <c r="C17" s="45" t="s">
        <v>1256</v>
      </c>
      <c r="D17" s="46" t="s">
        <v>1257</v>
      </c>
      <c r="E17" s="47" t="s">
        <v>98</v>
      </c>
      <c r="F17" s="48" t="s">
        <v>173</v>
      </c>
      <c r="G17" s="45" t="s">
        <v>85</v>
      </c>
      <c r="H17" s="88">
        <v>8</v>
      </c>
      <c r="I17" s="49">
        <v>7</v>
      </c>
      <c r="J17" s="49" t="s">
        <v>36</v>
      </c>
      <c r="K17" s="49">
        <v>9</v>
      </c>
      <c r="L17" s="54"/>
      <c r="M17" s="54"/>
      <c r="N17" s="54"/>
      <c r="O17" s="54"/>
      <c r="P17" s="86">
        <v>7</v>
      </c>
      <c r="Q17" s="51">
        <f t="shared" si="0"/>
        <v>7.5</v>
      </c>
      <c r="R17" s="52" t="str">
        <f t="shared" si="3"/>
        <v>B</v>
      </c>
      <c r="S17" s="53" t="str">
        <f t="shared" si="1"/>
        <v>Khá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" customHeight="1">
      <c r="B18" s="44">
        <v>10</v>
      </c>
      <c r="C18" s="45" t="s">
        <v>1258</v>
      </c>
      <c r="D18" s="46" t="s">
        <v>1259</v>
      </c>
      <c r="E18" s="47" t="s">
        <v>107</v>
      </c>
      <c r="F18" s="48" t="s">
        <v>1260</v>
      </c>
      <c r="G18" s="45" t="s">
        <v>90</v>
      </c>
      <c r="H18" s="88">
        <v>8</v>
      </c>
      <c r="I18" s="49">
        <v>7</v>
      </c>
      <c r="J18" s="49" t="s">
        <v>36</v>
      </c>
      <c r="K18" s="49">
        <v>6.5</v>
      </c>
      <c r="L18" s="54"/>
      <c r="M18" s="54"/>
      <c r="N18" s="54"/>
      <c r="O18" s="54"/>
      <c r="P18" s="86">
        <v>7.5</v>
      </c>
      <c r="Q18" s="51">
        <f t="shared" si="0"/>
        <v>7.3</v>
      </c>
      <c r="R18" s="52" t="str">
        <f t="shared" si="3"/>
        <v>B</v>
      </c>
      <c r="S18" s="53" t="str">
        <f t="shared" si="1"/>
        <v>Khá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" customHeight="1">
      <c r="B19" s="44">
        <v>11</v>
      </c>
      <c r="C19" s="45" t="s">
        <v>1261</v>
      </c>
      <c r="D19" s="46" t="s">
        <v>1262</v>
      </c>
      <c r="E19" s="47" t="s">
        <v>665</v>
      </c>
      <c r="F19" s="48" t="s">
        <v>247</v>
      </c>
      <c r="G19" s="45" t="s">
        <v>69</v>
      </c>
      <c r="H19" s="88">
        <v>8</v>
      </c>
      <c r="I19" s="49">
        <v>6</v>
      </c>
      <c r="J19" s="49" t="s">
        <v>36</v>
      </c>
      <c r="K19" s="49">
        <v>5</v>
      </c>
      <c r="L19" s="54"/>
      <c r="M19" s="54"/>
      <c r="N19" s="54"/>
      <c r="O19" s="54"/>
      <c r="P19" s="86">
        <v>7</v>
      </c>
      <c r="Q19" s="51">
        <f t="shared" si="0"/>
        <v>6.6</v>
      </c>
      <c r="R19" s="52" t="str">
        <f t="shared" si="3"/>
        <v>C+</v>
      </c>
      <c r="S19" s="53" t="str">
        <f t="shared" si="1"/>
        <v>Trung bình</v>
      </c>
      <c r="T19" s="41" t="str">
        <f t="shared" si="4"/>
        <v/>
      </c>
      <c r="U19" s="41"/>
      <c r="V19" s="71"/>
      <c r="W19" s="4"/>
      <c r="X19" s="43" t="str">
        <f t="shared" si="2"/>
        <v>Đạt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" customHeight="1">
      <c r="B20" s="44">
        <v>12</v>
      </c>
      <c r="C20" s="45" t="s">
        <v>1263</v>
      </c>
      <c r="D20" s="46" t="s">
        <v>885</v>
      </c>
      <c r="E20" s="47" t="s">
        <v>1264</v>
      </c>
      <c r="F20" s="48" t="s">
        <v>123</v>
      </c>
      <c r="G20" s="45" t="s">
        <v>69</v>
      </c>
      <c r="H20" s="88">
        <v>10</v>
      </c>
      <c r="I20" s="49">
        <v>6</v>
      </c>
      <c r="J20" s="49" t="s">
        <v>36</v>
      </c>
      <c r="K20" s="49">
        <v>5</v>
      </c>
      <c r="L20" s="54"/>
      <c r="M20" s="54"/>
      <c r="N20" s="54"/>
      <c r="O20" s="54"/>
      <c r="P20" s="86">
        <v>8</v>
      </c>
      <c r="Q20" s="51">
        <f t="shared" si="0"/>
        <v>7.4</v>
      </c>
      <c r="R20" s="52" t="str">
        <f t="shared" si="3"/>
        <v>B</v>
      </c>
      <c r="S20" s="53" t="str">
        <f t="shared" si="1"/>
        <v>Khá</v>
      </c>
      <c r="T20" s="41" t="str">
        <f t="shared" si="4"/>
        <v/>
      </c>
      <c r="U20" s="41"/>
      <c r="V20" s="71"/>
      <c r="W20" s="4"/>
      <c r="X20" s="43" t="str">
        <f t="shared" si="2"/>
        <v>Đạt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" customHeight="1">
      <c r="B21" s="44">
        <v>13</v>
      </c>
      <c r="C21" s="45" t="s">
        <v>1265</v>
      </c>
      <c r="D21" s="46" t="s">
        <v>960</v>
      </c>
      <c r="E21" s="47" t="s">
        <v>126</v>
      </c>
      <c r="F21" s="48" t="s">
        <v>1013</v>
      </c>
      <c r="G21" s="45" t="s">
        <v>73</v>
      </c>
      <c r="H21" s="88">
        <v>8</v>
      </c>
      <c r="I21" s="49">
        <v>9</v>
      </c>
      <c r="J21" s="49" t="s">
        <v>36</v>
      </c>
      <c r="K21" s="49">
        <v>9</v>
      </c>
      <c r="L21" s="54"/>
      <c r="M21" s="54"/>
      <c r="N21" s="54"/>
      <c r="O21" s="54"/>
      <c r="P21" s="86">
        <v>7</v>
      </c>
      <c r="Q21" s="51">
        <f t="shared" si="0"/>
        <v>7.7</v>
      </c>
      <c r="R21" s="52" t="str">
        <f t="shared" si="3"/>
        <v>B</v>
      </c>
      <c r="S21" s="53" t="str">
        <f t="shared" si="1"/>
        <v>Khá</v>
      </c>
      <c r="T21" s="41" t="str">
        <f t="shared" si="4"/>
        <v/>
      </c>
      <c r="U21" s="41"/>
      <c r="V21" s="71"/>
      <c r="W21" s="4"/>
      <c r="X21" s="43" t="str">
        <f t="shared" si="2"/>
        <v>Đạt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" customHeight="1">
      <c r="B22" s="44">
        <v>14</v>
      </c>
      <c r="C22" s="45" t="s">
        <v>1266</v>
      </c>
      <c r="D22" s="46" t="s">
        <v>1267</v>
      </c>
      <c r="E22" s="47" t="s">
        <v>331</v>
      </c>
      <c r="F22" s="48" t="s">
        <v>1268</v>
      </c>
      <c r="G22" s="45" t="s">
        <v>104</v>
      </c>
      <c r="H22" s="88">
        <v>10</v>
      </c>
      <c r="I22" s="49">
        <v>9</v>
      </c>
      <c r="J22" s="49" t="s">
        <v>36</v>
      </c>
      <c r="K22" s="49">
        <v>9</v>
      </c>
      <c r="L22" s="54"/>
      <c r="M22" s="54"/>
      <c r="N22" s="54"/>
      <c r="O22" s="54"/>
      <c r="P22" s="86">
        <v>8.5</v>
      </c>
      <c r="Q22" s="51">
        <f t="shared" si="0"/>
        <v>8.8000000000000007</v>
      </c>
      <c r="R22" s="52" t="str">
        <f t="shared" si="3"/>
        <v>A</v>
      </c>
      <c r="S22" s="53" t="str">
        <f t="shared" si="1"/>
        <v>Giỏi</v>
      </c>
      <c r="T22" s="41" t="str">
        <f t="shared" si="4"/>
        <v/>
      </c>
      <c r="U22" s="41"/>
      <c r="V22" s="71"/>
      <c r="W22" s="4"/>
      <c r="X22" s="43" t="str">
        <f t="shared" si="2"/>
        <v>Đạt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" customHeight="1">
      <c r="B23" s="44">
        <v>15</v>
      </c>
      <c r="C23" s="45" t="s">
        <v>1269</v>
      </c>
      <c r="D23" s="46" t="s">
        <v>1270</v>
      </c>
      <c r="E23" s="47" t="s">
        <v>130</v>
      </c>
      <c r="F23" s="48" t="s">
        <v>156</v>
      </c>
      <c r="G23" s="45" t="s">
        <v>311</v>
      </c>
      <c r="H23" s="88">
        <v>8</v>
      </c>
      <c r="I23" s="49">
        <v>7</v>
      </c>
      <c r="J23" s="49" t="s">
        <v>36</v>
      </c>
      <c r="K23" s="49">
        <v>6</v>
      </c>
      <c r="L23" s="54"/>
      <c r="M23" s="54"/>
      <c r="N23" s="54"/>
      <c r="O23" s="54"/>
      <c r="P23" s="86">
        <v>7.5</v>
      </c>
      <c r="Q23" s="51">
        <f t="shared" si="0"/>
        <v>7.2</v>
      </c>
      <c r="R23" s="52" t="str">
        <f t="shared" si="3"/>
        <v>B</v>
      </c>
      <c r="S23" s="53" t="str">
        <f t="shared" si="1"/>
        <v>Khá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" customHeight="1">
      <c r="B24" s="44">
        <v>16</v>
      </c>
      <c r="C24" s="45" t="s">
        <v>1271</v>
      </c>
      <c r="D24" s="46" t="s">
        <v>1272</v>
      </c>
      <c r="E24" s="47" t="s">
        <v>130</v>
      </c>
      <c r="F24" s="48" t="s">
        <v>1273</v>
      </c>
      <c r="G24" s="45" t="s">
        <v>104</v>
      </c>
      <c r="H24" s="88">
        <v>8</v>
      </c>
      <c r="I24" s="49">
        <v>9</v>
      </c>
      <c r="J24" s="49" t="s">
        <v>36</v>
      </c>
      <c r="K24" s="49">
        <v>9</v>
      </c>
      <c r="L24" s="54"/>
      <c r="M24" s="54"/>
      <c r="N24" s="54"/>
      <c r="O24" s="54"/>
      <c r="P24" s="86">
        <v>7.5</v>
      </c>
      <c r="Q24" s="51">
        <f t="shared" si="0"/>
        <v>8</v>
      </c>
      <c r="R24" s="52" t="str">
        <f t="shared" si="3"/>
        <v>B+</v>
      </c>
      <c r="S24" s="53" t="str">
        <f t="shared" si="1"/>
        <v>Khá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" customHeight="1">
      <c r="B25" s="44">
        <v>17</v>
      </c>
      <c r="C25" s="45" t="s">
        <v>1274</v>
      </c>
      <c r="D25" s="46" t="s">
        <v>1275</v>
      </c>
      <c r="E25" s="47" t="s">
        <v>130</v>
      </c>
      <c r="F25" s="48" t="s">
        <v>819</v>
      </c>
      <c r="G25" s="45" t="s">
        <v>69</v>
      </c>
      <c r="H25" s="88">
        <v>10</v>
      </c>
      <c r="I25" s="49">
        <v>6</v>
      </c>
      <c r="J25" s="49" t="s">
        <v>36</v>
      </c>
      <c r="K25" s="49">
        <v>5</v>
      </c>
      <c r="L25" s="54"/>
      <c r="M25" s="54"/>
      <c r="N25" s="54"/>
      <c r="O25" s="54"/>
      <c r="P25" s="86">
        <v>8</v>
      </c>
      <c r="Q25" s="51">
        <f t="shared" si="0"/>
        <v>7.4</v>
      </c>
      <c r="R25" s="52" t="str">
        <f t="shared" si="3"/>
        <v>B</v>
      </c>
      <c r="S25" s="53" t="str">
        <f t="shared" si="1"/>
        <v>Khá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" customHeight="1">
      <c r="B26" s="44">
        <v>18</v>
      </c>
      <c r="C26" s="45" t="s">
        <v>1276</v>
      </c>
      <c r="D26" s="46" t="s">
        <v>110</v>
      </c>
      <c r="E26" s="47" t="s">
        <v>139</v>
      </c>
      <c r="F26" s="48" t="s">
        <v>1062</v>
      </c>
      <c r="G26" s="45" t="s">
        <v>85</v>
      </c>
      <c r="H26" s="88">
        <v>10</v>
      </c>
      <c r="I26" s="49">
        <v>7</v>
      </c>
      <c r="J26" s="49" t="s">
        <v>36</v>
      </c>
      <c r="K26" s="49">
        <v>9</v>
      </c>
      <c r="L26" s="54"/>
      <c r="M26" s="54"/>
      <c r="N26" s="54"/>
      <c r="O26" s="54"/>
      <c r="P26" s="86">
        <v>7</v>
      </c>
      <c r="Q26" s="51">
        <f t="shared" si="0"/>
        <v>7.7</v>
      </c>
      <c r="R26" s="52" t="str">
        <f t="shared" si="3"/>
        <v>B</v>
      </c>
      <c r="S26" s="53" t="str">
        <f t="shared" si="1"/>
        <v>Khá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" customHeight="1">
      <c r="B27" s="44">
        <v>19</v>
      </c>
      <c r="C27" s="45" t="s">
        <v>1277</v>
      </c>
      <c r="D27" s="46" t="s">
        <v>1278</v>
      </c>
      <c r="E27" s="47" t="s">
        <v>151</v>
      </c>
      <c r="F27" s="48" t="s">
        <v>1279</v>
      </c>
      <c r="G27" s="45" t="s">
        <v>90</v>
      </c>
      <c r="H27" s="88">
        <v>10</v>
      </c>
      <c r="I27" s="49">
        <v>8</v>
      </c>
      <c r="J27" s="49" t="s">
        <v>36</v>
      </c>
      <c r="K27" s="49">
        <v>5</v>
      </c>
      <c r="L27" s="54"/>
      <c r="M27" s="54"/>
      <c r="N27" s="54"/>
      <c r="O27" s="54"/>
      <c r="P27" s="86">
        <v>7</v>
      </c>
      <c r="Q27" s="51">
        <f t="shared" si="0"/>
        <v>7</v>
      </c>
      <c r="R27" s="52" t="str">
        <f t="shared" si="3"/>
        <v>B</v>
      </c>
      <c r="S27" s="53" t="str">
        <f t="shared" si="1"/>
        <v>Khá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" customHeight="1">
      <c r="B28" s="44">
        <v>20</v>
      </c>
      <c r="C28" s="45" t="s">
        <v>1280</v>
      </c>
      <c r="D28" s="46" t="s">
        <v>163</v>
      </c>
      <c r="E28" s="47" t="s">
        <v>1281</v>
      </c>
      <c r="F28" s="48" t="s">
        <v>1282</v>
      </c>
      <c r="G28" s="45" t="s">
        <v>113</v>
      </c>
      <c r="H28" s="88">
        <v>10</v>
      </c>
      <c r="I28" s="49">
        <v>7</v>
      </c>
      <c r="J28" s="49" t="s">
        <v>36</v>
      </c>
      <c r="K28" s="49">
        <v>6</v>
      </c>
      <c r="L28" s="54"/>
      <c r="M28" s="54"/>
      <c r="N28" s="54"/>
      <c r="O28" s="54"/>
      <c r="P28" s="86">
        <v>7</v>
      </c>
      <c r="Q28" s="51">
        <f t="shared" si="0"/>
        <v>7.1</v>
      </c>
      <c r="R28" s="52" t="str">
        <f t="shared" si="3"/>
        <v>B</v>
      </c>
      <c r="S28" s="53" t="str">
        <f t="shared" si="1"/>
        <v>Khá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" customHeight="1">
      <c r="B29" s="44">
        <v>21</v>
      </c>
      <c r="C29" s="45" t="s">
        <v>1283</v>
      </c>
      <c r="D29" s="46" t="s">
        <v>1284</v>
      </c>
      <c r="E29" s="47" t="s">
        <v>990</v>
      </c>
      <c r="F29" s="48" t="s">
        <v>1285</v>
      </c>
      <c r="G29" s="45" t="s">
        <v>90</v>
      </c>
      <c r="H29" s="88">
        <v>10</v>
      </c>
      <c r="I29" s="49">
        <v>8</v>
      </c>
      <c r="J29" s="49" t="s">
        <v>36</v>
      </c>
      <c r="K29" s="49">
        <v>5</v>
      </c>
      <c r="L29" s="54"/>
      <c r="M29" s="54"/>
      <c r="N29" s="54"/>
      <c r="O29" s="54"/>
      <c r="P29" s="86">
        <v>7</v>
      </c>
      <c r="Q29" s="51">
        <f t="shared" si="0"/>
        <v>7</v>
      </c>
      <c r="R29" s="52" t="str">
        <f t="shared" si="3"/>
        <v>B</v>
      </c>
      <c r="S29" s="53" t="str">
        <f t="shared" si="1"/>
        <v>Khá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" customHeight="1">
      <c r="B30" s="44">
        <v>22</v>
      </c>
      <c r="C30" s="45" t="s">
        <v>1286</v>
      </c>
      <c r="D30" s="46" t="s">
        <v>1287</v>
      </c>
      <c r="E30" s="47" t="s">
        <v>485</v>
      </c>
      <c r="F30" s="48" t="s">
        <v>374</v>
      </c>
      <c r="G30" s="45" t="s">
        <v>280</v>
      </c>
      <c r="H30" s="88">
        <v>8</v>
      </c>
      <c r="I30" s="49">
        <v>7</v>
      </c>
      <c r="J30" s="49" t="s">
        <v>36</v>
      </c>
      <c r="K30" s="49">
        <v>8.5</v>
      </c>
      <c r="L30" s="54"/>
      <c r="M30" s="54"/>
      <c r="N30" s="54"/>
      <c r="O30" s="54"/>
      <c r="P30" s="86">
        <v>7</v>
      </c>
      <c r="Q30" s="51">
        <f t="shared" si="0"/>
        <v>7.4</v>
      </c>
      <c r="R30" s="52" t="str">
        <f t="shared" si="3"/>
        <v>B</v>
      </c>
      <c r="S30" s="53" t="str">
        <f t="shared" si="1"/>
        <v>Khá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" customHeight="1">
      <c r="B31" s="44">
        <v>23</v>
      </c>
      <c r="C31" s="45" t="s">
        <v>1288</v>
      </c>
      <c r="D31" s="46" t="s">
        <v>1289</v>
      </c>
      <c r="E31" s="47" t="s">
        <v>489</v>
      </c>
      <c r="F31" s="48" t="s">
        <v>202</v>
      </c>
      <c r="G31" s="45" t="s">
        <v>104</v>
      </c>
      <c r="H31" s="88">
        <v>10</v>
      </c>
      <c r="I31" s="49">
        <v>7</v>
      </c>
      <c r="J31" s="49" t="s">
        <v>36</v>
      </c>
      <c r="K31" s="49">
        <v>6.5</v>
      </c>
      <c r="L31" s="54"/>
      <c r="M31" s="54"/>
      <c r="N31" s="54"/>
      <c r="O31" s="54"/>
      <c r="P31" s="86">
        <v>7.5</v>
      </c>
      <c r="Q31" s="51">
        <f t="shared" si="0"/>
        <v>7.5</v>
      </c>
      <c r="R31" s="52" t="str">
        <f t="shared" si="3"/>
        <v>B</v>
      </c>
      <c r="S31" s="53" t="str">
        <f t="shared" si="1"/>
        <v>Khá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" customHeight="1">
      <c r="B32" s="44">
        <v>24</v>
      </c>
      <c r="C32" s="45" t="s">
        <v>1290</v>
      </c>
      <c r="D32" s="46" t="s">
        <v>885</v>
      </c>
      <c r="E32" s="47" t="s">
        <v>493</v>
      </c>
      <c r="F32" s="48" t="s">
        <v>1197</v>
      </c>
      <c r="G32" s="45" t="s">
        <v>90</v>
      </c>
      <c r="H32" s="88">
        <v>10</v>
      </c>
      <c r="I32" s="49">
        <v>7</v>
      </c>
      <c r="J32" s="49" t="s">
        <v>36</v>
      </c>
      <c r="K32" s="49">
        <v>6.5</v>
      </c>
      <c r="L32" s="54"/>
      <c r="M32" s="54"/>
      <c r="N32" s="54"/>
      <c r="O32" s="54"/>
      <c r="P32" s="86">
        <v>7.5</v>
      </c>
      <c r="Q32" s="51">
        <f t="shared" si="0"/>
        <v>7.5</v>
      </c>
      <c r="R32" s="52" t="str">
        <f t="shared" si="3"/>
        <v>B</v>
      </c>
      <c r="S32" s="53" t="str">
        <f t="shared" si="1"/>
        <v>Khá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" customHeight="1">
      <c r="B33" s="44">
        <v>25</v>
      </c>
      <c r="C33" s="45" t="s">
        <v>1291</v>
      </c>
      <c r="D33" s="46" t="s">
        <v>298</v>
      </c>
      <c r="E33" s="47" t="s">
        <v>201</v>
      </c>
      <c r="F33" s="48" t="s">
        <v>605</v>
      </c>
      <c r="G33" s="45" t="s">
        <v>95</v>
      </c>
      <c r="H33" s="88">
        <v>10</v>
      </c>
      <c r="I33" s="49">
        <v>7</v>
      </c>
      <c r="J33" s="49" t="s">
        <v>36</v>
      </c>
      <c r="K33" s="49">
        <v>9</v>
      </c>
      <c r="L33" s="54"/>
      <c r="M33" s="54"/>
      <c r="N33" s="54"/>
      <c r="O33" s="54"/>
      <c r="P33" s="86">
        <v>7</v>
      </c>
      <c r="Q33" s="51">
        <f t="shared" si="0"/>
        <v>7.7</v>
      </c>
      <c r="R33" s="52" t="str">
        <f t="shared" si="3"/>
        <v>B</v>
      </c>
      <c r="S33" s="53" t="str">
        <f t="shared" si="1"/>
        <v>Khá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" customHeight="1">
      <c r="B34" s="44">
        <v>26</v>
      </c>
      <c r="C34" s="45" t="s">
        <v>1292</v>
      </c>
      <c r="D34" s="46" t="s">
        <v>110</v>
      </c>
      <c r="E34" s="47" t="s">
        <v>201</v>
      </c>
      <c r="F34" s="48" t="s">
        <v>1293</v>
      </c>
      <c r="G34" s="45" t="s">
        <v>153</v>
      </c>
      <c r="H34" s="88">
        <v>10</v>
      </c>
      <c r="I34" s="49">
        <v>9</v>
      </c>
      <c r="J34" s="49" t="s">
        <v>36</v>
      </c>
      <c r="K34" s="49">
        <v>7.5</v>
      </c>
      <c r="L34" s="54"/>
      <c r="M34" s="54"/>
      <c r="N34" s="54"/>
      <c r="O34" s="54"/>
      <c r="P34" s="86">
        <v>7.5</v>
      </c>
      <c r="Q34" s="51">
        <f t="shared" si="0"/>
        <v>7.9</v>
      </c>
      <c r="R34" s="52" t="str">
        <f t="shared" si="3"/>
        <v>B</v>
      </c>
      <c r="S34" s="53" t="str">
        <f t="shared" si="1"/>
        <v>Khá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" customHeight="1">
      <c r="B35" s="44">
        <v>27</v>
      </c>
      <c r="C35" s="45" t="s">
        <v>1294</v>
      </c>
      <c r="D35" s="46" t="s">
        <v>1295</v>
      </c>
      <c r="E35" s="47" t="s">
        <v>201</v>
      </c>
      <c r="F35" s="48" t="s">
        <v>920</v>
      </c>
      <c r="G35" s="45" t="s">
        <v>69</v>
      </c>
      <c r="H35" s="88">
        <v>8</v>
      </c>
      <c r="I35" s="49">
        <v>6</v>
      </c>
      <c r="J35" s="49" t="s">
        <v>36</v>
      </c>
      <c r="K35" s="49">
        <v>5</v>
      </c>
      <c r="L35" s="54"/>
      <c r="M35" s="54"/>
      <c r="N35" s="54"/>
      <c r="O35" s="54"/>
      <c r="P35" s="86">
        <v>8</v>
      </c>
      <c r="Q35" s="51">
        <f t="shared" si="0"/>
        <v>7.2</v>
      </c>
      <c r="R35" s="52" t="str">
        <f t="shared" si="3"/>
        <v>B</v>
      </c>
      <c r="S35" s="53" t="str">
        <f t="shared" si="1"/>
        <v>Khá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" customHeight="1">
      <c r="B36" s="44">
        <v>28</v>
      </c>
      <c r="C36" s="45" t="s">
        <v>1296</v>
      </c>
      <c r="D36" s="46" t="s">
        <v>1297</v>
      </c>
      <c r="E36" s="47" t="s">
        <v>1298</v>
      </c>
      <c r="F36" s="48" t="s">
        <v>1167</v>
      </c>
      <c r="G36" s="45" t="s">
        <v>113</v>
      </c>
      <c r="H36" s="88">
        <v>10</v>
      </c>
      <c r="I36" s="49">
        <v>7</v>
      </c>
      <c r="J36" s="49" t="s">
        <v>36</v>
      </c>
      <c r="K36" s="49">
        <v>6</v>
      </c>
      <c r="L36" s="54"/>
      <c r="M36" s="54"/>
      <c r="N36" s="54"/>
      <c r="O36" s="54"/>
      <c r="P36" s="86">
        <v>8</v>
      </c>
      <c r="Q36" s="51">
        <f t="shared" si="0"/>
        <v>7.7</v>
      </c>
      <c r="R36" s="52" t="str">
        <f t="shared" si="3"/>
        <v>B</v>
      </c>
      <c r="S36" s="53" t="str">
        <f t="shared" si="1"/>
        <v>Khá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" customHeight="1">
      <c r="B37" s="44">
        <v>29</v>
      </c>
      <c r="C37" s="45" t="s">
        <v>1299</v>
      </c>
      <c r="D37" s="46" t="s">
        <v>1300</v>
      </c>
      <c r="E37" s="47" t="s">
        <v>386</v>
      </c>
      <c r="F37" s="48" t="s">
        <v>1140</v>
      </c>
      <c r="G37" s="45" t="s">
        <v>328</v>
      </c>
      <c r="H37" s="88">
        <v>10</v>
      </c>
      <c r="I37" s="49">
        <v>6</v>
      </c>
      <c r="J37" s="49" t="s">
        <v>36</v>
      </c>
      <c r="K37" s="49">
        <v>5</v>
      </c>
      <c r="L37" s="54"/>
      <c r="M37" s="54"/>
      <c r="N37" s="54"/>
      <c r="O37" s="54"/>
      <c r="P37" s="86">
        <v>7.5</v>
      </c>
      <c r="Q37" s="51">
        <f t="shared" si="0"/>
        <v>7.1</v>
      </c>
      <c r="R37" s="52" t="str">
        <f t="shared" si="3"/>
        <v>B</v>
      </c>
      <c r="S37" s="53" t="str">
        <f t="shared" si="1"/>
        <v>Khá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" customHeight="1">
      <c r="B38" s="44">
        <v>30</v>
      </c>
      <c r="C38" s="45" t="s">
        <v>1301</v>
      </c>
      <c r="D38" s="46" t="s">
        <v>1302</v>
      </c>
      <c r="E38" s="47" t="s">
        <v>870</v>
      </c>
      <c r="F38" s="48" t="s">
        <v>591</v>
      </c>
      <c r="G38" s="45" t="s">
        <v>104</v>
      </c>
      <c r="H38" s="88">
        <v>10</v>
      </c>
      <c r="I38" s="49">
        <v>7</v>
      </c>
      <c r="J38" s="49" t="s">
        <v>36</v>
      </c>
      <c r="K38" s="49">
        <v>6.5</v>
      </c>
      <c r="L38" s="54"/>
      <c r="M38" s="54"/>
      <c r="N38" s="54"/>
      <c r="O38" s="54"/>
      <c r="P38" s="86">
        <v>7.5</v>
      </c>
      <c r="Q38" s="51">
        <f t="shared" si="0"/>
        <v>7.5</v>
      </c>
      <c r="R38" s="52" t="str">
        <f t="shared" si="3"/>
        <v>B</v>
      </c>
      <c r="S38" s="53" t="str">
        <f t="shared" si="1"/>
        <v>Khá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" customHeight="1">
      <c r="B39" s="44">
        <v>31</v>
      </c>
      <c r="C39" s="45" t="s">
        <v>1303</v>
      </c>
      <c r="D39" s="46" t="s">
        <v>500</v>
      </c>
      <c r="E39" s="47" t="s">
        <v>1304</v>
      </c>
      <c r="F39" s="48" t="s">
        <v>845</v>
      </c>
      <c r="G39" s="45" t="s">
        <v>90</v>
      </c>
      <c r="H39" s="88">
        <v>10</v>
      </c>
      <c r="I39" s="49">
        <v>8</v>
      </c>
      <c r="J39" s="49" t="s">
        <v>36</v>
      </c>
      <c r="K39" s="49">
        <v>5</v>
      </c>
      <c r="L39" s="54"/>
      <c r="M39" s="54"/>
      <c r="N39" s="54"/>
      <c r="O39" s="54"/>
      <c r="P39" s="86">
        <v>7</v>
      </c>
      <c r="Q39" s="51">
        <f t="shared" si="0"/>
        <v>7</v>
      </c>
      <c r="R39" s="52" t="str">
        <f t="shared" si="3"/>
        <v>B</v>
      </c>
      <c r="S39" s="53" t="str">
        <f t="shared" si="1"/>
        <v>Khá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" customHeight="1">
      <c r="B40" s="44">
        <v>32</v>
      </c>
      <c r="C40" s="45" t="s">
        <v>1305</v>
      </c>
      <c r="D40" s="46" t="s">
        <v>385</v>
      </c>
      <c r="E40" s="47" t="s">
        <v>221</v>
      </c>
      <c r="F40" s="48" t="s">
        <v>1083</v>
      </c>
      <c r="G40" s="45" t="s">
        <v>73</v>
      </c>
      <c r="H40" s="88">
        <v>10</v>
      </c>
      <c r="I40" s="49">
        <v>7</v>
      </c>
      <c r="J40" s="49" t="s">
        <v>36</v>
      </c>
      <c r="K40" s="49">
        <v>8.5</v>
      </c>
      <c r="L40" s="54"/>
      <c r="M40" s="54"/>
      <c r="N40" s="54"/>
      <c r="O40" s="54"/>
      <c r="P40" s="86">
        <v>9</v>
      </c>
      <c r="Q40" s="51">
        <f t="shared" si="0"/>
        <v>8.8000000000000007</v>
      </c>
      <c r="R40" s="52" t="str">
        <f t="shared" si="3"/>
        <v>A</v>
      </c>
      <c r="S40" s="53" t="str">
        <f t="shared" si="1"/>
        <v>Giỏi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" customHeight="1">
      <c r="B41" s="44">
        <v>33</v>
      </c>
      <c r="C41" s="45" t="s">
        <v>1306</v>
      </c>
      <c r="D41" s="46" t="s">
        <v>1163</v>
      </c>
      <c r="E41" s="47" t="s">
        <v>221</v>
      </c>
      <c r="F41" s="48" t="s">
        <v>169</v>
      </c>
      <c r="G41" s="45" t="s">
        <v>104</v>
      </c>
      <c r="H41" s="88">
        <v>10</v>
      </c>
      <c r="I41" s="49">
        <v>7</v>
      </c>
      <c r="J41" s="49" t="s">
        <v>36</v>
      </c>
      <c r="K41" s="49">
        <v>6.5</v>
      </c>
      <c r="L41" s="54"/>
      <c r="M41" s="54"/>
      <c r="N41" s="54"/>
      <c r="O41" s="54"/>
      <c r="P41" s="86">
        <v>8</v>
      </c>
      <c r="Q41" s="51">
        <f t="shared" si="0"/>
        <v>7.8</v>
      </c>
      <c r="R41" s="52" t="str">
        <f t="shared" si="3"/>
        <v>B</v>
      </c>
      <c r="S41" s="53" t="str">
        <f t="shared" si="1"/>
        <v>Khá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" customHeight="1">
      <c r="B42" s="44">
        <v>34</v>
      </c>
      <c r="C42" s="45" t="s">
        <v>1307</v>
      </c>
      <c r="D42" s="46" t="s">
        <v>110</v>
      </c>
      <c r="E42" s="47" t="s">
        <v>401</v>
      </c>
      <c r="F42" s="48" t="s">
        <v>511</v>
      </c>
      <c r="G42" s="45" t="s">
        <v>113</v>
      </c>
      <c r="H42" s="88">
        <v>10</v>
      </c>
      <c r="I42" s="49">
        <v>7</v>
      </c>
      <c r="J42" s="49" t="s">
        <v>36</v>
      </c>
      <c r="K42" s="49">
        <v>6</v>
      </c>
      <c r="L42" s="54"/>
      <c r="M42" s="54"/>
      <c r="N42" s="54"/>
      <c r="O42" s="54"/>
      <c r="P42" s="86">
        <v>7.5</v>
      </c>
      <c r="Q42" s="51">
        <f t="shared" si="0"/>
        <v>7.4</v>
      </c>
      <c r="R42" s="52" t="str">
        <f t="shared" si="3"/>
        <v>B</v>
      </c>
      <c r="S42" s="53" t="str">
        <f t="shared" si="1"/>
        <v>Khá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" customHeight="1">
      <c r="B43" s="44">
        <v>35</v>
      </c>
      <c r="C43" s="45" t="s">
        <v>1308</v>
      </c>
      <c r="D43" s="46" t="s">
        <v>1309</v>
      </c>
      <c r="E43" s="47" t="s">
        <v>401</v>
      </c>
      <c r="F43" s="48" t="s">
        <v>1310</v>
      </c>
      <c r="G43" s="45" t="s">
        <v>90</v>
      </c>
      <c r="H43" s="88">
        <v>8</v>
      </c>
      <c r="I43" s="49">
        <v>8</v>
      </c>
      <c r="J43" s="49" t="s">
        <v>36</v>
      </c>
      <c r="K43" s="49">
        <v>5</v>
      </c>
      <c r="L43" s="54"/>
      <c r="M43" s="54"/>
      <c r="N43" s="54"/>
      <c r="O43" s="54"/>
      <c r="P43" s="86">
        <v>7</v>
      </c>
      <c r="Q43" s="51">
        <f t="shared" si="0"/>
        <v>6.8</v>
      </c>
      <c r="R43" s="52" t="str">
        <f t="shared" si="3"/>
        <v>C+</v>
      </c>
      <c r="S43" s="53" t="str">
        <f t="shared" si="1"/>
        <v>Trung bình</v>
      </c>
      <c r="T43" s="41" t="str">
        <f t="shared" si="4"/>
        <v/>
      </c>
      <c r="U43" s="41"/>
      <c r="V43" s="71"/>
      <c r="W43" s="4"/>
      <c r="X43" s="43" t="str">
        <f t="shared" si="2"/>
        <v>Đạt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" customHeight="1">
      <c r="B44" s="44">
        <v>36</v>
      </c>
      <c r="C44" s="45" t="s">
        <v>1311</v>
      </c>
      <c r="D44" s="46" t="s">
        <v>408</v>
      </c>
      <c r="E44" s="47" t="s">
        <v>225</v>
      </c>
      <c r="F44" s="48" t="s">
        <v>1214</v>
      </c>
      <c r="G44" s="45" t="s">
        <v>157</v>
      </c>
      <c r="H44" s="88">
        <v>10</v>
      </c>
      <c r="I44" s="49">
        <v>9</v>
      </c>
      <c r="J44" s="49" t="s">
        <v>36</v>
      </c>
      <c r="K44" s="49">
        <v>7.5</v>
      </c>
      <c r="L44" s="54"/>
      <c r="M44" s="54"/>
      <c r="N44" s="54"/>
      <c r="O44" s="54"/>
      <c r="P44" s="86">
        <v>8</v>
      </c>
      <c r="Q44" s="51">
        <f t="shared" si="0"/>
        <v>8.1999999999999993</v>
      </c>
      <c r="R44" s="52" t="str">
        <f t="shared" si="3"/>
        <v>B+</v>
      </c>
      <c r="S44" s="53" t="str">
        <f t="shared" si="1"/>
        <v>Khá</v>
      </c>
      <c r="T44" s="41" t="str">
        <f t="shared" si="4"/>
        <v/>
      </c>
      <c r="U44" s="41"/>
      <c r="V44" s="71"/>
      <c r="W44" s="4"/>
      <c r="X44" s="43" t="str">
        <f t="shared" si="2"/>
        <v>Đạt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" customHeight="1">
      <c r="B45" s="44">
        <v>37</v>
      </c>
      <c r="C45" s="45" t="s">
        <v>1312</v>
      </c>
      <c r="D45" s="46" t="s">
        <v>1313</v>
      </c>
      <c r="E45" s="47" t="s">
        <v>1314</v>
      </c>
      <c r="F45" s="48" t="s">
        <v>208</v>
      </c>
      <c r="G45" s="45" t="s">
        <v>77</v>
      </c>
      <c r="H45" s="88">
        <v>8</v>
      </c>
      <c r="I45" s="49">
        <v>7</v>
      </c>
      <c r="J45" s="49" t="s">
        <v>36</v>
      </c>
      <c r="K45" s="49">
        <v>9</v>
      </c>
      <c r="L45" s="54"/>
      <c r="M45" s="54"/>
      <c r="N45" s="54"/>
      <c r="O45" s="54"/>
      <c r="P45" s="86">
        <v>7.5</v>
      </c>
      <c r="Q45" s="51">
        <f t="shared" si="0"/>
        <v>7.8</v>
      </c>
      <c r="R45" s="52" t="str">
        <f t="shared" si="3"/>
        <v>B</v>
      </c>
      <c r="S45" s="53" t="str">
        <f t="shared" si="1"/>
        <v>Khá</v>
      </c>
      <c r="T45" s="41" t="str">
        <f t="shared" si="4"/>
        <v/>
      </c>
      <c r="U45" s="41"/>
      <c r="V45" s="71"/>
      <c r="W45" s="4"/>
      <c r="X45" s="43" t="str">
        <f t="shared" si="2"/>
        <v>Đạt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" customHeight="1">
      <c r="B46" s="44">
        <v>38</v>
      </c>
      <c r="C46" s="45" t="s">
        <v>1315</v>
      </c>
      <c r="D46" s="46" t="s">
        <v>1316</v>
      </c>
      <c r="E46" s="47" t="s">
        <v>240</v>
      </c>
      <c r="F46" s="48" t="s">
        <v>696</v>
      </c>
      <c r="G46" s="45" t="s">
        <v>90</v>
      </c>
      <c r="H46" s="88">
        <v>10</v>
      </c>
      <c r="I46" s="49">
        <v>8</v>
      </c>
      <c r="J46" s="49" t="s">
        <v>36</v>
      </c>
      <c r="K46" s="49">
        <v>5</v>
      </c>
      <c r="L46" s="54"/>
      <c r="M46" s="54"/>
      <c r="N46" s="54"/>
      <c r="O46" s="54"/>
      <c r="P46" s="86">
        <v>8</v>
      </c>
      <c r="Q46" s="51">
        <f t="shared" si="0"/>
        <v>7.6</v>
      </c>
      <c r="R46" s="52" t="str">
        <f t="shared" si="3"/>
        <v>B</v>
      </c>
      <c r="S46" s="53" t="str">
        <f t="shared" si="1"/>
        <v>Khá</v>
      </c>
      <c r="T46" s="41" t="str">
        <f t="shared" si="4"/>
        <v/>
      </c>
      <c r="U46" s="41"/>
      <c r="V46" s="71"/>
      <c r="W46" s="4"/>
      <c r="X46" s="43" t="str">
        <f t="shared" si="2"/>
        <v>Đạt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" customHeight="1">
      <c r="B47" s="44">
        <v>39</v>
      </c>
      <c r="C47" s="45" t="s">
        <v>1317</v>
      </c>
      <c r="D47" s="46" t="s">
        <v>321</v>
      </c>
      <c r="E47" s="47" t="s">
        <v>532</v>
      </c>
      <c r="F47" s="48" t="s">
        <v>409</v>
      </c>
      <c r="G47" s="45" t="s">
        <v>157</v>
      </c>
      <c r="H47" s="88">
        <v>10</v>
      </c>
      <c r="I47" s="49">
        <v>9</v>
      </c>
      <c r="J47" s="49" t="s">
        <v>36</v>
      </c>
      <c r="K47" s="49">
        <v>7.5</v>
      </c>
      <c r="L47" s="54"/>
      <c r="M47" s="54"/>
      <c r="N47" s="54"/>
      <c r="O47" s="54"/>
      <c r="P47" s="86">
        <v>8</v>
      </c>
      <c r="Q47" s="51">
        <f t="shared" si="0"/>
        <v>8.1999999999999993</v>
      </c>
      <c r="R47" s="52" t="str">
        <f t="shared" si="3"/>
        <v>B+</v>
      </c>
      <c r="S47" s="53" t="str">
        <f t="shared" si="1"/>
        <v>Khá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" customHeight="1">
      <c r="B48" s="44">
        <v>40</v>
      </c>
      <c r="C48" s="45" t="s">
        <v>1318</v>
      </c>
      <c r="D48" s="46" t="s">
        <v>1319</v>
      </c>
      <c r="E48" s="47" t="s">
        <v>881</v>
      </c>
      <c r="F48" s="48" t="s">
        <v>839</v>
      </c>
      <c r="G48" s="45" t="s">
        <v>73</v>
      </c>
      <c r="H48" s="88">
        <v>8</v>
      </c>
      <c r="I48" s="49">
        <v>9</v>
      </c>
      <c r="J48" s="49" t="s">
        <v>36</v>
      </c>
      <c r="K48" s="49">
        <v>9</v>
      </c>
      <c r="L48" s="54"/>
      <c r="M48" s="54"/>
      <c r="N48" s="54"/>
      <c r="O48" s="54"/>
      <c r="P48" s="86">
        <v>8</v>
      </c>
      <c r="Q48" s="51">
        <f t="shared" si="0"/>
        <v>8.3000000000000007</v>
      </c>
      <c r="R48" s="52" t="str">
        <f t="shared" si="3"/>
        <v>B+</v>
      </c>
      <c r="S48" s="53" t="str">
        <f t="shared" si="1"/>
        <v>Khá</v>
      </c>
      <c r="T48" s="41" t="str">
        <f t="shared" si="4"/>
        <v/>
      </c>
      <c r="U48" s="41"/>
      <c r="V48" s="71"/>
      <c r="W48" s="4"/>
      <c r="X48" s="43" t="str">
        <f t="shared" si="2"/>
        <v>Đạt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2:40" ht="18" customHeight="1">
      <c r="B49" s="44">
        <v>41</v>
      </c>
      <c r="C49" s="45" t="s">
        <v>1320</v>
      </c>
      <c r="D49" s="46" t="s">
        <v>1267</v>
      </c>
      <c r="E49" s="47" t="s">
        <v>254</v>
      </c>
      <c r="F49" s="48" t="s">
        <v>1321</v>
      </c>
      <c r="G49" s="45" t="s">
        <v>113</v>
      </c>
      <c r="H49" s="88">
        <v>8</v>
      </c>
      <c r="I49" s="49">
        <v>7</v>
      </c>
      <c r="J49" s="49" t="s">
        <v>36</v>
      </c>
      <c r="K49" s="49">
        <v>6</v>
      </c>
      <c r="L49" s="54"/>
      <c r="M49" s="54"/>
      <c r="N49" s="54"/>
      <c r="O49" s="54"/>
      <c r="P49" s="86">
        <v>9</v>
      </c>
      <c r="Q49" s="51">
        <f t="shared" si="0"/>
        <v>8.1</v>
      </c>
      <c r="R49" s="52" t="str">
        <f t="shared" si="3"/>
        <v>B+</v>
      </c>
      <c r="S49" s="53" t="str">
        <f t="shared" si="1"/>
        <v>Khá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2:40" ht="18" customHeight="1">
      <c r="B50" s="44">
        <v>42</v>
      </c>
      <c r="C50" s="45" t="s">
        <v>1322</v>
      </c>
      <c r="D50" s="46" t="s">
        <v>110</v>
      </c>
      <c r="E50" s="47" t="s">
        <v>254</v>
      </c>
      <c r="F50" s="48" t="s">
        <v>1323</v>
      </c>
      <c r="G50" s="45" t="s">
        <v>85</v>
      </c>
      <c r="H50" s="88">
        <v>8</v>
      </c>
      <c r="I50" s="49">
        <v>7</v>
      </c>
      <c r="J50" s="49" t="s">
        <v>36</v>
      </c>
      <c r="K50" s="49">
        <v>9</v>
      </c>
      <c r="L50" s="54"/>
      <c r="M50" s="54"/>
      <c r="N50" s="54"/>
      <c r="O50" s="54"/>
      <c r="P50" s="86">
        <v>7</v>
      </c>
      <c r="Q50" s="51">
        <f t="shared" si="0"/>
        <v>7.5</v>
      </c>
      <c r="R50" s="52" t="str">
        <f t="shared" si="3"/>
        <v>B</v>
      </c>
      <c r="S50" s="53" t="str">
        <f t="shared" si="1"/>
        <v>Khá</v>
      </c>
      <c r="T50" s="41" t="str">
        <f t="shared" si="4"/>
        <v/>
      </c>
      <c r="U50" s="41"/>
      <c r="V50" s="71"/>
      <c r="W50" s="4"/>
      <c r="X50" s="43" t="str">
        <f t="shared" si="2"/>
        <v>Đạt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2:40" ht="18" customHeight="1">
      <c r="B51" s="44">
        <v>43</v>
      </c>
      <c r="C51" s="45" t="s">
        <v>1324</v>
      </c>
      <c r="D51" s="46" t="s">
        <v>376</v>
      </c>
      <c r="E51" s="47" t="s">
        <v>254</v>
      </c>
      <c r="F51" s="48" t="s">
        <v>1325</v>
      </c>
      <c r="G51" s="45" t="s">
        <v>157</v>
      </c>
      <c r="H51" s="88">
        <v>10</v>
      </c>
      <c r="I51" s="49">
        <v>9</v>
      </c>
      <c r="J51" s="49" t="s">
        <v>36</v>
      </c>
      <c r="K51" s="49">
        <v>7.5</v>
      </c>
      <c r="L51" s="54"/>
      <c r="M51" s="54"/>
      <c r="N51" s="54"/>
      <c r="O51" s="54"/>
      <c r="P51" s="86">
        <v>7</v>
      </c>
      <c r="Q51" s="51">
        <f t="shared" si="0"/>
        <v>7.6</v>
      </c>
      <c r="R51" s="52" t="str">
        <f t="shared" si="3"/>
        <v>B</v>
      </c>
      <c r="S51" s="53" t="str">
        <f t="shared" si="1"/>
        <v>Khá</v>
      </c>
      <c r="T51" s="41" t="str">
        <f t="shared" si="4"/>
        <v/>
      </c>
      <c r="U51" s="41"/>
      <c r="V51" s="71"/>
      <c r="W51" s="4"/>
      <c r="X51" s="43" t="str">
        <f t="shared" si="2"/>
        <v>Đạt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2:40" ht="18" customHeight="1">
      <c r="B52" s="44">
        <v>44</v>
      </c>
      <c r="C52" s="45" t="s">
        <v>1326</v>
      </c>
      <c r="D52" s="46" t="s">
        <v>487</v>
      </c>
      <c r="E52" s="47" t="s">
        <v>1327</v>
      </c>
      <c r="F52" s="48" t="s">
        <v>187</v>
      </c>
      <c r="G52" s="45" t="s">
        <v>90</v>
      </c>
      <c r="H52" s="88">
        <v>8</v>
      </c>
      <c r="I52" s="49">
        <v>8</v>
      </c>
      <c r="J52" s="49" t="s">
        <v>36</v>
      </c>
      <c r="K52" s="49">
        <v>5</v>
      </c>
      <c r="L52" s="54"/>
      <c r="M52" s="54"/>
      <c r="N52" s="54"/>
      <c r="O52" s="54"/>
      <c r="P52" s="86">
        <v>7</v>
      </c>
      <c r="Q52" s="51">
        <f t="shared" si="0"/>
        <v>6.8</v>
      </c>
      <c r="R52" s="52" t="str">
        <f t="shared" si="3"/>
        <v>C+</v>
      </c>
      <c r="S52" s="53" t="str">
        <f t="shared" si="1"/>
        <v>Trung bình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2:40" ht="18" customHeight="1">
      <c r="B53" s="44">
        <v>45</v>
      </c>
      <c r="C53" s="45" t="s">
        <v>1328</v>
      </c>
      <c r="D53" s="46" t="s">
        <v>1329</v>
      </c>
      <c r="E53" s="47" t="s">
        <v>414</v>
      </c>
      <c r="F53" s="48" t="s">
        <v>1330</v>
      </c>
      <c r="G53" s="45" t="s">
        <v>280</v>
      </c>
      <c r="H53" s="88">
        <v>8</v>
      </c>
      <c r="I53" s="49">
        <v>7</v>
      </c>
      <c r="J53" s="49" t="s">
        <v>36</v>
      </c>
      <c r="K53" s="49">
        <v>8.5</v>
      </c>
      <c r="L53" s="54"/>
      <c r="M53" s="54"/>
      <c r="N53" s="54"/>
      <c r="O53" s="54"/>
      <c r="P53" s="86">
        <v>9</v>
      </c>
      <c r="Q53" s="51">
        <f t="shared" si="0"/>
        <v>8.6</v>
      </c>
      <c r="R53" s="52" t="str">
        <f t="shared" si="3"/>
        <v>A</v>
      </c>
      <c r="S53" s="53" t="str">
        <f t="shared" si="1"/>
        <v>Giỏi</v>
      </c>
      <c r="T53" s="41" t="str">
        <f t="shared" si="4"/>
        <v/>
      </c>
      <c r="U53" s="41"/>
      <c r="V53" s="71"/>
      <c r="W53" s="4"/>
      <c r="X53" s="43" t="str">
        <f t="shared" si="2"/>
        <v>Đạt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2:40" ht="18" customHeight="1">
      <c r="B54" s="44">
        <v>46</v>
      </c>
      <c r="C54" s="45" t="s">
        <v>1331</v>
      </c>
      <c r="D54" s="46" t="s">
        <v>960</v>
      </c>
      <c r="E54" s="47" t="s">
        <v>542</v>
      </c>
      <c r="F54" s="48" t="s">
        <v>681</v>
      </c>
      <c r="G54" s="45" t="s">
        <v>73</v>
      </c>
      <c r="H54" s="88">
        <v>10</v>
      </c>
      <c r="I54" s="49">
        <v>9</v>
      </c>
      <c r="J54" s="49" t="s">
        <v>36</v>
      </c>
      <c r="K54" s="49">
        <v>9</v>
      </c>
      <c r="L54" s="54"/>
      <c r="M54" s="54"/>
      <c r="N54" s="54"/>
      <c r="O54" s="54"/>
      <c r="P54" s="86">
        <v>7</v>
      </c>
      <c r="Q54" s="51">
        <f t="shared" si="0"/>
        <v>7.9</v>
      </c>
      <c r="R54" s="52" t="str">
        <f t="shared" si="3"/>
        <v>B</v>
      </c>
      <c r="S54" s="53" t="str">
        <f t="shared" si="1"/>
        <v>Khá</v>
      </c>
      <c r="T54" s="41" t="str">
        <f t="shared" si="4"/>
        <v/>
      </c>
      <c r="U54" s="41"/>
      <c r="V54" s="71"/>
      <c r="W54" s="4"/>
      <c r="X54" s="43" t="str">
        <f t="shared" si="2"/>
        <v>Đạt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2:40" ht="18" customHeight="1">
      <c r="B55" s="44">
        <v>47</v>
      </c>
      <c r="C55" s="45" t="s">
        <v>1332</v>
      </c>
      <c r="D55" s="46" t="s">
        <v>385</v>
      </c>
      <c r="E55" s="47" t="s">
        <v>1048</v>
      </c>
      <c r="F55" s="48" t="s">
        <v>1333</v>
      </c>
      <c r="G55" s="45" t="s">
        <v>104</v>
      </c>
      <c r="H55" s="88">
        <v>10</v>
      </c>
      <c r="I55" s="49">
        <v>7</v>
      </c>
      <c r="J55" s="49" t="s">
        <v>36</v>
      </c>
      <c r="K55" s="49">
        <v>6.5</v>
      </c>
      <c r="L55" s="54"/>
      <c r="M55" s="54"/>
      <c r="N55" s="54"/>
      <c r="O55" s="54"/>
      <c r="P55" s="86">
        <v>8</v>
      </c>
      <c r="Q55" s="51">
        <f t="shared" si="0"/>
        <v>7.8</v>
      </c>
      <c r="R55" s="52" t="str">
        <f t="shared" si="3"/>
        <v>B</v>
      </c>
      <c r="S55" s="53" t="str">
        <f t="shared" si="1"/>
        <v>Khá</v>
      </c>
      <c r="T55" s="41" t="str">
        <f t="shared" si="4"/>
        <v/>
      </c>
      <c r="U55" s="41"/>
      <c r="V55" s="71"/>
      <c r="W55" s="4"/>
      <c r="X55" s="43" t="str">
        <f t="shared" si="2"/>
        <v>Đạt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2:40" ht="18" customHeight="1">
      <c r="B56" s="44">
        <v>48</v>
      </c>
      <c r="C56" s="45" t="s">
        <v>1334</v>
      </c>
      <c r="D56" s="46" t="s">
        <v>1335</v>
      </c>
      <c r="E56" s="47" t="s">
        <v>903</v>
      </c>
      <c r="F56" s="48" t="s">
        <v>1059</v>
      </c>
      <c r="G56" s="45" t="s">
        <v>332</v>
      </c>
      <c r="H56" s="88">
        <v>8</v>
      </c>
      <c r="I56" s="49">
        <v>7</v>
      </c>
      <c r="J56" s="49" t="s">
        <v>36</v>
      </c>
      <c r="K56" s="49">
        <v>8.5</v>
      </c>
      <c r="L56" s="54"/>
      <c r="M56" s="54"/>
      <c r="N56" s="54"/>
      <c r="O56" s="54"/>
      <c r="P56" s="86">
        <v>7</v>
      </c>
      <c r="Q56" s="51">
        <f t="shared" si="0"/>
        <v>7.4</v>
      </c>
      <c r="R56" s="52" t="str">
        <f t="shared" si="3"/>
        <v>B</v>
      </c>
      <c r="S56" s="53" t="str">
        <f t="shared" si="1"/>
        <v>Khá</v>
      </c>
      <c r="T56" s="41" t="str">
        <f t="shared" si="4"/>
        <v/>
      </c>
      <c r="U56" s="41"/>
      <c r="V56" s="71"/>
      <c r="W56" s="4"/>
      <c r="X56" s="43" t="str">
        <f t="shared" si="2"/>
        <v>Đạt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2:40" ht="18" customHeight="1">
      <c r="B57" s="44">
        <v>49</v>
      </c>
      <c r="C57" s="45" t="s">
        <v>1336</v>
      </c>
      <c r="D57" s="46" t="s">
        <v>1337</v>
      </c>
      <c r="E57" s="47" t="s">
        <v>261</v>
      </c>
      <c r="F57" s="48" t="s">
        <v>954</v>
      </c>
      <c r="G57" s="45" t="s">
        <v>157</v>
      </c>
      <c r="H57" s="88">
        <v>10</v>
      </c>
      <c r="I57" s="49">
        <v>9</v>
      </c>
      <c r="J57" s="49" t="s">
        <v>36</v>
      </c>
      <c r="K57" s="49">
        <v>7.5</v>
      </c>
      <c r="L57" s="54"/>
      <c r="M57" s="54"/>
      <c r="N57" s="54"/>
      <c r="O57" s="54"/>
      <c r="P57" s="86">
        <v>7</v>
      </c>
      <c r="Q57" s="51">
        <f t="shared" si="0"/>
        <v>7.6</v>
      </c>
      <c r="R57" s="52" t="str">
        <f t="shared" si="3"/>
        <v>B</v>
      </c>
      <c r="S57" s="53" t="str">
        <f t="shared" si="1"/>
        <v>Khá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2:40" ht="18" customHeight="1">
      <c r="B58" s="44">
        <v>50</v>
      </c>
      <c r="C58" s="45" t="s">
        <v>1338</v>
      </c>
      <c r="D58" s="46" t="s">
        <v>189</v>
      </c>
      <c r="E58" s="47" t="s">
        <v>261</v>
      </c>
      <c r="F58" s="48" t="s">
        <v>1339</v>
      </c>
      <c r="G58" s="45" t="s">
        <v>90</v>
      </c>
      <c r="H58" s="88">
        <v>10</v>
      </c>
      <c r="I58" s="49">
        <v>8</v>
      </c>
      <c r="J58" s="49" t="s">
        <v>36</v>
      </c>
      <c r="K58" s="49">
        <v>5</v>
      </c>
      <c r="L58" s="54"/>
      <c r="M58" s="54"/>
      <c r="N58" s="54"/>
      <c r="O58" s="54"/>
      <c r="P58" s="86">
        <v>7</v>
      </c>
      <c r="Q58" s="51">
        <f t="shared" si="0"/>
        <v>7</v>
      </c>
      <c r="R58" s="52" t="str">
        <f t="shared" si="3"/>
        <v>B</v>
      </c>
      <c r="S58" s="53" t="str">
        <f t="shared" si="1"/>
        <v>Khá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2:40" ht="18" customHeight="1">
      <c r="B59" s="44">
        <v>51</v>
      </c>
      <c r="C59" s="45" t="s">
        <v>1340</v>
      </c>
      <c r="D59" s="46" t="s">
        <v>971</v>
      </c>
      <c r="E59" s="47" t="s">
        <v>425</v>
      </c>
      <c r="F59" s="48" t="s">
        <v>1339</v>
      </c>
      <c r="G59" s="45" t="s">
        <v>148</v>
      </c>
      <c r="H59" s="88">
        <v>8</v>
      </c>
      <c r="I59" s="49">
        <v>6</v>
      </c>
      <c r="J59" s="49" t="s">
        <v>36</v>
      </c>
      <c r="K59" s="49">
        <v>5</v>
      </c>
      <c r="L59" s="54"/>
      <c r="M59" s="54"/>
      <c r="N59" s="54"/>
      <c r="O59" s="54"/>
      <c r="P59" s="86">
        <v>7.5</v>
      </c>
      <c r="Q59" s="51">
        <f t="shared" si="0"/>
        <v>6.9</v>
      </c>
      <c r="R59" s="52" t="str">
        <f t="shared" si="3"/>
        <v>C+</v>
      </c>
      <c r="S59" s="53" t="str">
        <f t="shared" si="1"/>
        <v>Trung bình</v>
      </c>
      <c r="T59" s="41" t="str">
        <f t="shared" si="4"/>
        <v/>
      </c>
      <c r="U59" s="41"/>
      <c r="V59" s="71"/>
      <c r="W59" s="4"/>
      <c r="X59" s="43" t="str">
        <f t="shared" si="2"/>
        <v>Đạt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2:40" ht="18" customHeight="1">
      <c r="B60" s="44">
        <v>52</v>
      </c>
      <c r="C60" s="45" t="s">
        <v>1341</v>
      </c>
      <c r="D60" s="46" t="s">
        <v>1319</v>
      </c>
      <c r="E60" s="47" t="s">
        <v>1342</v>
      </c>
      <c r="F60" s="48" t="s">
        <v>659</v>
      </c>
      <c r="G60" s="45" t="s">
        <v>104</v>
      </c>
      <c r="H60" s="88">
        <v>10</v>
      </c>
      <c r="I60" s="49">
        <v>7</v>
      </c>
      <c r="J60" s="49" t="s">
        <v>36</v>
      </c>
      <c r="K60" s="49">
        <v>6.5</v>
      </c>
      <c r="L60" s="54"/>
      <c r="M60" s="54"/>
      <c r="N60" s="54"/>
      <c r="O60" s="54"/>
      <c r="P60" s="86">
        <v>7</v>
      </c>
      <c r="Q60" s="51">
        <f t="shared" si="0"/>
        <v>7.2</v>
      </c>
      <c r="R60" s="52" t="str">
        <f t="shared" si="3"/>
        <v>B</v>
      </c>
      <c r="S60" s="53" t="str">
        <f t="shared" si="1"/>
        <v>Khá</v>
      </c>
      <c r="T60" s="41" t="str">
        <f t="shared" si="4"/>
        <v/>
      </c>
      <c r="U60" s="41"/>
      <c r="V60" s="71"/>
      <c r="W60" s="4"/>
      <c r="X60" s="43" t="str">
        <f t="shared" si="2"/>
        <v>Đạt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2:40" ht="18" customHeight="1">
      <c r="B61" s="44">
        <v>53</v>
      </c>
      <c r="C61" s="45" t="s">
        <v>1343</v>
      </c>
      <c r="D61" s="46" t="s">
        <v>1344</v>
      </c>
      <c r="E61" s="47" t="s">
        <v>745</v>
      </c>
      <c r="F61" s="48" t="s">
        <v>611</v>
      </c>
      <c r="G61" s="45" t="s">
        <v>73</v>
      </c>
      <c r="H61" s="88">
        <v>8</v>
      </c>
      <c r="I61" s="49">
        <v>9</v>
      </c>
      <c r="J61" s="49" t="s">
        <v>36</v>
      </c>
      <c r="K61" s="49">
        <v>9</v>
      </c>
      <c r="L61" s="54"/>
      <c r="M61" s="54"/>
      <c r="N61" s="54"/>
      <c r="O61" s="54"/>
      <c r="P61" s="86">
        <v>7</v>
      </c>
      <c r="Q61" s="51">
        <f t="shared" si="0"/>
        <v>7.7</v>
      </c>
      <c r="R61" s="52" t="str">
        <f t="shared" si="3"/>
        <v>B</v>
      </c>
      <c r="S61" s="53" t="str">
        <f t="shared" si="1"/>
        <v>Khá</v>
      </c>
      <c r="T61" s="41" t="str">
        <f t="shared" si="4"/>
        <v/>
      </c>
      <c r="U61" s="41"/>
      <c r="V61" s="71"/>
      <c r="W61" s="4"/>
      <c r="X61" s="43" t="str">
        <f t="shared" si="2"/>
        <v>Đạt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2:40" ht="18" customHeight="1">
      <c r="B62" s="44">
        <v>54</v>
      </c>
      <c r="C62" s="45" t="s">
        <v>1345</v>
      </c>
      <c r="D62" s="46" t="s">
        <v>1346</v>
      </c>
      <c r="E62" s="47" t="s">
        <v>278</v>
      </c>
      <c r="F62" s="48" t="s">
        <v>782</v>
      </c>
      <c r="G62" s="45" t="s">
        <v>85</v>
      </c>
      <c r="H62" s="88">
        <v>8</v>
      </c>
      <c r="I62" s="49">
        <v>7</v>
      </c>
      <c r="J62" s="49" t="s">
        <v>36</v>
      </c>
      <c r="K62" s="49">
        <v>9</v>
      </c>
      <c r="L62" s="54"/>
      <c r="M62" s="54"/>
      <c r="N62" s="54"/>
      <c r="O62" s="54"/>
      <c r="P62" s="86">
        <v>7</v>
      </c>
      <c r="Q62" s="51">
        <f t="shared" si="0"/>
        <v>7.5</v>
      </c>
      <c r="R62" s="52" t="str">
        <f t="shared" si="3"/>
        <v>B</v>
      </c>
      <c r="S62" s="53" t="str">
        <f t="shared" si="1"/>
        <v>Khá</v>
      </c>
      <c r="T62" s="41" t="str">
        <f t="shared" si="4"/>
        <v/>
      </c>
      <c r="U62" s="41"/>
      <c r="V62" s="71"/>
      <c r="W62" s="4"/>
      <c r="X62" s="43" t="str">
        <f t="shared" si="2"/>
        <v>Đạt</v>
      </c>
      <c r="Y62" s="4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61"/>
    </row>
    <row r="63" spans="2:40" ht="18" customHeight="1">
      <c r="B63" s="44">
        <v>55</v>
      </c>
      <c r="C63" s="45" t="s">
        <v>1347</v>
      </c>
      <c r="D63" s="46" t="s">
        <v>1348</v>
      </c>
      <c r="E63" s="47" t="s">
        <v>278</v>
      </c>
      <c r="F63" s="48" t="s">
        <v>819</v>
      </c>
      <c r="G63" s="45" t="s">
        <v>90</v>
      </c>
      <c r="H63" s="88">
        <v>10</v>
      </c>
      <c r="I63" s="49">
        <v>7</v>
      </c>
      <c r="J63" s="49" t="s">
        <v>36</v>
      </c>
      <c r="K63" s="49">
        <v>9</v>
      </c>
      <c r="L63" s="54"/>
      <c r="M63" s="54"/>
      <c r="N63" s="54"/>
      <c r="O63" s="54"/>
      <c r="P63" s="86">
        <v>7</v>
      </c>
      <c r="Q63" s="51">
        <f t="shared" si="0"/>
        <v>7.7</v>
      </c>
      <c r="R63" s="52" t="str">
        <f t="shared" si="3"/>
        <v>B</v>
      </c>
      <c r="S63" s="53" t="str">
        <f t="shared" si="1"/>
        <v>Khá</v>
      </c>
      <c r="T63" s="41" t="str">
        <f t="shared" si="4"/>
        <v/>
      </c>
      <c r="U63" s="41"/>
      <c r="V63" s="71"/>
      <c r="W63" s="4"/>
      <c r="X63" s="43" t="str">
        <f t="shared" si="2"/>
        <v>Đạt</v>
      </c>
      <c r="Y63" s="4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61"/>
    </row>
    <row r="64" spans="2:40" ht="18" customHeight="1">
      <c r="B64" s="44">
        <v>56</v>
      </c>
      <c r="C64" s="45" t="s">
        <v>1349</v>
      </c>
      <c r="D64" s="46" t="s">
        <v>1350</v>
      </c>
      <c r="E64" s="47" t="s">
        <v>283</v>
      </c>
      <c r="F64" s="48" t="s">
        <v>1008</v>
      </c>
      <c r="G64" s="45" t="s">
        <v>157</v>
      </c>
      <c r="H64" s="88">
        <v>10</v>
      </c>
      <c r="I64" s="49">
        <v>9</v>
      </c>
      <c r="J64" s="49" t="s">
        <v>36</v>
      </c>
      <c r="K64" s="49">
        <v>7.5</v>
      </c>
      <c r="L64" s="54"/>
      <c r="M64" s="54"/>
      <c r="N64" s="54"/>
      <c r="O64" s="54"/>
      <c r="P64" s="86">
        <v>7.5</v>
      </c>
      <c r="Q64" s="51">
        <f t="shared" si="0"/>
        <v>7.9</v>
      </c>
      <c r="R64" s="52" t="str">
        <f t="shared" si="3"/>
        <v>B</v>
      </c>
      <c r="S64" s="53" t="str">
        <f t="shared" si="1"/>
        <v>Khá</v>
      </c>
      <c r="T64" s="41" t="str">
        <f t="shared" si="4"/>
        <v/>
      </c>
      <c r="U64" s="41"/>
      <c r="V64" s="71"/>
      <c r="W64" s="4"/>
      <c r="X64" s="43" t="str">
        <f t="shared" si="2"/>
        <v>Đạt</v>
      </c>
      <c r="Y64" s="4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61"/>
    </row>
    <row r="65" spans="1:40" ht="18" customHeight="1">
      <c r="B65" s="44">
        <v>57</v>
      </c>
      <c r="C65" s="45" t="s">
        <v>1351</v>
      </c>
      <c r="D65" s="46" t="s">
        <v>1352</v>
      </c>
      <c r="E65" s="47" t="s">
        <v>283</v>
      </c>
      <c r="F65" s="48" t="s">
        <v>1353</v>
      </c>
      <c r="G65" s="45" t="s">
        <v>157</v>
      </c>
      <c r="H65" s="88">
        <v>10</v>
      </c>
      <c r="I65" s="49">
        <v>9</v>
      </c>
      <c r="J65" s="49" t="s">
        <v>36</v>
      </c>
      <c r="K65" s="49">
        <v>7.5</v>
      </c>
      <c r="L65" s="54"/>
      <c r="M65" s="54"/>
      <c r="N65" s="54"/>
      <c r="O65" s="54"/>
      <c r="P65" s="86">
        <v>7</v>
      </c>
      <c r="Q65" s="51">
        <f t="shared" si="0"/>
        <v>7.6</v>
      </c>
      <c r="R65" s="52" t="str">
        <f t="shared" si="3"/>
        <v>B</v>
      </c>
      <c r="S65" s="53" t="str">
        <f t="shared" si="1"/>
        <v>Khá</v>
      </c>
      <c r="T65" s="41" t="str">
        <f t="shared" si="4"/>
        <v/>
      </c>
      <c r="U65" s="41"/>
      <c r="V65" s="71"/>
      <c r="W65" s="4"/>
      <c r="X65" s="43" t="str">
        <f t="shared" si="2"/>
        <v>Đạt</v>
      </c>
      <c r="Y65" s="4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61"/>
    </row>
    <row r="66" spans="1:40" ht="18" customHeight="1">
      <c r="B66" s="44">
        <v>58</v>
      </c>
      <c r="C66" s="45" t="s">
        <v>1354</v>
      </c>
      <c r="D66" s="46" t="s">
        <v>150</v>
      </c>
      <c r="E66" s="47" t="s">
        <v>283</v>
      </c>
      <c r="F66" s="48" t="s">
        <v>595</v>
      </c>
      <c r="G66" s="45" t="s">
        <v>311</v>
      </c>
      <c r="H66" s="88">
        <v>10</v>
      </c>
      <c r="I66" s="49">
        <v>7</v>
      </c>
      <c r="J66" s="49" t="s">
        <v>36</v>
      </c>
      <c r="K66" s="49">
        <v>6</v>
      </c>
      <c r="L66" s="54"/>
      <c r="M66" s="54"/>
      <c r="N66" s="54"/>
      <c r="O66" s="54"/>
      <c r="P66" s="86">
        <v>7</v>
      </c>
      <c r="Q66" s="51">
        <f t="shared" si="0"/>
        <v>7.1</v>
      </c>
      <c r="R66" s="52" t="str">
        <f t="shared" si="3"/>
        <v>B</v>
      </c>
      <c r="S66" s="53" t="str">
        <f t="shared" si="1"/>
        <v>Khá</v>
      </c>
      <c r="T66" s="41" t="str">
        <f t="shared" si="4"/>
        <v/>
      </c>
      <c r="U66" s="41"/>
      <c r="V66" s="71"/>
      <c r="W66" s="4"/>
      <c r="X66" s="43" t="str">
        <f t="shared" si="2"/>
        <v>Đạt</v>
      </c>
      <c r="Y66" s="4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61"/>
    </row>
    <row r="67" spans="1:40" ht="18" customHeight="1">
      <c r="B67" s="44">
        <v>59</v>
      </c>
      <c r="C67" s="45" t="s">
        <v>1355</v>
      </c>
      <c r="D67" s="46" t="s">
        <v>277</v>
      </c>
      <c r="E67" s="47" t="s">
        <v>435</v>
      </c>
      <c r="F67" s="48" t="s">
        <v>1356</v>
      </c>
      <c r="G67" s="45" t="s">
        <v>280</v>
      </c>
      <c r="H67" s="88">
        <v>8</v>
      </c>
      <c r="I67" s="49">
        <v>7</v>
      </c>
      <c r="J67" s="49" t="s">
        <v>36</v>
      </c>
      <c r="K67" s="49">
        <v>8.5</v>
      </c>
      <c r="L67" s="54"/>
      <c r="M67" s="54"/>
      <c r="N67" s="54"/>
      <c r="O67" s="54"/>
      <c r="P67" s="86">
        <v>8</v>
      </c>
      <c r="Q67" s="51">
        <f t="shared" si="0"/>
        <v>8</v>
      </c>
      <c r="R67" s="52" t="str">
        <f t="shared" si="3"/>
        <v>B+</v>
      </c>
      <c r="S67" s="53" t="str">
        <f t="shared" si="1"/>
        <v>Khá</v>
      </c>
      <c r="T67" s="41" t="str">
        <f t="shared" si="4"/>
        <v/>
      </c>
      <c r="U67" s="41"/>
      <c r="V67" s="71"/>
      <c r="W67" s="4"/>
      <c r="X67" s="43" t="str">
        <f t="shared" si="2"/>
        <v>Đạt</v>
      </c>
      <c r="Y67" s="4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61"/>
    </row>
    <row r="68" spans="1:40" ht="18" customHeight="1">
      <c r="B68" s="44">
        <v>60</v>
      </c>
      <c r="C68" s="45" t="s">
        <v>1357</v>
      </c>
      <c r="D68" s="46" t="s">
        <v>588</v>
      </c>
      <c r="E68" s="47" t="s">
        <v>1358</v>
      </c>
      <c r="F68" s="48" t="s">
        <v>152</v>
      </c>
      <c r="G68" s="45" t="s">
        <v>104</v>
      </c>
      <c r="H68" s="88">
        <v>10</v>
      </c>
      <c r="I68" s="49">
        <v>7</v>
      </c>
      <c r="J68" s="49" t="s">
        <v>36</v>
      </c>
      <c r="K68" s="49">
        <v>6.5</v>
      </c>
      <c r="L68" s="54"/>
      <c r="M68" s="54"/>
      <c r="N68" s="54"/>
      <c r="O68" s="54"/>
      <c r="P68" s="86">
        <v>7</v>
      </c>
      <c r="Q68" s="51">
        <f t="shared" si="0"/>
        <v>7.2</v>
      </c>
      <c r="R68" s="52" t="str">
        <f t="shared" si="3"/>
        <v>B</v>
      </c>
      <c r="S68" s="53" t="str">
        <f t="shared" si="1"/>
        <v>Khá</v>
      </c>
      <c r="T68" s="41" t="str">
        <f t="shared" si="4"/>
        <v/>
      </c>
      <c r="U68" s="41"/>
      <c r="V68" s="71"/>
      <c r="W68" s="4"/>
      <c r="X68" s="43" t="str">
        <f t="shared" si="2"/>
        <v>Đạt</v>
      </c>
      <c r="Y68" s="4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61"/>
    </row>
    <row r="69" spans="1:40" ht="18" customHeight="1">
      <c r="B69" s="44">
        <v>61</v>
      </c>
      <c r="C69" s="45" t="s">
        <v>1359</v>
      </c>
      <c r="D69" s="46" t="s">
        <v>1205</v>
      </c>
      <c r="E69" s="47" t="s">
        <v>582</v>
      </c>
      <c r="F69" s="48" t="s">
        <v>1360</v>
      </c>
      <c r="G69" s="45" t="s">
        <v>311</v>
      </c>
      <c r="H69" s="88">
        <v>8</v>
      </c>
      <c r="I69" s="49">
        <v>7</v>
      </c>
      <c r="J69" s="49" t="s">
        <v>36</v>
      </c>
      <c r="K69" s="49">
        <v>6</v>
      </c>
      <c r="L69" s="54"/>
      <c r="M69" s="54"/>
      <c r="N69" s="54"/>
      <c r="O69" s="54"/>
      <c r="P69" s="86">
        <v>8</v>
      </c>
      <c r="Q69" s="51">
        <f t="shared" si="0"/>
        <v>7.5</v>
      </c>
      <c r="R69" s="52" t="str">
        <f t="shared" si="3"/>
        <v>B</v>
      </c>
      <c r="S69" s="53" t="str">
        <f t="shared" si="1"/>
        <v>Khá</v>
      </c>
      <c r="T69" s="41" t="str">
        <f t="shared" si="4"/>
        <v/>
      </c>
      <c r="U69" s="41"/>
      <c r="V69" s="71"/>
      <c r="W69" s="4"/>
      <c r="X69" s="43" t="str">
        <f t="shared" si="2"/>
        <v>Đạt</v>
      </c>
      <c r="Y69" s="4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61"/>
    </row>
    <row r="70" spans="1:40" ht="18" customHeight="1">
      <c r="B70" s="44">
        <v>62</v>
      </c>
      <c r="C70" s="45" t="s">
        <v>1361</v>
      </c>
      <c r="D70" s="46" t="s">
        <v>1056</v>
      </c>
      <c r="E70" s="47" t="s">
        <v>1078</v>
      </c>
      <c r="F70" s="48" t="s">
        <v>1243</v>
      </c>
      <c r="G70" s="45" t="s">
        <v>280</v>
      </c>
      <c r="H70" s="88">
        <v>6</v>
      </c>
      <c r="I70" s="49">
        <v>7</v>
      </c>
      <c r="J70" s="49" t="s">
        <v>36</v>
      </c>
      <c r="K70" s="49">
        <v>8.5</v>
      </c>
      <c r="L70" s="54"/>
      <c r="M70" s="54"/>
      <c r="N70" s="54"/>
      <c r="O70" s="54"/>
      <c r="P70" s="86">
        <v>8</v>
      </c>
      <c r="Q70" s="51">
        <f t="shared" si="0"/>
        <v>7.8</v>
      </c>
      <c r="R70" s="52" t="str">
        <f t="shared" si="3"/>
        <v>B</v>
      </c>
      <c r="S70" s="53" t="str">
        <f t="shared" si="1"/>
        <v>Khá</v>
      </c>
      <c r="T70" s="41" t="str">
        <f t="shared" si="4"/>
        <v/>
      </c>
      <c r="U70" s="41"/>
      <c r="V70" s="71"/>
      <c r="W70" s="4"/>
      <c r="X70" s="43" t="str">
        <f t="shared" si="2"/>
        <v>Đạt</v>
      </c>
      <c r="Y70" s="43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61"/>
    </row>
    <row r="71" spans="1:40" ht="7.5" hidden="1" customHeight="1">
      <c r="A71" s="61"/>
      <c r="B71" s="62"/>
      <c r="C71" s="63"/>
      <c r="D71" s="63"/>
      <c r="E71" s="64"/>
      <c r="F71" s="64"/>
      <c r="G71" s="64"/>
      <c r="H71" s="65"/>
      <c r="I71" s="66"/>
      <c r="J71" s="66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4"/>
    </row>
    <row r="72" spans="1:40" ht="16.8">
      <c r="A72" s="61"/>
      <c r="B72" s="140" t="s">
        <v>37</v>
      </c>
      <c r="C72" s="140"/>
      <c r="D72" s="63"/>
      <c r="E72" s="64"/>
      <c r="F72" s="64"/>
      <c r="G72" s="64"/>
      <c r="H72" s="65"/>
      <c r="I72" s="66"/>
      <c r="J72" s="66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4"/>
    </row>
    <row r="73" spans="1:40" ht="16.5" customHeight="1">
      <c r="A73" s="61"/>
      <c r="B73" s="68" t="s">
        <v>38</v>
      </c>
      <c r="C73" s="68"/>
      <c r="D73" s="69">
        <f>+$AA$7</f>
        <v>62</v>
      </c>
      <c r="E73" s="70" t="s">
        <v>39</v>
      </c>
      <c r="F73" s="70"/>
      <c r="G73" s="130" t="s">
        <v>40</v>
      </c>
      <c r="H73" s="130"/>
      <c r="I73" s="130"/>
      <c r="J73" s="130"/>
      <c r="K73" s="130"/>
      <c r="L73" s="130"/>
      <c r="M73" s="130"/>
      <c r="N73" s="130"/>
      <c r="O73" s="130"/>
      <c r="P73" s="71">
        <f>$AA$7 -COUNTIF($T$8:$T$249,"Vắng") -COUNTIF($T$8:$T$249,"Vắng có phép") - COUNTIF($T$8:$T$249,"Đình chỉ thi") - COUNTIF($T$8:$T$249,"Không đủ ĐKDT")</f>
        <v>60</v>
      </c>
      <c r="Q73" s="71"/>
      <c r="R73" s="72"/>
      <c r="S73" s="73"/>
      <c r="T73" s="73" t="s">
        <v>39</v>
      </c>
      <c r="U73" s="73"/>
      <c r="V73" s="73"/>
      <c r="W73" s="4"/>
    </row>
    <row r="74" spans="1:40" ht="16.5" customHeight="1">
      <c r="A74" s="61"/>
      <c r="B74" s="68" t="s">
        <v>41</v>
      </c>
      <c r="C74" s="68"/>
      <c r="D74" s="69">
        <f>+$AL$7</f>
        <v>60</v>
      </c>
      <c r="E74" s="70" t="s">
        <v>39</v>
      </c>
      <c r="F74" s="70"/>
      <c r="G74" s="130" t="s">
        <v>42</v>
      </c>
      <c r="H74" s="130"/>
      <c r="I74" s="130"/>
      <c r="J74" s="130"/>
      <c r="K74" s="130"/>
      <c r="L74" s="130"/>
      <c r="M74" s="130"/>
      <c r="N74" s="130"/>
      <c r="O74" s="130"/>
      <c r="P74" s="74">
        <f>COUNTIF($T$8:$T$125,"Vắng")</f>
        <v>0</v>
      </c>
      <c r="Q74" s="74"/>
      <c r="R74" s="75"/>
      <c r="S74" s="73"/>
      <c r="T74" s="73" t="s">
        <v>39</v>
      </c>
      <c r="U74" s="73"/>
      <c r="V74" s="73"/>
      <c r="W74" s="4"/>
    </row>
    <row r="75" spans="1:40" ht="16.5" customHeight="1">
      <c r="A75" s="61"/>
      <c r="B75" s="68" t="s">
        <v>43</v>
      </c>
      <c r="C75" s="68"/>
      <c r="D75" s="76">
        <f>COUNTIF(X9:X70,"Học lại")</f>
        <v>2</v>
      </c>
      <c r="E75" s="70" t="s">
        <v>39</v>
      </c>
      <c r="F75" s="70"/>
      <c r="G75" s="130" t="s">
        <v>44</v>
      </c>
      <c r="H75" s="130"/>
      <c r="I75" s="130"/>
      <c r="J75" s="130"/>
      <c r="K75" s="130"/>
      <c r="L75" s="130"/>
      <c r="M75" s="130"/>
      <c r="N75" s="130"/>
      <c r="O75" s="130"/>
      <c r="P75" s="71">
        <f>COUNTIF($T$8:$T$125,"Vắng có phép")</f>
        <v>0</v>
      </c>
      <c r="Q75" s="71"/>
      <c r="R75" s="72"/>
      <c r="S75" s="73"/>
      <c r="T75" s="73" t="s">
        <v>39</v>
      </c>
      <c r="U75" s="73"/>
      <c r="V75" s="73"/>
      <c r="W75" s="4"/>
    </row>
    <row r="76" spans="1:40" ht="3" customHeight="1">
      <c r="A76" s="61"/>
      <c r="B76" s="62"/>
      <c r="C76" s="63"/>
      <c r="D76" s="63"/>
      <c r="E76" s="64"/>
      <c r="F76" s="64"/>
      <c r="G76" s="64"/>
      <c r="H76" s="65"/>
      <c r="I76" s="66"/>
      <c r="J76" s="66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4"/>
    </row>
    <row r="77" spans="1:40">
      <c r="B77" s="77" t="s">
        <v>45</v>
      </c>
      <c r="C77" s="77"/>
      <c r="D77" s="78">
        <f>COUNTIF(X9:X70,"Thi lại")</f>
        <v>0</v>
      </c>
      <c r="E77" s="79" t="s">
        <v>39</v>
      </c>
      <c r="F77" s="4"/>
      <c r="G77" s="4"/>
      <c r="H77" s="4"/>
      <c r="I77" s="4"/>
      <c r="J77" s="150"/>
      <c r="K77" s="150"/>
      <c r="L77" s="150"/>
      <c r="M77" s="150"/>
      <c r="N77" s="150"/>
      <c r="O77" s="150"/>
      <c r="P77" s="150"/>
      <c r="Q77" s="150"/>
      <c r="R77" s="150"/>
      <c r="S77" s="150"/>
      <c r="T77" s="150"/>
      <c r="U77" s="114"/>
      <c r="V77" s="114"/>
      <c r="W77" s="4"/>
    </row>
    <row r="78" spans="1:40">
      <c r="B78" s="77"/>
      <c r="C78" s="77"/>
      <c r="D78" s="78"/>
      <c r="E78" s="79"/>
      <c r="F78" s="4"/>
      <c r="G78" s="4"/>
      <c r="H78" s="4"/>
      <c r="I78" s="4"/>
      <c r="J78" s="150" t="s">
        <v>58</v>
      </c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50"/>
      <c r="V78" s="114"/>
      <c r="W78" s="4"/>
    </row>
    <row r="79" spans="1:40" ht="31.95" customHeight="1">
      <c r="A79" s="80"/>
      <c r="B79" s="151" t="s">
        <v>46</v>
      </c>
      <c r="C79" s="151"/>
      <c r="D79" s="151"/>
      <c r="E79" s="151"/>
      <c r="F79" s="151"/>
      <c r="G79" s="151"/>
      <c r="H79" s="151"/>
      <c r="I79" s="81"/>
      <c r="J79" s="152" t="s">
        <v>59</v>
      </c>
      <c r="K79" s="153"/>
      <c r="L79" s="153"/>
      <c r="M79" s="153"/>
      <c r="N79" s="153"/>
      <c r="O79" s="153"/>
      <c r="P79" s="153"/>
      <c r="Q79" s="153"/>
      <c r="R79" s="153"/>
      <c r="S79" s="153"/>
      <c r="T79" s="153"/>
      <c r="U79" s="153"/>
      <c r="V79" s="115"/>
      <c r="W79" s="4"/>
    </row>
    <row r="80" spans="1:40" ht="4.5" customHeight="1">
      <c r="A80" s="61"/>
      <c r="B80" s="62"/>
      <c r="C80" s="82"/>
      <c r="D80" s="82"/>
      <c r="E80" s="83"/>
      <c r="F80" s="83"/>
      <c r="G80" s="83"/>
      <c r="H80" s="84"/>
      <c r="I80" s="85"/>
      <c r="J80" s="85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40" s="61" customFormat="1">
      <c r="B81" s="151" t="s">
        <v>47</v>
      </c>
      <c r="C81" s="151"/>
      <c r="D81" s="154" t="s">
        <v>48</v>
      </c>
      <c r="E81" s="154"/>
      <c r="F81" s="154"/>
      <c r="G81" s="154"/>
      <c r="H81" s="154"/>
      <c r="I81" s="85"/>
      <c r="J81" s="85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4"/>
      <c r="X81" s="2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</row>
    <row r="82" spans="1:40" s="61" customFormat="1" ht="10.199999999999999" customHeight="1">
      <c r="A82" s="1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2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</row>
    <row r="83" spans="1:40" s="61" customFormat="1" ht="9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2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s="61" customForma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2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s="61" customFormat="1" ht="9.75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2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s="61" customFormat="1" ht="3.75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2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s="61" customFormat="1" ht="18" customHeight="1">
      <c r="A87" s="1"/>
      <c r="B87" s="148" t="s">
        <v>60</v>
      </c>
      <c r="C87" s="148"/>
      <c r="D87" s="148" t="s">
        <v>61</v>
      </c>
      <c r="E87" s="148"/>
      <c r="F87" s="148"/>
      <c r="G87" s="148"/>
      <c r="H87" s="148"/>
      <c r="I87" s="148"/>
      <c r="J87" s="148" t="s">
        <v>62</v>
      </c>
      <c r="K87" s="148"/>
      <c r="L87" s="148"/>
      <c r="M87" s="148"/>
      <c r="N87" s="148"/>
      <c r="O87" s="148"/>
      <c r="P87" s="148"/>
      <c r="Q87" s="148"/>
      <c r="R87" s="148"/>
      <c r="S87" s="148"/>
      <c r="T87" s="148"/>
      <c r="U87" s="148"/>
      <c r="V87" s="113"/>
      <c r="W87" s="4"/>
      <c r="X87" s="2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s="61" customFormat="1" ht="4.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2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s="61" customFormat="1" ht="36.7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2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0" ht="38.25" customHeight="1">
      <c r="B90" s="155"/>
      <c r="C90" s="151"/>
      <c r="D90" s="151"/>
      <c r="E90" s="151"/>
      <c r="F90" s="151"/>
      <c r="G90" s="151"/>
      <c r="H90" s="155"/>
      <c r="I90" s="155"/>
      <c r="J90" s="155"/>
      <c r="K90" s="155"/>
      <c r="L90" s="155"/>
      <c r="M90" s="155"/>
      <c r="N90" s="156"/>
      <c r="O90" s="156"/>
      <c r="P90" s="156"/>
      <c r="Q90" s="156"/>
      <c r="R90" s="156"/>
      <c r="S90" s="156"/>
      <c r="T90" s="156"/>
      <c r="U90" s="156"/>
      <c r="V90" s="112"/>
    </row>
    <row r="91" spans="1:40">
      <c r="B91" s="62"/>
      <c r="C91" s="82"/>
      <c r="D91" s="82"/>
      <c r="E91" s="83"/>
      <c r="F91" s="83"/>
      <c r="G91" s="83"/>
      <c r="H91" s="84"/>
      <c r="I91" s="85"/>
      <c r="J91" s="85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</row>
    <row r="92" spans="1:40">
      <c r="B92" s="151"/>
      <c r="C92" s="151"/>
      <c r="D92" s="154"/>
      <c r="E92" s="154"/>
      <c r="F92" s="154"/>
      <c r="G92" s="154"/>
      <c r="H92" s="154"/>
      <c r="I92" s="85"/>
      <c r="J92" s="85"/>
      <c r="K92" s="67"/>
      <c r="L92" s="67"/>
      <c r="M92" s="67"/>
      <c r="N92" s="67"/>
      <c r="O92" s="67"/>
      <c r="P92" s="67"/>
      <c r="Q92" s="67"/>
      <c r="R92" s="67"/>
      <c r="S92" s="67"/>
      <c r="T92" s="67"/>
      <c r="U92" s="67"/>
      <c r="V92" s="67"/>
    </row>
    <row r="93" spans="1:40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8" spans="2:22">
      <c r="B98" s="157"/>
      <c r="C98" s="157"/>
      <c r="D98" s="157"/>
      <c r="E98" s="157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11"/>
    </row>
    <row r="101" spans="2:22" ht="39" customHeight="1">
      <c r="B101" s="155"/>
      <c r="C101" s="151"/>
      <c r="D101" s="151"/>
      <c r="E101" s="151"/>
      <c r="F101" s="151"/>
      <c r="G101" s="151"/>
      <c r="H101" s="155"/>
      <c r="I101" s="155"/>
      <c r="J101" s="155"/>
      <c r="K101" s="155"/>
      <c r="L101" s="155"/>
      <c r="M101" s="155"/>
      <c r="N101" s="156"/>
      <c r="O101" s="156"/>
      <c r="P101" s="156"/>
      <c r="Q101" s="156"/>
      <c r="R101" s="156"/>
      <c r="S101" s="156"/>
      <c r="T101" s="156"/>
      <c r="U101" s="156"/>
      <c r="V101" s="112"/>
    </row>
    <row r="102" spans="2:22">
      <c r="B102" s="62"/>
      <c r="C102" s="82"/>
      <c r="D102" s="82"/>
      <c r="E102" s="83"/>
      <c r="F102" s="83"/>
      <c r="G102" s="83"/>
      <c r="H102" s="84"/>
      <c r="I102" s="85"/>
      <c r="J102" s="85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</row>
    <row r="103" spans="2:22">
      <c r="B103" s="151"/>
      <c r="C103" s="151"/>
      <c r="D103" s="154"/>
      <c r="E103" s="154"/>
      <c r="F103" s="154"/>
      <c r="G103" s="154"/>
      <c r="H103" s="154"/>
      <c r="I103" s="85"/>
      <c r="J103" s="85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</row>
    <row r="104" spans="2:22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9" spans="2:22">
      <c r="B109" s="157"/>
      <c r="C109" s="157"/>
      <c r="D109" s="157"/>
      <c r="E109" s="157"/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11"/>
    </row>
  </sheetData>
  <sheetProtection formatCells="0" formatColumns="0" formatRows="0" insertColumns="0" insertRows="0" insertHyperlinks="0" deleteColumns="0" deleteRows="0" sort="0" autoFilter="0" pivotTables="0"/>
  <autoFilter ref="A7:AN70">
    <filterColumn colId="3" showButton="0"/>
  </autoFilter>
  <mergeCells count="68">
    <mergeCell ref="N90:U90"/>
    <mergeCell ref="B109:D109"/>
    <mergeCell ref="E109:G109"/>
    <mergeCell ref="H109:M109"/>
    <mergeCell ref="N109:U109"/>
    <mergeCell ref="B92:C92"/>
    <mergeCell ref="D92:H92"/>
    <mergeCell ref="B98:D98"/>
    <mergeCell ref="E98:G98"/>
    <mergeCell ref="H98:M98"/>
    <mergeCell ref="N98:U98"/>
    <mergeCell ref="B101:G101"/>
    <mergeCell ref="H101:M101"/>
    <mergeCell ref="N101:U101"/>
    <mergeCell ref="B103:C103"/>
    <mergeCell ref="D103:H103"/>
    <mergeCell ref="B81:C81"/>
    <mergeCell ref="D81:H81"/>
    <mergeCell ref="B87:C87"/>
    <mergeCell ref="D87:I87"/>
    <mergeCell ref="B90:G90"/>
    <mergeCell ref="H90:M90"/>
    <mergeCell ref="J87:U87"/>
    <mergeCell ref="P6:P7"/>
    <mergeCell ref="Q6:Q8"/>
    <mergeCell ref="R6:R7"/>
    <mergeCell ref="H6:H7"/>
    <mergeCell ref="I6:I7"/>
    <mergeCell ref="J6:J7"/>
    <mergeCell ref="K6:K7"/>
    <mergeCell ref="L6:L7"/>
    <mergeCell ref="J77:T77"/>
    <mergeCell ref="J78:U78"/>
    <mergeCell ref="B79:H79"/>
    <mergeCell ref="J79:U79"/>
    <mergeCell ref="G75:O75"/>
    <mergeCell ref="M6:N6"/>
    <mergeCell ref="G6:G7"/>
    <mergeCell ref="B8:G8"/>
    <mergeCell ref="B72:C72"/>
    <mergeCell ref="G73:O73"/>
    <mergeCell ref="C6:C7"/>
    <mergeCell ref="D6:E7"/>
    <mergeCell ref="F6:F7"/>
    <mergeCell ref="O6:O7"/>
    <mergeCell ref="G74:O74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U6:U8"/>
    <mergeCell ref="S6:S7"/>
    <mergeCell ref="T6:T8"/>
    <mergeCell ref="B6:B7"/>
    <mergeCell ref="B1:G1"/>
    <mergeCell ref="H1:U1"/>
    <mergeCell ref="B2:G2"/>
    <mergeCell ref="H2:U2"/>
    <mergeCell ref="B3:C3"/>
    <mergeCell ref="D3:O3"/>
    <mergeCell ref="P3:U3"/>
  </mergeCells>
  <conditionalFormatting sqref="H9:P70">
    <cfRule type="cellIs" dxfId="62" priority="9" operator="greaterThan">
      <formula>10</formula>
    </cfRule>
  </conditionalFormatting>
  <conditionalFormatting sqref="C1:C1048576">
    <cfRule type="duplicateValues" dxfId="61" priority="8"/>
  </conditionalFormatting>
  <conditionalFormatting sqref="P9:P70">
    <cfRule type="cellIs" dxfId="60" priority="5" operator="greaterThan">
      <formula>10</formula>
    </cfRule>
    <cfRule type="cellIs" dxfId="59" priority="6" operator="greaterThan">
      <formula>10</formula>
    </cfRule>
    <cfRule type="cellIs" dxfId="58" priority="7" operator="greaterThan">
      <formula>10</formula>
    </cfRule>
  </conditionalFormatting>
  <conditionalFormatting sqref="H9:K70">
    <cfRule type="cellIs" dxfId="57" priority="4" operator="greaterThan">
      <formula>10</formula>
    </cfRule>
  </conditionalFormatting>
  <conditionalFormatting sqref="C78:C87">
    <cfRule type="duplicateValues" dxfId="56" priority="3"/>
  </conditionalFormatting>
  <conditionalFormatting sqref="O78:O87">
    <cfRule type="duplicateValues" dxfId="55" priority="2"/>
  </conditionalFormatting>
  <conditionalFormatting sqref="C78:C87">
    <cfRule type="duplicateValues" dxfId="54" priority="1"/>
  </conditionalFormatting>
  <dataValidations count="1">
    <dataValidation allowBlank="1" showInputMessage="1" showErrorMessage="1" errorTitle="Không xóa dữ liệu" error="Không xóa dữ liệu" prompt="Không xóa dữ liệu" sqref="D75 AN2:AN7 X9:Y70 Z9 Z2:AM2 Y3:AM7"/>
  </dataValidations>
  <pageMargins left="0.55118110236220474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N111"/>
  <sheetViews>
    <sheetView topLeftCell="B1" workbookViewId="0">
      <pane ySplit="2" topLeftCell="A3" activePane="bottomLeft" state="frozen"/>
      <selection activeCell="G1" sqref="G1:G1048576"/>
      <selection pane="bottomLeft" activeCell="J81" sqref="J81:U81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1" style="1" customWidth="1"/>
    <col min="4" max="4" width="14.59765625" style="1" customWidth="1"/>
    <col min="5" max="5" width="7.09765625" style="1" customWidth="1"/>
    <col min="6" max="6" width="9.3984375" style="1" hidden="1" customWidth="1"/>
    <col min="7" max="7" width="12.39843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5.19921875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23" t="s">
        <v>0</v>
      </c>
      <c r="C1" s="123"/>
      <c r="D1" s="123"/>
      <c r="E1" s="123"/>
      <c r="F1" s="123"/>
      <c r="G1" s="123"/>
      <c r="H1" s="124" t="s">
        <v>55</v>
      </c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90"/>
      <c r="W1" s="4"/>
    </row>
    <row r="2" spans="2:40" ht="25.5" customHeight="1">
      <c r="B2" s="125" t="s">
        <v>1</v>
      </c>
      <c r="C2" s="125"/>
      <c r="D2" s="125"/>
      <c r="E2" s="125"/>
      <c r="F2" s="125"/>
      <c r="G2" s="125"/>
      <c r="H2" s="126" t="s">
        <v>54</v>
      </c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0"/>
      <c r="W2" s="5"/>
      <c r="X2" s="6"/>
      <c r="AF2" s="2"/>
      <c r="AG2" s="7"/>
      <c r="AH2" s="2"/>
      <c r="AI2" s="2"/>
      <c r="AJ2" s="2"/>
      <c r="AK2" s="7"/>
      <c r="AL2" s="2"/>
    </row>
    <row r="3" spans="2:40" ht="27" customHeight="1">
      <c r="B3" s="127" t="s">
        <v>2</v>
      </c>
      <c r="C3" s="127"/>
      <c r="D3" s="128" t="s">
        <v>63</v>
      </c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9" t="s">
        <v>1080</v>
      </c>
      <c r="Q3" s="129"/>
      <c r="R3" s="129"/>
      <c r="S3" s="129"/>
      <c r="T3" s="129"/>
      <c r="U3" s="129"/>
      <c r="V3" s="119"/>
      <c r="Y3" s="131" t="s">
        <v>3</v>
      </c>
      <c r="Z3" s="131" t="s">
        <v>4</v>
      </c>
      <c r="AA3" s="131" t="s">
        <v>5</v>
      </c>
      <c r="AB3" s="131" t="s">
        <v>6</v>
      </c>
      <c r="AC3" s="131"/>
      <c r="AD3" s="131"/>
      <c r="AE3" s="131"/>
      <c r="AF3" s="131" t="s">
        <v>7</v>
      </c>
      <c r="AG3" s="131"/>
      <c r="AH3" s="131" t="s">
        <v>8</v>
      </c>
      <c r="AI3" s="131"/>
      <c r="AJ3" s="131" t="s">
        <v>9</v>
      </c>
      <c r="AK3" s="131"/>
      <c r="AL3" s="131" t="s">
        <v>10</v>
      </c>
      <c r="AM3" s="131"/>
      <c r="AN3" s="9"/>
    </row>
    <row r="4" spans="2:40" ht="17.25" customHeight="1">
      <c r="B4" s="132" t="s">
        <v>11</v>
      </c>
      <c r="C4" s="132"/>
      <c r="D4" s="10">
        <v>1</v>
      </c>
      <c r="G4" s="133" t="s">
        <v>56</v>
      </c>
      <c r="H4" s="133"/>
      <c r="I4" s="133"/>
      <c r="J4" s="133"/>
      <c r="K4" s="133"/>
      <c r="L4" s="133"/>
      <c r="M4" s="133"/>
      <c r="N4" s="133"/>
      <c r="O4" s="133"/>
      <c r="P4" s="133" t="s">
        <v>57</v>
      </c>
      <c r="Q4" s="133"/>
      <c r="R4" s="133"/>
      <c r="S4" s="133"/>
      <c r="T4" s="133"/>
      <c r="U4" s="133"/>
      <c r="V4" s="118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9"/>
    </row>
    <row r="6" spans="2:40" ht="25.95" customHeight="1">
      <c r="B6" s="134" t="s">
        <v>12</v>
      </c>
      <c r="C6" s="141" t="s">
        <v>13</v>
      </c>
      <c r="D6" s="143" t="s">
        <v>14</v>
      </c>
      <c r="E6" s="144"/>
      <c r="F6" s="134" t="s">
        <v>15</v>
      </c>
      <c r="G6" s="134" t="s">
        <v>4</v>
      </c>
      <c r="H6" s="149" t="s">
        <v>16</v>
      </c>
      <c r="I6" s="149" t="s">
        <v>17</v>
      </c>
      <c r="J6" s="149" t="s">
        <v>18</v>
      </c>
      <c r="K6" s="149" t="s">
        <v>19</v>
      </c>
      <c r="L6" s="147" t="s">
        <v>20</v>
      </c>
      <c r="M6" s="137" t="s">
        <v>21</v>
      </c>
      <c r="N6" s="139"/>
      <c r="O6" s="147" t="s">
        <v>22</v>
      </c>
      <c r="P6" s="147" t="s">
        <v>23</v>
      </c>
      <c r="Q6" s="134" t="s">
        <v>24</v>
      </c>
      <c r="R6" s="147" t="s">
        <v>25</v>
      </c>
      <c r="S6" s="134" t="s">
        <v>26</v>
      </c>
      <c r="T6" s="134" t="s">
        <v>27</v>
      </c>
      <c r="U6" s="134" t="s">
        <v>53</v>
      </c>
      <c r="V6" s="94"/>
      <c r="Y6" s="131"/>
      <c r="Z6" s="131"/>
      <c r="AA6" s="131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36"/>
      <c r="C7" s="142"/>
      <c r="D7" s="145"/>
      <c r="E7" s="146"/>
      <c r="F7" s="136"/>
      <c r="G7" s="136"/>
      <c r="H7" s="149"/>
      <c r="I7" s="149"/>
      <c r="J7" s="149"/>
      <c r="K7" s="149"/>
      <c r="L7" s="147"/>
      <c r="M7" s="116" t="s">
        <v>33</v>
      </c>
      <c r="N7" s="116" t="s">
        <v>34</v>
      </c>
      <c r="O7" s="147"/>
      <c r="P7" s="147"/>
      <c r="Q7" s="135"/>
      <c r="R7" s="147"/>
      <c r="S7" s="136"/>
      <c r="T7" s="135"/>
      <c r="U7" s="135"/>
      <c r="V7" s="94"/>
      <c r="X7" s="17"/>
      <c r="Y7" s="18" t="str">
        <f>+D3</f>
        <v xml:space="preserve">Kỹ năng làm việc nhóm  </v>
      </c>
      <c r="Z7" s="19" t="str">
        <f>+P3</f>
        <v>Nhóm: SKD1102 -6</v>
      </c>
      <c r="AA7" s="20">
        <f>+$AJ$7+$AL$7+$AH$7</f>
        <v>64</v>
      </c>
      <c r="AB7" s="7">
        <f>COUNTIF($S$8:$S$121,"Khiển trách")</f>
        <v>0</v>
      </c>
      <c r="AC7" s="7">
        <f>COUNTIF($S$8:$S$121,"Cảnh cáo")</f>
        <v>0</v>
      </c>
      <c r="AD7" s="7">
        <f>COUNTIF($S$8:$S$121,"Đình chỉ thi")</f>
        <v>0</v>
      </c>
      <c r="AE7" s="21">
        <f>+($AB$7+$AC$7+$AD$7)/$AA$7*100%</f>
        <v>0</v>
      </c>
      <c r="AF7" s="7">
        <f>SUM(COUNTIF($S$8:$S$119,"Vắng"),COUNTIF($S$8:$S$119,"Vắng có phép"))</f>
        <v>0</v>
      </c>
      <c r="AG7" s="22">
        <f>+$AF$7/$AA$7</f>
        <v>0</v>
      </c>
      <c r="AH7" s="23">
        <f>COUNTIF($X$8:$X$119,"Thi lại")</f>
        <v>0</v>
      </c>
      <c r="AI7" s="22">
        <f>+$AH$7/$AA$7</f>
        <v>0</v>
      </c>
      <c r="AJ7" s="23">
        <f>COUNTIF($X$8:$X$120,"Học lại")</f>
        <v>3</v>
      </c>
      <c r="AK7" s="22">
        <f>+$AJ$7/$AA$7</f>
        <v>4.6875E-2</v>
      </c>
      <c r="AL7" s="7">
        <f>COUNTIF($X$9:$X$120,"Đạt")</f>
        <v>61</v>
      </c>
      <c r="AM7" s="21">
        <f>+$AL$7/$AA$7</f>
        <v>0.953125</v>
      </c>
      <c r="AN7" s="24"/>
    </row>
    <row r="8" spans="2:40" ht="14.25" customHeight="1">
      <c r="B8" s="137" t="s">
        <v>35</v>
      </c>
      <c r="C8" s="138"/>
      <c r="D8" s="138"/>
      <c r="E8" s="138"/>
      <c r="F8" s="138"/>
      <c r="G8" s="139"/>
      <c r="H8" s="25">
        <v>10</v>
      </c>
      <c r="I8" s="25">
        <v>10</v>
      </c>
      <c r="J8" s="89"/>
      <c r="K8" s="25">
        <v>20</v>
      </c>
      <c r="L8" s="26"/>
      <c r="M8" s="27"/>
      <c r="N8" s="27"/>
      <c r="O8" s="27"/>
      <c r="P8" s="28">
        <f>100-(H8+I8+J8+K8)</f>
        <v>60</v>
      </c>
      <c r="Q8" s="136"/>
      <c r="R8" s="29"/>
      <c r="S8" s="29"/>
      <c r="T8" s="136"/>
      <c r="U8" s="136"/>
      <c r="V8" s="94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" customHeight="1">
      <c r="B9" s="31">
        <v>1</v>
      </c>
      <c r="C9" s="32" t="s">
        <v>1081</v>
      </c>
      <c r="D9" s="33" t="s">
        <v>1082</v>
      </c>
      <c r="E9" s="34" t="s">
        <v>67</v>
      </c>
      <c r="F9" s="35" t="s">
        <v>1083</v>
      </c>
      <c r="G9" s="32" t="s">
        <v>113</v>
      </c>
      <c r="H9" s="87">
        <v>10</v>
      </c>
      <c r="I9" s="36">
        <v>8</v>
      </c>
      <c r="J9" s="36" t="s">
        <v>36</v>
      </c>
      <c r="K9" s="36">
        <v>8</v>
      </c>
      <c r="L9" s="37"/>
      <c r="M9" s="37"/>
      <c r="N9" s="37"/>
      <c r="O9" s="37"/>
      <c r="P9" s="38">
        <v>8</v>
      </c>
      <c r="Q9" s="39">
        <f t="shared" ref="Q9:Q72" si="0">ROUND(SUMPRODUCT(H9:P9,$H$8:$P$8)/100,1)</f>
        <v>8.1999999999999993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B+</v>
      </c>
      <c r="S9" s="40" t="str">
        <f t="shared" ref="S9:S72" si="1">IF($Q9&lt;4,"Kém",IF(AND($Q9&gt;=4,$Q9&lt;=5.4),"Trung bình yếu",IF(AND($Q9&gt;=5.5,$Q9&lt;=6.9),"Trung bình",IF(AND($Q9&gt;=7,$Q9&lt;=8.4),"Khá",IF(AND($Q9&gt;=8.5,$Q9&lt;=10),"Giỏi","")))))</f>
        <v>Khá</v>
      </c>
      <c r="T9" s="41" t="str">
        <f>+IF(OR($H9=0,$I9=0,$J9=0,$K9=0),"Không đủ ĐKDT",IF(AND(P9=0,Q9&gt;=4),"Không đạt",""))</f>
        <v/>
      </c>
      <c r="U9" s="100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" customHeight="1">
      <c r="B10" s="44">
        <v>2</v>
      </c>
      <c r="C10" s="45" t="s">
        <v>1084</v>
      </c>
      <c r="D10" s="46" t="s">
        <v>1085</v>
      </c>
      <c r="E10" s="47" t="s">
        <v>67</v>
      </c>
      <c r="F10" s="48" t="s">
        <v>1086</v>
      </c>
      <c r="G10" s="45" t="s">
        <v>148</v>
      </c>
      <c r="H10" s="88">
        <v>8</v>
      </c>
      <c r="I10" s="49">
        <v>8</v>
      </c>
      <c r="J10" s="49" t="s">
        <v>36</v>
      </c>
      <c r="K10" s="49">
        <v>9</v>
      </c>
      <c r="L10" s="50"/>
      <c r="M10" s="50"/>
      <c r="N10" s="50"/>
      <c r="O10" s="50"/>
      <c r="P10" s="86">
        <v>8</v>
      </c>
      <c r="Q10" s="51">
        <f t="shared" si="0"/>
        <v>8.1999999999999993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53" t="str">
        <f t="shared" si="1"/>
        <v>Khá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72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" customHeight="1">
      <c r="B11" s="44">
        <v>3</v>
      </c>
      <c r="C11" s="45" t="s">
        <v>1087</v>
      </c>
      <c r="D11" s="46" t="s">
        <v>1088</v>
      </c>
      <c r="E11" s="47" t="s">
        <v>67</v>
      </c>
      <c r="F11" s="48" t="s">
        <v>1089</v>
      </c>
      <c r="G11" s="45" t="s">
        <v>95</v>
      </c>
      <c r="H11" s="88">
        <v>10</v>
      </c>
      <c r="I11" s="49">
        <v>8</v>
      </c>
      <c r="J11" s="49" t="s">
        <v>36</v>
      </c>
      <c r="K11" s="49">
        <v>9</v>
      </c>
      <c r="L11" s="54"/>
      <c r="M11" s="54"/>
      <c r="N11" s="54"/>
      <c r="O11" s="54"/>
      <c r="P11" s="86">
        <v>7</v>
      </c>
      <c r="Q11" s="51">
        <f t="shared" si="0"/>
        <v>7.8</v>
      </c>
      <c r="R11" s="52" t="str">
        <f t="shared" ref="R11:R72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53" t="str">
        <f t="shared" si="1"/>
        <v>Khá</v>
      </c>
      <c r="T11" s="41" t="str">
        <f t="shared" ref="T11:T72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117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" customHeight="1">
      <c r="B12" s="44">
        <v>4</v>
      </c>
      <c r="C12" s="45" t="s">
        <v>1090</v>
      </c>
      <c r="D12" s="46" t="s">
        <v>210</v>
      </c>
      <c r="E12" s="47" t="s">
        <v>88</v>
      </c>
      <c r="F12" s="48" t="s">
        <v>501</v>
      </c>
      <c r="G12" s="45" t="s">
        <v>81</v>
      </c>
      <c r="H12" s="88">
        <v>10</v>
      </c>
      <c r="I12" s="49">
        <v>10</v>
      </c>
      <c r="J12" s="49" t="s">
        <v>36</v>
      </c>
      <c r="K12" s="49">
        <v>10</v>
      </c>
      <c r="L12" s="54"/>
      <c r="M12" s="54"/>
      <c r="N12" s="54"/>
      <c r="O12" s="54"/>
      <c r="P12" s="86">
        <v>7.5</v>
      </c>
      <c r="Q12" s="51">
        <f t="shared" si="0"/>
        <v>8.5</v>
      </c>
      <c r="R12" s="52" t="str">
        <f t="shared" si="3"/>
        <v>A</v>
      </c>
      <c r="S12" s="53" t="str">
        <f t="shared" si="1"/>
        <v>Giỏi</v>
      </c>
      <c r="T12" s="41" t="str">
        <f t="shared" si="4"/>
        <v/>
      </c>
      <c r="U12" s="41"/>
      <c r="V12" s="71"/>
      <c r="W12" s="4"/>
      <c r="X12" s="43" t="str">
        <f t="shared" si="2"/>
        <v>Đạt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" customHeight="1">
      <c r="B13" s="44">
        <v>5</v>
      </c>
      <c r="C13" s="45" t="s">
        <v>1091</v>
      </c>
      <c r="D13" s="46" t="s">
        <v>1092</v>
      </c>
      <c r="E13" s="47" t="s">
        <v>953</v>
      </c>
      <c r="F13" s="48" t="s">
        <v>1093</v>
      </c>
      <c r="G13" s="45" t="s">
        <v>148</v>
      </c>
      <c r="H13" s="88">
        <v>8</v>
      </c>
      <c r="I13" s="49">
        <v>8</v>
      </c>
      <c r="J13" s="49" t="s">
        <v>36</v>
      </c>
      <c r="K13" s="49">
        <v>9</v>
      </c>
      <c r="L13" s="54"/>
      <c r="M13" s="54"/>
      <c r="N13" s="54"/>
      <c r="O13" s="54"/>
      <c r="P13" s="86">
        <v>7.5</v>
      </c>
      <c r="Q13" s="51">
        <f t="shared" si="0"/>
        <v>7.9</v>
      </c>
      <c r="R13" s="52" t="str">
        <f t="shared" si="3"/>
        <v>B</v>
      </c>
      <c r="S13" s="53" t="str">
        <f t="shared" si="1"/>
        <v>Khá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" customHeight="1">
      <c r="B14" s="44">
        <v>6</v>
      </c>
      <c r="C14" s="45" t="s">
        <v>1094</v>
      </c>
      <c r="D14" s="46" t="s">
        <v>1095</v>
      </c>
      <c r="E14" s="47" t="s">
        <v>796</v>
      </c>
      <c r="F14" s="48" t="s">
        <v>1096</v>
      </c>
      <c r="G14" s="45" t="s">
        <v>1097</v>
      </c>
      <c r="H14" s="88">
        <v>6</v>
      </c>
      <c r="I14" s="49">
        <v>10</v>
      </c>
      <c r="J14" s="49" t="s">
        <v>36</v>
      </c>
      <c r="K14" s="49">
        <v>10</v>
      </c>
      <c r="L14" s="54"/>
      <c r="M14" s="54"/>
      <c r="N14" s="54"/>
      <c r="O14" s="54"/>
      <c r="P14" s="86">
        <v>8</v>
      </c>
      <c r="Q14" s="51">
        <f t="shared" si="0"/>
        <v>8.4</v>
      </c>
      <c r="R14" s="52" t="str">
        <f t="shared" si="3"/>
        <v>B+</v>
      </c>
      <c r="S14" s="53" t="str">
        <f t="shared" si="1"/>
        <v>Khá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" customHeight="1">
      <c r="B15" s="44">
        <v>7</v>
      </c>
      <c r="C15" s="45" t="s">
        <v>1098</v>
      </c>
      <c r="D15" s="46" t="s">
        <v>1099</v>
      </c>
      <c r="E15" s="47" t="s">
        <v>802</v>
      </c>
      <c r="F15" s="48" t="s">
        <v>120</v>
      </c>
      <c r="G15" s="45" t="s">
        <v>165</v>
      </c>
      <c r="H15" s="88">
        <v>10</v>
      </c>
      <c r="I15" s="49">
        <v>8</v>
      </c>
      <c r="J15" s="49" t="s">
        <v>36</v>
      </c>
      <c r="K15" s="49">
        <v>9</v>
      </c>
      <c r="L15" s="54"/>
      <c r="M15" s="54"/>
      <c r="N15" s="54"/>
      <c r="O15" s="54"/>
      <c r="P15" s="86">
        <v>7.5</v>
      </c>
      <c r="Q15" s="51">
        <f t="shared" si="0"/>
        <v>8.1</v>
      </c>
      <c r="R15" s="52" t="str">
        <f t="shared" si="3"/>
        <v>B+</v>
      </c>
      <c r="S15" s="53" t="str">
        <f t="shared" si="1"/>
        <v>Khá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" customHeight="1">
      <c r="B16" s="44">
        <v>8</v>
      </c>
      <c r="C16" s="45" t="s">
        <v>1100</v>
      </c>
      <c r="D16" s="46" t="s">
        <v>220</v>
      </c>
      <c r="E16" s="47" t="s">
        <v>655</v>
      </c>
      <c r="F16" s="48" t="s">
        <v>1101</v>
      </c>
      <c r="G16" s="45" t="s">
        <v>153</v>
      </c>
      <c r="H16" s="88">
        <v>10</v>
      </c>
      <c r="I16" s="49">
        <v>8</v>
      </c>
      <c r="J16" s="49" t="s">
        <v>36</v>
      </c>
      <c r="K16" s="49">
        <v>8</v>
      </c>
      <c r="L16" s="54"/>
      <c r="M16" s="54"/>
      <c r="N16" s="54"/>
      <c r="O16" s="54"/>
      <c r="P16" s="86">
        <v>7</v>
      </c>
      <c r="Q16" s="51">
        <f t="shared" si="0"/>
        <v>7.6</v>
      </c>
      <c r="R16" s="52" t="str">
        <f t="shared" si="3"/>
        <v>B</v>
      </c>
      <c r="S16" s="53" t="str">
        <f t="shared" si="1"/>
        <v>Khá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" customHeight="1">
      <c r="B17" s="44">
        <v>9</v>
      </c>
      <c r="C17" s="45" t="s">
        <v>1102</v>
      </c>
      <c r="D17" s="46" t="s">
        <v>567</v>
      </c>
      <c r="E17" s="47" t="s">
        <v>116</v>
      </c>
      <c r="F17" s="48" t="s">
        <v>1103</v>
      </c>
      <c r="G17" s="45" t="s">
        <v>85</v>
      </c>
      <c r="H17" s="88">
        <v>8</v>
      </c>
      <c r="I17" s="49">
        <v>10</v>
      </c>
      <c r="J17" s="49" t="s">
        <v>36</v>
      </c>
      <c r="K17" s="49">
        <v>8.5</v>
      </c>
      <c r="L17" s="54"/>
      <c r="M17" s="54"/>
      <c r="N17" s="54"/>
      <c r="O17" s="54"/>
      <c r="P17" s="86">
        <v>8</v>
      </c>
      <c r="Q17" s="51">
        <f t="shared" si="0"/>
        <v>8.3000000000000007</v>
      </c>
      <c r="R17" s="52" t="str">
        <f t="shared" si="3"/>
        <v>B+</v>
      </c>
      <c r="S17" s="53" t="str">
        <f t="shared" si="1"/>
        <v>Khá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" customHeight="1">
      <c r="B18" s="44">
        <v>10</v>
      </c>
      <c r="C18" s="45" t="s">
        <v>1104</v>
      </c>
      <c r="D18" s="46" t="s">
        <v>115</v>
      </c>
      <c r="E18" s="47" t="s">
        <v>126</v>
      </c>
      <c r="F18" s="48" t="s">
        <v>1105</v>
      </c>
      <c r="G18" s="45" t="s">
        <v>280</v>
      </c>
      <c r="H18" s="88">
        <v>10</v>
      </c>
      <c r="I18" s="49">
        <v>10</v>
      </c>
      <c r="J18" s="49" t="s">
        <v>36</v>
      </c>
      <c r="K18" s="49">
        <v>8.5</v>
      </c>
      <c r="L18" s="54"/>
      <c r="M18" s="54"/>
      <c r="N18" s="54"/>
      <c r="O18" s="54"/>
      <c r="P18" s="86">
        <v>8</v>
      </c>
      <c r="Q18" s="51">
        <f t="shared" si="0"/>
        <v>8.5</v>
      </c>
      <c r="R18" s="52" t="str">
        <f t="shared" si="3"/>
        <v>A</v>
      </c>
      <c r="S18" s="53" t="str">
        <f t="shared" si="1"/>
        <v>Giỏi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" customHeight="1">
      <c r="B19" s="44">
        <v>11</v>
      </c>
      <c r="C19" s="45" t="s">
        <v>1106</v>
      </c>
      <c r="D19" s="46" t="s">
        <v>1107</v>
      </c>
      <c r="E19" s="47" t="s">
        <v>331</v>
      </c>
      <c r="F19" s="48" t="s">
        <v>1108</v>
      </c>
      <c r="G19" s="45" t="s">
        <v>328</v>
      </c>
      <c r="H19" s="88">
        <v>10</v>
      </c>
      <c r="I19" s="49">
        <v>8</v>
      </c>
      <c r="J19" s="49" t="s">
        <v>36</v>
      </c>
      <c r="K19" s="49">
        <v>9</v>
      </c>
      <c r="L19" s="54"/>
      <c r="M19" s="54"/>
      <c r="N19" s="54"/>
      <c r="O19" s="54"/>
      <c r="P19" s="86">
        <v>8.5</v>
      </c>
      <c r="Q19" s="51">
        <f t="shared" si="0"/>
        <v>8.6999999999999993</v>
      </c>
      <c r="R19" s="52" t="str">
        <f t="shared" si="3"/>
        <v>A</v>
      </c>
      <c r="S19" s="53" t="str">
        <f t="shared" si="1"/>
        <v>Giỏi</v>
      </c>
      <c r="T19" s="41" t="str">
        <f t="shared" si="4"/>
        <v/>
      </c>
      <c r="U19" s="41"/>
      <c r="V19" s="71"/>
      <c r="W19" s="4"/>
      <c r="X19" s="43" t="str">
        <f t="shared" si="2"/>
        <v>Đạt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" customHeight="1">
      <c r="B20" s="44">
        <v>12</v>
      </c>
      <c r="C20" s="45" t="s">
        <v>1109</v>
      </c>
      <c r="D20" s="46" t="s">
        <v>376</v>
      </c>
      <c r="E20" s="47" t="s">
        <v>143</v>
      </c>
      <c r="F20" s="48" t="s">
        <v>1110</v>
      </c>
      <c r="G20" s="45" t="s">
        <v>165</v>
      </c>
      <c r="H20" s="88">
        <v>10</v>
      </c>
      <c r="I20" s="49">
        <v>10</v>
      </c>
      <c r="J20" s="49" t="s">
        <v>36</v>
      </c>
      <c r="K20" s="49">
        <v>8</v>
      </c>
      <c r="L20" s="54"/>
      <c r="M20" s="54"/>
      <c r="N20" s="54"/>
      <c r="O20" s="54"/>
      <c r="P20" s="86">
        <v>8</v>
      </c>
      <c r="Q20" s="51">
        <f t="shared" si="0"/>
        <v>8.4</v>
      </c>
      <c r="R20" s="52" t="str">
        <f t="shared" si="3"/>
        <v>B+</v>
      </c>
      <c r="S20" s="53" t="str">
        <f t="shared" si="1"/>
        <v>Khá</v>
      </c>
      <c r="T20" s="41" t="str">
        <f t="shared" si="4"/>
        <v/>
      </c>
      <c r="U20" s="41"/>
      <c r="V20" s="71"/>
      <c r="W20" s="4"/>
      <c r="X20" s="43" t="str">
        <f t="shared" si="2"/>
        <v>Đạt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" customHeight="1">
      <c r="B21" s="44">
        <v>13</v>
      </c>
      <c r="C21" s="45" t="s">
        <v>1111</v>
      </c>
      <c r="D21" s="46" t="s">
        <v>1112</v>
      </c>
      <c r="E21" s="47" t="s">
        <v>151</v>
      </c>
      <c r="F21" s="48" t="s">
        <v>1113</v>
      </c>
      <c r="G21" s="45" t="s">
        <v>148</v>
      </c>
      <c r="H21" s="88">
        <v>10</v>
      </c>
      <c r="I21" s="49">
        <v>10</v>
      </c>
      <c r="J21" s="49" t="s">
        <v>36</v>
      </c>
      <c r="K21" s="49">
        <v>8.5</v>
      </c>
      <c r="L21" s="54"/>
      <c r="M21" s="54"/>
      <c r="N21" s="54"/>
      <c r="O21" s="54"/>
      <c r="P21" s="86">
        <v>8.5</v>
      </c>
      <c r="Q21" s="51">
        <f t="shared" si="0"/>
        <v>8.8000000000000007</v>
      </c>
      <c r="R21" s="52" t="str">
        <f t="shared" si="3"/>
        <v>A</v>
      </c>
      <c r="S21" s="53" t="str">
        <f t="shared" si="1"/>
        <v>Giỏi</v>
      </c>
      <c r="T21" s="41" t="str">
        <f t="shared" si="4"/>
        <v/>
      </c>
      <c r="U21" s="41"/>
      <c r="V21" s="71"/>
      <c r="W21" s="4"/>
      <c r="X21" s="43" t="str">
        <f t="shared" si="2"/>
        <v>Đạt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" customHeight="1">
      <c r="B22" s="44">
        <v>14</v>
      </c>
      <c r="C22" s="45" t="s">
        <v>1114</v>
      </c>
      <c r="D22" s="46" t="s">
        <v>1115</v>
      </c>
      <c r="E22" s="47" t="s">
        <v>151</v>
      </c>
      <c r="F22" s="48" t="s">
        <v>607</v>
      </c>
      <c r="G22" s="45" t="s">
        <v>69</v>
      </c>
      <c r="H22" s="88">
        <v>6</v>
      </c>
      <c r="I22" s="49">
        <v>0</v>
      </c>
      <c r="J22" s="49" t="s">
        <v>36</v>
      </c>
      <c r="K22" s="49">
        <v>0</v>
      </c>
      <c r="L22" s="54"/>
      <c r="M22" s="54"/>
      <c r="N22" s="54"/>
      <c r="O22" s="54"/>
      <c r="P22" s="121" t="s">
        <v>437</v>
      </c>
      <c r="Q22" s="51">
        <f t="shared" si="0"/>
        <v>0.6</v>
      </c>
      <c r="R22" s="52" t="str">
        <f t="shared" si="3"/>
        <v>F</v>
      </c>
      <c r="S22" s="53" t="str">
        <f t="shared" si="1"/>
        <v>Kém</v>
      </c>
      <c r="T22" s="41" t="str">
        <f t="shared" si="4"/>
        <v>Không đủ ĐKDT</v>
      </c>
      <c r="U22" s="41"/>
      <c r="V22" s="71"/>
      <c r="W22" s="4"/>
      <c r="X22" s="43" t="str">
        <f t="shared" si="2"/>
        <v>Học lại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" customHeight="1">
      <c r="B23" s="44">
        <v>15</v>
      </c>
      <c r="C23" s="45" t="s">
        <v>1116</v>
      </c>
      <c r="D23" s="46" t="s">
        <v>181</v>
      </c>
      <c r="E23" s="47" t="s">
        <v>151</v>
      </c>
      <c r="F23" s="48" t="s">
        <v>131</v>
      </c>
      <c r="G23" s="45" t="s">
        <v>174</v>
      </c>
      <c r="H23" s="88">
        <v>10</v>
      </c>
      <c r="I23" s="49">
        <v>8</v>
      </c>
      <c r="J23" s="49" t="s">
        <v>36</v>
      </c>
      <c r="K23" s="49">
        <v>8</v>
      </c>
      <c r="L23" s="54"/>
      <c r="M23" s="54"/>
      <c r="N23" s="54"/>
      <c r="O23" s="54"/>
      <c r="P23" s="86">
        <v>7.5</v>
      </c>
      <c r="Q23" s="51">
        <f t="shared" si="0"/>
        <v>7.9</v>
      </c>
      <c r="R23" s="52" t="str">
        <f t="shared" si="3"/>
        <v>B</v>
      </c>
      <c r="S23" s="53" t="str">
        <f t="shared" si="1"/>
        <v>Khá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" customHeight="1">
      <c r="B24" s="44">
        <v>16</v>
      </c>
      <c r="C24" s="45" t="s">
        <v>1117</v>
      </c>
      <c r="D24" s="46" t="s">
        <v>841</v>
      </c>
      <c r="E24" s="47" t="s">
        <v>160</v>
      </c>
      <c r="F24" s="48" t="s">
        <v>785</v>
      </c>
      <c r="G24" s="45" t="s">
        <v>157</v>
      </c>
      <c r="H24" s="88">
        <v>10</v>
      </c>
      <c r="I24" s="49">
        <v>10</v>
      </c>
      <c r="J24" s="49" t="s">
        <v>36</v>
      </c>
      <c r="K24" s="49">
        <v>8</v>
      </c>
      <c r="L24" s="54"/>
      <c r="M24" s="54"/>
      <c r="N24" s="54"/>
      <c r="O24" s="54"/>
      <c r="P24" s="86">
        <v>8</v>
      </c>
      <c r="Q24" s="51">
        <f t="shared" si="0"/>
        <v>8.4</v>
      </c>
      <c r="R24" s="52" t="str">
        <f t="shared" si="3"/>
        <v>B+</v>
      </c>
      <c r="S24" s="53" t="str">
        <f t="shared" si="1"/>
        <v>Khá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" customHeight="1">
      <c r="B25" s="44">
        <v>17</v>
      </c>
      <c r="C25" s="45" t="s">
        <v>1118</v>
      </c>
      <c r="D25" s="46" t="s">
        <v>875</v>
      </c>
      <c r="E25" s="47" t="s">
        <v>168</v>
      </c>
      <c r="F25" s="48" t="s">
        <v>1119</v>
      </c>
      <c r="G25" s="45" t="s">
        <v>148</v>
      </c>
      <c r="H25" s="88">
        <v>10</v>
      </c>
      <c r="I25" s="49">
        <v>10</v>
      </c>
      <c r="J25" s="49" t="s">
        <v>36</v>
      </c>
      <c r="K25" s="49">
        <v>8.5</v>
      </c>
      <c r="L25" s="54"/>
      <c r="M25" s="54"/>
      <c r="N25" s="54"/>
      <c r="O25" s="54"/>
      <c r="P25" s="86">
        <v>7</v>
      </c>
      <c r="Q25" s="51">
        <f t="shared" si="0"/>
        <v>7.9</v>
      </c>
      <c r="R25" s="52" t="str">
        <f t="shared" si="3"/>
        <v>B</v>
      </c>
      <c r="S25" s="53" t="str">
        <f t="shared" si="1"/>
        <v>Khá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" customHeight="1">
      <c r="B26" s="44">
        <v>18</v>
      </c>
      <c r="C26" s="45" t="s">
        <v>1120</v>
      </c>
      <c r="D26" s="46" t="s">
        <v>1121</v>
      </c>
      <c r="E26" s="47" t="s">
        <v>168</v>
      </c>
      <c r="F26" s="48" t="s">
        <v>689</v>
      </c>
      <c r="G26" s="45" t="s">
        <v>81</v>
      </c>
      <c r="H26" s="88">
        <v>10</v>
      </c>
      <c r="I26" s="49">
        <v>8</v>
      </c>
      <c r="J26" s="49" t="s">
        <v>36</v>
      </c>
      <c r="K26" s="49">
        <v>8</v>
      </c>
      <c r="L26" s="54"/>
      <c r="M26" s="54"/>
      <c r="N26" s="54"/>
      <c r="O26" s="54"/>
      <c r="P26" s="86">
        <v>7</v>
      </c>
      <c r="Q26" s="51">
        <f t="shared" si="0"/>
        <v>7.6</v>
      </c>
      <c r="R26" s="52" t="str">
        <f t="shared" si="3"/>
        <v>B</v>
      </c>
      <c r="S26" s="53" t="str">
        <f t="shared" si="1"/>
        <v>Khá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" customHeight="1">
      <c r="B27" s="44">
        <v>19</v>
      </c>
      <c r="C27" s="45" t="s">
        <v>1122</v>
      </c>
      <c r="D27" s="46" t="s">
        <v>228</v>
      </c>
      <c r="E27" s="47" t="s">
        <v>340</v>
      </c>
      <c r="F27" s="48" t="s">
        <v>1123</v>
      </c>
      <c r="G27" s="45" t="s">
        <v>157</v>
      </c>
      <c r="H27" s="88">
        <v>10</v>
      </c>
      <c r="I27" s="49">
        <v>10</v>
      </c>
      <c r="J27" s="49" t="s">
        <v>36</v>
      </c>
      <c r="K27" s="49">
        <v>8</v>
      </c>
      <c r="L27" s="54"/>
      <c r="M27" s="54"/>
      <c r="N27" s="54"/>
      <c r="O27" s="54"/>
      <c r="P27" s="86">
        <v>7</v>
      </c>
      <c r="Q27" s="51">
        <f t="shared" si="0"/>
        <v>7.8</v>
      </c>
      <c r="R27" s="52" t="str">
        <f t="shared" si="3"/>
        <v>B</v>
      </c>
      <c r="S27" s="53" t="str">
        <f t="shared" si="1"/>
        <v>Khá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" customHeight="1">
      <c r="B28" s="44">
        <v>20</v>
      </c>
      <c r="C28" s="45" t="s">
        <v>1124</v>
      </c>
      <c r="D28" s="46" t="s">
        <v>1125</v>
      </c>
      <c r="E28" s="47" t="s">
        <v>479</v>
      </c>
      <c r="F28" s="48" t="s">
        <v>1126</v>
      </c>
      <c r="G28" s="45" t="s">
        <v>280</v>
      </c>
      <c r="H28" s="88">
        <v>10</v>
      </c>
      <c r="I28" s="49">
        <v>10</v>
      </c>
      <c r="J28" s="49" t="s">
        <v>36</v>
      </c>
      <c r="K28" s="49">
        <v>8</v>
      </c>
      <c r="L28" s="54"/>
      <c r="M28" s="54"/>
      <c r="N28" s="54"/>
      <c r="O28" s="54"/>
      <c r="P28" s="86">
        <v>8</v>
      </c>
      <c r="Q28" s="51">
        <f t="shared" si="0"/>
        <v>8.4</v>
      </c>
      <c r="R28" s="52" t="str">
        <f t="shared" si="3"/>
        <v>B+</v>
      </c>
      <c r="S28" s="53" t="str">
        <f t="shared" si="1"/>
        <v>Khá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" customHeight="1">
      <c r="B29" s="44">
        <v>21</v>
      </c>
      <c r="C29" s="45" t="s">
        <v>1127</v>
      </c>
      <c r="D29" s="46" t="s">
        <v>1128</v>
      </c>
      <c r="E29" s="47" t="s">
        <v>360</v>
      </c>
      <c r="F29" s="48" t="s">
        <v>1129</v>
      </c>
      <c r="G29" s="45" t="s">
        <v>90</v>
      </c>
      <c r="H29" s="88">
        <v>10</v>
      </c>
      <c r="I29" s="49">
        <v>8</v>
      </c>
      <c r="J29" s="49" t="s">
        <v>36</v>
      </c>
      <c r="K29" s="49">
        <v>9</v>
      </c>
      <c r="L29" s="54"/>
      <c r="M29" s="54"/>
      <c r="N29" s="54"/>
      <c r="O29" s="54"/>
      <c r="P29" s="86">
        <v>7.5</v>
      </c>
      <c r="Q29" s="51">
        <f t="shared" si="0"/>
        <v>8.1</v>
      </c>
      <c r="R29" s="52" t="str">
        <f t="shared" si="3"/>
        <v>B+</v>
      </c>
      <c r="S29" s="53" t="str">
        <f t="shared" si="1"/>
        <v>Khá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" customHeight="1">
      <c r="B30" s="44">
        <v>22</v>
      </c>
      <c r="C30" s="45" t="s">
        <v>1130</v>
      </c>
      <c r="D30" s="46" t="s">
        <v>129</v>
      </c>
      <c r="E30" s="47" t="s">
        <v>182</v>
      </c>
      <c r="F30" s="48" t="s">
        <v>1131</v>
      </c>
      <c r="G30" s="45" t="s">
        <v>157</v>
      </c>
      <c r="H30" s="88">
        <v>8</v>
      </c>
      <c r="I30" s="49">
        <v>10</v>
      </c>
      <c r="J30" s="49" t="s">
        <v>36</v>
      </c>
      <c r="K30" s="49">
        <v>8</v>
      </c>
      <c r="L30" s="54"/>
      <c r="M30" s="54"/>
      <c r="N30" s="54"/>
      <c r="O30" s="54"/>
      <c r="P30" s="86">
        <v>8</v>
      </c>
      <c r="Q30" s="51">
        <f t="shared" si="0"/>
        <v>8.1999999999999993</v>
      </c>
      <c r="R30" s="52" t="str">
        <f t="shared" si="3"/>
        <v>B+</v>
      </c>
      <c r="S30" s="53" t="str">
        <f t="shared" si="1"/>
        <v>Khá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" customHeight="1">
      <c r="B31" s="44">
        <v>23</v>
      </c>
      <c r="C31" s="45" t="s">
        <v>1132</v>
      </c>
      <c r="D31" s="46" t="s">
        <v>163</v>
      </c>
      <c r="E31" s="47" t="s">
        <v>182</v>
      </c>
      <c r="F31" s="48" t="s">
        <v>920</v>
      </c>
      <c r="G31" s="45" t="s">
        <v>328</v>
      </c>
      <c r="H31" s="88">
        <v>10</v>
      </c>
      <c r="I31" s="49">
        <v>10</v>
      </c>
      <c r="J31" s="49" t="s">
        <v>36</v>
      </c>
      <c r="K31" s="49">
        <v>10</v>
      </c>
      <c r="L31" s="54"/>
      <c r="M31" s="54"/>
      <c r="N31" s="54"/>
      <c r="O31" s="54"/>
      <c r="P31" s="86">
        <v>8.5</v>
      </c>
      <c r="Q31" s="51">
        <f t="shared" si="0"/>
        <v>9.1</v>
      </c>
      <c r="R31" s="52" t="str">
        <f t="shared" si="3"/>
        <v>A+</v>
      </c>
      <c r="S31" s="53" t="str">
        <f t="shared" si="1"/>
        <v>Giỏi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" customHeight="1">
      <c r="B32" s="44">
        <v>24</v>
      </c>
      <c r="C32" s="45" t="s">
        <v>1133</v>
      </c>
      <c r="D32" s="46" t="s">
        <v>210</v>
      </c>
      <c r="E32" s="47" t="s">
        <v>182</v>
      </c>
      <c r="F32" s="48" t="s">
        <v>1134</v>
      </c>
      <c r="G32" s="45" t="s">
        <v>95</v>
      </c>
      <c r="H32" s="88">
        <v>8</v>
      </c>
      <c r="I32" s="49">
        <v>8</v>
      </c>
      <c r="J32" s="49" t="s">
        <v>36</v>
      </c>
      <c r="K32" s="49">
        <v>9</v>
      </c>
      <c r="L32" s="54"/>
      <c r="M32" s="54"/>
      <c r="N32" s="54"/>
      <c r="O32" s="54"/>
      <c r="P32" s="86">
        <v>8</v>
      </c>
      <c r="Q32" s="51">
        <f t="shared" si="0"/>
        <v>8.1999999999999993</v>
      </c>
      <c r="R32" s="52" t="str">
        <f t="shared" si="3"/>
        <v>B+</v>
      </c>
      <c r="S32" s="53" t="str">
        <f t="shared" si="1"/>
        <v>Khá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" customHeight="1">
      <c r="B33" s="44">
        <v>25</v>
      </c>
      <c r="C33" s="45" t="s">
        <v>1135</v>
      </c>
      <c r="D33" s="46" t="s">
        <v>1136</v>
      </c>
      <c r="E33" s="47" t="s">
        <v>485</v>
      </c>
      <c r="F33" s="48" t="s">
        <v>1137</v>
      </c>
      <c r="G33" s="45" t="s">
        <v>1097</v>
      </c>
      <c r="H33" s="88">
        <v>6</v>
      </c>
      <c r="I33" s="49">
        <v>10</v>
      </c>
      <c r="J33" s="49" t="s">
        <v>36</v>
      </c>
      <c r="K33" s="49">
        <v>10</v>
      </c>
      <c r="L33" s="54"/>
      <c r="M33" s="54"/>
      <c r="N33" s="54"/>
      <c r="O33" s="54"/>
      <c r="P33" s="86">
        <v>7.5</v>
      </c>
      <c r="Q33" s="51">
        <f t="shared" si="0"/>
        <v>8.1</v>
      </c>
      <c r="R33" s="52" t="str">
        <f t="shared" si="3"/>
        <v>B+</v>
      </c>
      <c r="S33" s="53" t="str">
        <f t="shared" si="1"/>
        <v>Khá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" customHeight="1">
      <c r="B34" s="44">
        <v>26</v>
      </c>
      <c r="C34" s="45" t="s">
        <v>1138</v>
      </c>
      <c r="D34" s="46" t="s">
        <v>1139</v>
      </c>
      <c r="E34" s="47" t="s">
        <v>485</v>
      </c>
      <c r="F34" s="48" t="s">
        <v>1140</v>
      </c>
      <c r="G34" s="45" t="s">
        <v>153</v>
      </c>
      <c r="H34" s="88">
        <v>6</v>
      </c>
      <c r="I34" s="49">
        <v>10</v>
      </c>
      <c r="J34" s="49" t="s">
        <v>36</v>
      </c>
      <c r="K34" s="49">
        <v>10</v>
      </c>
      <c r="L34" s="54"/>
      <c r="M34" s="54"/>
      <c r="N34" s="54"/>
      <c r="O34" s="54"/>
      <c r="P34" s="86">
        <v>7.5</v>
      </c>
      <c r="Q34" s="51">
        <f t="shared" si="0"/>
        <v>8.1</v>
      </c>
      <c r="R34" s="52" t="str">
        <f t="shared" si="3"/>
        <v>B+</v>
      </c>
      <c r="S34" s="53" t="str">
        <f t="shared" si="1"/>
        <v>Khá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" customHeight="1">
      <c r="B35" s="44">
        <v>27</v>
      </c>
      <c r="C35" s="45" t="s">
        <v>1141</v>
      </c>
      <c r="D35" s="46" t="s">
        <v>1142</v>
      </c>
      <c r="E35" s="47" t="s">
        <v>190</v>
      </c>
      <c r="F35" s="48" t="s">
        <v>1143</v>
      </c>
      <c r="G35" s="45" t="s">
        <v>90</v>
      </c>
      <c r="H35" s="88">
        <v>10</v>
      </c>
      <c r="I35" s="49">
        <v>8</v>
      </c>
      <c r="J35" s="49" t="s">
        <v>36</v>
      </c>
      <c r="K35" s="49">
        <v>9</v>
      </c>
      <c r="L35" s="54"/>
      <c r="M35" s="54"/>
      <c r="N35" s="54"/>
      <c r="O35" s="54"/>
      <c r="P35" s="86">
        <v>8.5</v>
      </c>
      <c r="Q35" s="51">
        <f t="shared" si="0"/>
        <v>8.6999999999999993</v>
      </c>
      <c r="R35" s="52" t="str">
        <f t="shared" si="3"/>
        <v>A</v>
      </c>
      <c r="S35" s="53" t="str">
        <f t="shared" si="1"/>
        <v>Giỏi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" customHeight="1">
      <c r="B36" s="44">
        <v>28</v>
      </c>
      <c r="C36" s="45" t="s">
        <v>1144</v>
      </c>
      <c r="D36" s="46" t="s">
        <v>1145</v>
      </c>
      <c r="E36" s="47" t="s">
        <v>201</v>
      </c>
      <c r="F36" s="48" t="s">
        <v>1146</v>
      </c>
      <c r="G36" s="45" t="s">
        <v>328</v>
      </c>
      <c r="H36" s="88">
        <v>8</v>
      </c>
      <c r="I36" s="49">
        <v>8</v>
      </c>
      <c r="J36" s="49" t="s">
        <v>36</v>
      </c>
      <c r="K36" s="49">
        <v>9</v>
      </c>
      <c r="L36" s="54"/>
      <c r="M36" s="54"/>
      <c r="N36" s="54"/>
      <c r="O36" s="54"/>
      <c r="P36" s="86">
        <v>8</v>
      </c>
      <c r="Q36" s="51">
        <f t="shared" si="0"/>
        <v>8.1999999999999993</v>
      </c>
      <c r="R36" s="52" t="str">
        <f t="shared" si="3"/>
        <v>B+</v>
      </c>
      <c r="S36" s="53" t="str">
        <f t="shared" si="1"/>
        <v>Khá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" customHeight="1">
      <c r="B37" s="44">
        <v>29</v>
      </c>
      <c r="C37" s="45" t="s">
        <v>1147</v>
      </c>
      <c r="D37" s="46" t="s">
        <v>1148</v>
      </c>
      <c r="E37" s="47" t="s">
        <v>201</v>
      </c>
      <c r="F37" s="48" t="s">
        <v>1149</v>
      </c>
      <c r="G37" s="45" t="s">
        <v>328</v>
      </c>
      <c r="H37" s="88">
        <v>10</v>
      </c>
      <c r="I37" s="49">
        <v>10</v>
      </c>
      <c r="J37" s="49" t="s">
        <v>36</v>
      </c>
      <c r="K37" s="49">
        <v>10</v>
      </c>
      <c r="L37" s="54"/>
      <c r="M37" s="54"/>
      <c r="N37" s="54"/>
      <c r="O37" s="54"/>
      <c r="P37" s="86">
        <v>7</v>
      </c>
      <c r="Q37" s="51">
        <f t="shared" si="0"/>
        <v>8.1999999999999993</v>
      </c>
      <c r="R37" s="52" t="str">
        <f t="shared" si="3"/>
        <v>B+</v>
      </c>
      <c r="S37" s="53" t="str">
        <f t="shared" si="1"/>
        <v>Khá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" customHeight="1">
      <c r="B38" s="44">
        <v>30</v>
      </c>
      <c r="C38" s="45" t="s">
        <v>1150</v>
      </c>
      <c r="D38" s="46" t="s">
        <v>376</v>
      </c>
      <c r="E38" s="47" t="s">
        <v>380</v>
      </c>
      <c r="F38" s="48" t="s">
        <v>900</v>
      </c>
      <c r="G38" s="45" t="s">
        <v>77</v>
      </c>
      <c r="H38" s="88">
        <v>10</v>
      </c>
      <c r="I38" s="49">
        <v>10</v>
      </c>
      <c r="J38" s="49" t="s">
        <v>36</v>
      </c>
      <c r="K38" s="49">
        <v>10</v>
      </c>
      <c r="L38" s="54"/>
      <c r="M38" s="54"/>
      <c r="N38" s="54"/>
      <c r="O38" s="54"/>
      <c r="P38" s="86">
        <v>6.5</v>
      </c>
      <c r="Q38" s="51">
        <f t="shared" si="0"/>
        <v>7.9</v>
      </c>
      <c r="R38" s="52" t="str">
        <f t="shared" si="3"/>
        <v>B</v>
      </c>
      <c r="S38" s="53" t="str">
        <f t="shared" si="1"/>
        <v>Khá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" customHeight="1">
      <c r="B39" s="44">
        <v>31</v>
      </c>
      <c r="C39" s="45" t="s">
        <v>1151</v>
      </c>
      <c r="D39" s="46" t="s">
        <v>1152</v>
      </c>
      <c r="E39" s="47" t="s">
        <v>386</v>
      </c>
      <c r="F39" s="48" t="s">
        <v>961</v>
      </c>
      <c r="G39" s="45" t="s">
        <v>81</v>
      </c>
      <c r="H39" s="88">
        <v>10</v>
      </c>
      <c r="I39" s="49">
        <v>10</v>
      </c>
      <c r="J39" s="49" t="s">
        <v>36</v>
      </c>
      <c r="K39" s="49">
        <v>10</v>
      </c>
      <c r="L39" s="54"/>
      <c r="M39" s="54"/>
      <c r="N39" s="54"/>
      <c r="O39" s="54"/>
      <c r="P39" s="86">
        <v>7</v>
      </c>
      <c r="Q39" s="51">
        <f t="shared" si="0"/>
        <v>8.1999999999999993</v>
      </c>
      <c r="R39" s="52" t="str">
        <f t="shared" si="3"/>
        <v>B+</v>
      </c>
      <c r="S39" s="53" t="str">
        <f t="shared" si="1"/>
        <v>Khá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" customHeight="1">
      <c r="B40" s="44">
        <v>32</v>
      </c>
      <c r="C40" s="45" t="s">
        <v>1153</v>
      </c>
      <c r="D40" s="46" t="s">
        <v>1154</v>
      </c>
      <c r="E40" s="47" t="s">
        <v>390</v>
      </c>
      <c r="F40" s="48" t="s">
        <v>1155</v>
      </c>
      <c r="G40" s="45" t="s">
        <v>69</v>
      </c>
      <c r="H40" s="88">
        <v>0</v>
      </c>
      <c r="I40" s="49">
        <v>0</v>
      </c>
      <c r="J40" s="49" t="s">
        <v>36</v>
      </c>
      <c r="K40" s="49">
        <v>0</v>
      </c>
      <c r="L40" s="54"/>
      <c r="M40" s="54"/>
      <c r="N40" s="54"/>
      <c r="O40" s="54"/>
      <c r="P40" s="121" t="s">
        <v>437</v>
      </c>
      <c r="Q40" s="51">
        <f t="shared" si="0"/>
        <v>0</v>
      </c>
      <c r="R40" s="52" t="str">
        <f t="shared" si="3"/>
        <v>F</v>
      </c>
      <c r="S40" s="53" t="str">
        <f t="shared" si="1"/>
        <v>Kém</v>
      </c>
      <c r="T40" s="41" t="str">
        <f t="shared" si="4"/>
        <v>Không đủ ĐKDT</v>
      </c>
      <c r="U40" s="41"/>
      <c r="V40" s="71"/>
      <c r="W40" s="4"/>
      <c r="X40" s="43" t="str">
        <f t="shared" si="2"/>
        <v>Học lại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" customHeight="1">
      <c r="B41" s="44">
        <v>33</v>
      </c>
      <c r="C41" s="45" t="s">
        <v>1156</v>
      </c>
      <c r="D41" s="46" t="s">
        <v>1157</v>
      </c>
      <c r="E41" s="47" t="s">
        <v>390</v>
      </c>
      <c r="F41" s="48" t="s">
        <v>628</v>
      </c>
      <c r="G41" s="45" t="s">
        <v>95</v>
      </c>
      <c r="H41" s="88">
        <v>10</v>
      </c>
      <c r="I41" s="49">
        <v>8</v>
      </c>
      <c r="J41" s="49" t="s">
        <v>36</v>
      </c>
      <c r="K41" s="49">
        <v>9</v>
      </c>
      <c r="L41" s="54"/>
      <c r="M41" s="54"/>
      <c r="N41" s="54"/>
      <c r="O41" s="54"/>
      <c r="P41" s="86">
        <v>6</v>
      </c>
      <c r="Q41" s="51">
        <f t="shared" si="0"/>
        <v>7.2</v>
      </c>
      <c r="R41" s="52" t="str">
        <f t="shared" si="3"/>
        <v>B</v>
      </c>
      <c r="S41" s="53" t="str">
        <f t="shared" si="1"/>
        <v>Khá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" customHeight="1">
      <c r="B42" s="44">
        <v>34</v>
      </c>
      <c r="C42" s="45" t="s">
        <v>1158</v>
      </c>
      <c r="D42" s="46" t="s">
        <v>171</v>
      </c>
      <c r="E42" s="47" t="s">
        <v>1159</v>
      </c>
      <c r="F42" s="48" t="s">
        <v>1160</v>
      </c>
      <c r="G42" s="45" t="s">
        <v>311</v>
      </c>
      <c r="H42" s="88">
        <v>10</v>
      </c>
      <c r="I42" s="49">
        <v>10</v>
      </c>
      <c r="J42" s="49" t="s">
        <v>36</v>
      </c>
      <c r="K42" s="49">
        <v>10</v>
      </c>
      <c r="L42" s="54"/>
      <c r="M42" s="54"/>
      <c r="N42" s="54"/>
      <c r="O42" s="54"/>
      <c r="P42" s="86">
        <v>7</v>
      </c>
      <c r="Q42" s="51">
        <f t="shared" si="0"/>
        <v>8.1999999999999993</v>
      </c>
      <c r="R42" s="52" t="str">
        <f t="shared" si="3"/>
        <v>B+</v>
      </c>
      <c r="S42" s="53" t="str">
        <f t="shared" si="1"/>
        <v>Khá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" customHeight="1">
      <c r="B43" s="44">
        <v>35</v>
      </c>
      <c r="C43" s="45" t="s">
        <v>1161</v>
      </c>
      <c r="D43" s="46" t="s">
        <v>609</v>
      </c>
      <c r="E43" s="47" t="s">
        <v>710</v>
      </c>
      <c r="F43" s="48" t="s">
        <v>974</v>
      </c>
      <c r="G43" s="45" t="s">
        <v>174</v>
      </c>
      <c r="H43" s="88">
        <v>10</v>
      </c>
      <c r="I43" s="49">
        <v>8</v>
      </c>
      <c r="J43" s="49" t="s">
        <v>36</v>
      </c>
      <c r="K43" s="49">
        <v>8</v>
      </c>
      <c r="L43" s="54"/>
      <c r="M43" s="54"/>
      <c r="N43" s="54"/>
      <c r="O43" s="54"/>
      <c r="P43" s="86">
        <v>7</v>
      </c>
      <c r="Q43" s="51">
        <f t="shared" si="0"/>
        <v>7.6</v>
      </c>
      <c r="R43" s="52" t="str">
        <f t="shared" si="3"/>
        <v>B</v>
      </c>
      <c r="S43" s="53" t="str">
        <f t="shared" si="1"/>
        <v>Khá</v>
      </c>
      <c r="T43" s="41" t="str">
        <f t="shared" si="4"/>
        <v/>
      </c>
      <c r="U43" s="41"/>
      <c r="V43" s="71"/>
      <c r="W43" s="4"/>
      <c r="X43" s="43" t="str">
        <f t="shared" si="2"/>
        <v>Đạt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" customHeight="1">
      <c r="B44" s="44">
        <v>36</v>
      </c>
      <c r="C44" s="45" t="s">
        <v>1162</v>
      </c>
      <c r="D44" s="46" t="s">
        <v>1163</v>
      </c>
      <c r="E44" s="47" t="s">
        <v>221</v>
      </c>
      <c r="F44" s="48" t="s">
        <v>602</v>
      </c>
      <c r="G44" s="45" t="s">
        <v>157</v>
      </c>
      <c r="H44" s="88">
        <v>8</v>
      </c>
      <c r="I44" s="49">
        <v>8</v>
      </c>
      <c r="J44" s="49" t="s">
        <v>36</v>
      </c>
      <c r="K44" s="49">
        <v>8</v>
      </c>
      <c r="L44" s="54"/>
      <c r="M44" s="54"/>
      <c r="N44" s="54"/>
      <c r="O44" s="54"/>
      <c r="P44" s="86">
        <v>8</v>
      </c>
      <c r="Q44" s="51">
        <f t="shared" si="0"/>
        <v>8</v>
      </c>
      <c r="R44" s="52" t="str">
        <f t="shared" si="3"/>
        <v>B+</v>
      </c>
      <c r="S44" s="53" t="str">
        <f t="shared" si="1"/>
        <v>Khá</v>
      </c>
      <c r="T44" s="41" t="str">
        <f t="shared" si="4"/>
        <v/>
      </c>
      <c r="U44" s="41"/>
      <c r="V44" s="71"/>
      <c r="W44" s="4"/>
      <c r="X44" s="43" t="str">
        <f t="shared" si="2"/>
        <v>Đạt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" customHeight="1">
      <c r="B45" s="44">
        <v>37</v>
      </c>
      <c r="C45" s="45" t="s">
        <v>1164</v>
      </c>
      <c r="D45" s="46" t="s">
        <v>1165</v>
      </c>
      <c r="E45" s="47" t="s">
        <v>1166</v>
      </c>
      <c r="F45" s="48" t="s">
        <v>1167</v>
      </c>
      <c r="G45" s="45" t="s">
        <v>104</v>
      </c>
      <c r="H45" s="88">
        <v>10</v>
      </c>
      <c r="I45" s="49">
        <v>8</v>
      </c>
      <c r="J45" s="49" t="s">
        <v>36</v>
      </c>
      <c r="K45" s="49">
        <v>9</v>
      </c>
      <c r="L45" s="54"/>
      <c r="M45" s="54"/>
      <c r="N45" s="54"/>
      <c r="O45" s="54"/>
      <c r="P45" s="86">
        <v>7</v>
      </c>
      <c r="Q45" s="51">
        <f t="shared" si="0"/>
        <v>7.8</v>
      </c>
      <c r="R45" s="52" t="str">
        <f t="shared" si="3"/>
        <v>B</v>
      </c>
      <c r="S45" s="53" t="str">
        <f t="shared" si="1"/>
        <v>Khá</v>
      </c>
      <c r="T45" s="41" t="str">
        <f t="shared" si="4"/>
        <v/>
      </c>
      <c r="U45" s="41"/>
      <c r="V45" s="71"/>
      <c r="W45" s="4"/>
      <c r="X45" s="43" t="str">
        <f t="shared" si="2"/>
        <v>Đạt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" customHeight="1">
      <c r="B46" s="44">
        <v>38</v>
      </c>
      <c r="C46" s="45" t="s">
        <v>1168</v>
      </c>
      <c r="D46" s="46" t="s">
        <v>1169</v>
      </c>
      <c r="E46" s="47" t="s">
        <v>240</v>
      </c>
      <c r="F46" s="48" t="s">
        <v>134</v>
      </c>
      <c r="G46" s="45" t="s">
        <v>328</v>
      </c>
      <c r="H46" s="88">
        <v>10</v>
      </c>
      <c r="I46" s="49">
        <v>8</v>
      </c>
      <c r="J46" s="49" t="s">
        <v>36</v>
      </c>
      <c r="K46" s="49">
        <v>9</v>
      </c>
      <c r="L46" s="54"/>
      <c r="M46" s="54"/>
      <c r="N46" s="54"/>
      <c r="O46" s="54"/>
      <c r="P46" s="86">
        <v>8</v>
      </c>
      <c r="Q46" s="51">
        <f t="shared" si="0"/>
        <v>8.4</v>
      </c>
      <c r="R46" s="52" t="str">
        <f t="shared" si="3"/>
        <v>B+</v>
      </c>
      <c r="S46" s="53" t="str">
        <f t="shared" si="1"/>
        <v>Khá</v>
      </c>
      <c r="T46" s="41" t="str">
        <f t="shared" si="4"/>
        <v/>
      </c>
      <c r="U46" s="41"/>
      <c r="V46" s="71"/>
      <c r="W46" s="4"/>
      <c r="X46" s="43" t="str">
        <f t="shared" si="2"/>
        <v>Đạt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" customHeight="1">
      <c r="B47" s="44">
        <v>39</v>
      </c>
      <c r="C47" s="45" t="s">
        <v>1170</v>
      </c>
      <c r="D47" s="46" t="s">
        <v>1171</v>
      </c>
      <c r="E47" s="47" t="s">
        <v>1172</v>
      </c>
      <c r="F47" s="48" t="s">
        <v>1173</v>
      </c>
      <c r="G47" s="45" t="s">
        <v>148</v>
      </c>
      <c r="H47" s="88">
        <v>10</v>
      </c>
      <c r="I47" s="49">
        <v>10</v>
      </c>
      <c r="J47" s="49" t="s">
        <v>36</v>
      </c>
      <c r="K47" s="49">
        <v>8.5</v>
      </c>
      <c r="L47" s="54"/>
      <c r="M47" s="54"/>
      <c r="N47" s="54"/>
      <c r="O47" s="54"/>
      <c r="P47" s="86">
        <v>7.5</v>
      </c>
      <c r="Q47" s="51">
        <f t="shared" si="0"/>
        <v>8.1999999999999993</v>
      </c>
      <c r="R47" s="52" t="str">
        <f t="shared" si="3"/>
        <v>B+</v>
      </c>
      <c r="S47" s="53" t="str">
        <f t="shared" si="1"/>
        <v>Khá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" customHeight="1">
      <c r="B48" s="44">
        <v>40</v>
      </c>
      <c r="C48" s="45" t="s">
        <v>1174</v>
      </c>
      <c r="D48" s="46" t="s">
        <v>1175</v>
      </c>
      <c r="E48" s="47" t="s">
        <v>246</v>
      </c>
      <c r="F48" s="48" t="s">
        <v>1176</v>
      </c>
      <c r="G48" s="45" t="s">
        <v>280</v>
      </c>
      <c r="H48" s="88">
        <v>10</v>
      </c>
      <c r="I48" s="49">
        <v>10</v>
      </c>
      <c r="J48" s="49" t="s">
        <v>36</v>
      </c>
      <c r="K48" s="49">
        <v>8.5</v>
      </c>
      <c r="L48" s="54"/>
      <c r="M48" s="54"/>
      <c r="N48" s="54"/>
      <c r="O48" s="54"/>
      <c r="P48" s="86">
        <v>9</v>
      </c>
      <c r="Q48" s="51">
        <f t="shared" si="0"/>
        <v>9.1</v>
      </c>
      <c r="R48" s="52" t="str">
        <f t="shared" si="3"/>
        <v>A+</v>
      </c>
      <c r="S48" s="53" t="str">
        <f t="shared" si="1"/>
        <v>Giỏi</v>
      </c>
      <c r="T48" s="41" t="str">
        <f t="shared" si="4"/>
        <v/>
      </c>
      <c r="U48" s="41"/>
      <c r="V48" s="71"/>
      <c r="W48" s="4"/>
      <c r="X48" s="43" t="str">
        <f t="shared" si="2"/>
        <v>Đạt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2:40" ht="18" customHeight="1">
      <c r="B49" s="44">
        <v>41</v>
      </c>
      <c r="C49" s="45" t="s">
        <v>1177</v>
      </c>
      <c r="D49" s="46" t="s">
        <v>1178</v>
      </c>
      <c r="E49" s="47" t="s">
        <v>730</v>
      </c>
      <c r="F49" s="48" t="s">
        <v>1179</v>
      </c>
      <c r="G49" s="45" t="s">
        <v>157</v>
      </c>
      <c r="H49" s="88">
        <v>8</v>
      </c>
      <c r="I49" s="49">
        <v>8</v>
      </c>
      <c r="J49" s="49" t="s">
        <v>36</v>
      </c>
      <c r="K49" s="49">
        <v>8</v>
      </c>
      <c r="L49" s="54"/>
      <c r="M49" s="54"/>
      <c r="N49" s="54"/>
      <c r="O49" s="54"/>
      <c r="P49" s="86">
        <v>7.5</v>
      </c>
      <c r="Q49" s="51">
        <f t="shared" si="0"/>
        <v>7.7</v>
      </c>
      <c r="R49" s="52" t="str">
        <f t="shared" si="3"/>
        <v>B</v>
      </c>
      <c r="S49" s="53" t="str">
        <f t="shared" si="1"/>
        <v>Khá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2:40" ht="18" customHeight="1">
      <c r="B50" s="44">
        <v>42</v>
      </c>
      <c r="C50" s="45" t="s">
        <v>1180</v>
      </c>
      <c r="D50" s="46" t="s">
        <v>813</v>
      </c>
      <c r="E50" s="47" t="s">
        <v>730</v>
      </c>
      <c r="F50" s="48" t="s">
        <v>836</v>
      </c>
      <c r="G50" s="45" t="s">
        <v>332</v>
      </c>
      <c r="H50" s="88">
        <v>0</v>
      </c>
      <c r="I50" s="49">
        <v>0</v>
      </c>
      <c r="J50" s="49" t="s">
        <v>36</v>
      </c>
      <c r="K50" s="49">
        <v>0</v>
      </c>
      <c r="L50" s="54"/>
      <c r="M50" s="54"/>
      <c r="N50" s="54"/>
      <c r="O50" s="54"/>
      <c r="P50" s="121" t="s">
        <v>437</v>
      </c>
      <c r="Q50" s="51">
        <f t="shared" si="0"/>
        <v>0</v>
      </c>
      <c r="R50" s="52" t="str">
        <f t="shared" si="3"/>
        <v>F</v>
      </c>
      <c r="S50" s="53" t="str">
        <f t="shared" si="1"/>
        <v>Kém</v>
      </c>
      <c r="T50" s="41" t="str">
        <f t="shared" si="4"/>
        <v>Không đủ ĐKDT</v>
      </c>
      <c r="U50" s="41"/>
      <c r="V50" s="71"/>
      <c r="W50" s="4"/>
      <c r="X50" s="43" t="str">
        <f t="shared" si="2"/>
        <v>Học lại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2:40" ht="18" customHeight="1">
      <c r="B51" s="44">
        <v>43</v>
      </c>
      <c r="C51" s="45" t="s">
        <v>1181</v>
      </c>
      <c r="D51" s="46" t="s">
        <v>652</v>
      </c>
      <c r="E51" s="47" t="s">
        <v>1182</v>
      </c>
      <c r="F51" s="48" t="s">
        <v>1183</v>
      </c>
      <c r="G51" s="45" t="s">
        <v>69</v>
      </c>
      <c r="H51" s="88">
        <v>8</v>
      </c>
      <c r="I51" s="49">
        <v>8</v>
      </c>
      <c r="J51" s="49" t="s">
        <v>36</v>
      </c>
      <c r="K51" s="49">
        <v>8</v>
      </c>
      <c r="L51" s="54"/>
      <c r="M51" s="54"/>
      <c r="N51" s="54"/>
      <c r="O51" s="54"/>
      <c r="P51" s="86">
        <v>7.5</v>
      </c>
      <c r="Q51" s="51">
        <f t="shared" si="0"/>
        <v>7.7</v>
      </c>
      <c r="R51" s="52" t="str">
        <f t="shared" si="3"/>
        <v>B</v>
      </c>
      <c r="S51" s="53" t="str">
        <f t="shared" si="1"/>
        <v>Khá</v>
      </c>
      <c r="T51" s="41" t="str">
        <f t="shared" si="4"/>
        <v/>
      </c>
      <c r="U51" s="41"/>
      <c r="V51" s="71"/>
      <c r="W51" s="4"/>
      <c r="X51" s="43" t="str">
        <f t="shared" si="2"/>
        <v>Đạt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2:40" ht="18" customHeight="1">
      <c r="B52" s="44">
        <v>44</v>
      </c>
      <c r="C52" s="45" t="s">
        <v>1184</v>
      </c>
      <c r="D52" s="46" t="s">
        <v>110</v>
      </c>
      <c r="E52" s="47" t="s">
        <v>254</v>
      </c>
      <c r="F52" s="48" t="s">
        <v>1185</v>
      </c>
      <c r="G52" s="45" t="s">
        <v>165</v>
      </c>
      <c r="H52" s="88">
        <v>10</v>
      </c>
      <c r="I52" s="49">
        <v>10</v>
      </c>
      <c r="J52" s="49" t="s">
        <v>36</v>
      </c>
      <c r="K52" s="49">
        <v>8</v>
      </c>
      <c r="L52" s="54"/>
      <c r="M52" s="54"/>
      <c r="N52" s="54"/>
      <c r="O52" s="54"/>
      <c r="P52" s="86">
        <v>9.5</v>
      </c>
      <c r="Q52" s="51">
        <f t="shared" si="0"/>
        <v>9.3000000000000007</v>
      </c>
      <c r="R52" s="52" t="str">
        <f t="shared" si="3"/>
        <v>A+</v>
      </c>
      <c r="S52" s="53" t="str">
        <f t="shared" si="1"/>
        <v>Giỏi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2:40" ht="18" customHeight="1">
      <c r="B53" s="44">
        <v>45</v>
      </c>
      <c r="C53" s="45" t="s">
        <v>1186</v>
      </c>
      <c r="D53" s="46" t="s">
        <v>277</v>
      </c>
      <c r="E53" s="47" t="s">
        <v>414</v>
      </c>
      <c r="F53" s="48" t="s">
        <v>1187</v>
      </c>
      <c r="G53" s="45" t="s">
        <v>104</v>
      </c>
      <c r="H53" s="88">
        <v>8</v>
      </c>
      <c r="I53" s="49">
        <v>8</v>
      </c>
      <c r="J53" s="49" t="s">
        <v>36</v>
      </c>
      <c r="K53" s="49">
        <v>9</v>
      </c>
      <c r="L53" s="54"/>
      <c r="M53" s="54"/>
      <c r="N53" s="54"/>
      <c r="O53" s="54"/>
      <c r="P53" s="86">
        <v>9</v>
      </c>
      <c r="Q53" s="51">
        <f t="shared" si="0"/>
        <v>8.8000000000000007</v>
      </c>
      <c r="R53" s="52" t="str">
        <f t="shared" si="3"/>
        <v>A</v>
      </c>
      <c r="S53" s="53" t="str">
        <f t="shared" si="1"/>
        <v>Giỏi</v>
      </c>
      <c r="T53" s="41" t="str">
        <f t="shared" si="4"/>
        <v/>
      </c>
      <c r="U53" s="41"/>
      <c r="V53" s="71"/>
      <c r="W53" s="4"/>
      <c r="X53" s="43" t="str">
        <f t="shared" si="2"/>
        <v>Đạt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2:40" ht="18" customHeight="1">
      <c r="B54" s="44">
        <v>46</v>
      </c>
      <c r="C54" s="45" t="s">
        <v>1188</v>
      </c>
      <c r="D54" s="46" t="s">
        <v>1189</v>
      </c>
      <c r="E54" s="47" t="s">
        <v>1190</v>
      </c>
      <c r="F54" s="48" t="s">
        <v>387</v>
      </c>
      <c r="G54" s="45" t="s">
        <v>95</v>
      </c>
      <c r="H54" s="88">
        <v>8</v>
      </c>
      <c r="I54" s="49">
        <v>8</v>
      </c>
      <c r="J54" s="49" t="s">
        <v>36</v>
      </c>
      <c r="K54" s="49">
        <v>9</v>
      </c>
      <c r="L54" s="54"/>
      <c r="M54" s="54"/>
      <c r="N54" s="54"/>
      <c r="O54" s="54"/>
      <c r="P54" s="86">
        <v>7</v>
      </c>
      <c r="Q54" s="51">
        <f t="shared" si="0"/>
        <v>7.6</v>
      </c>
      <c r="R54" s="52" t="str">
        <f t="shared" si="3"/>
        <v>B</v>
      </c>
      <c r="S54" s="53" t="str">
        <f t="shared" si="1"/>
        <v>Khá</v>
      </c>
      <c r="T54" s="41" t="str">
        <f t="shared" si="4"/>
        <v/>
      </c>
      <c r="U54" s="41"/>
      <c r="V54" s="71"/>
      <c r="W54" s="4"/>
      <c r="X54" s="43" t="str">
        <f t="shared" si="2"/>
        <v>Đạt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2:40" ht="18" customHeight="1">
      <c r="B55" s="44">
        <v>47</v>
      </c>
      <c r="C55" s="45" t="s">
        <v>1191</v>
      </c>
      <c r="D55" s="46" t="s">
        <v>928</v>
      </c>
      <c r="E55" s="47" t="s">
        <v>1048</v>
      </c>
      <c r="F55" s="48" t="s">
        <v>226</v>
      </c>
      <c r="G55" s="45" t="s">
        <v>165</v>
      </c>
      <c r="H55" s="88">
        <v>8</v>
      </c>
      <c r="I55" s="49">
        <v>8</v>
      </c>
      <c r="J55" s="49" t="s">
        <v>36</v>
      </c>
      <c r="K55" s="49">
        <v>9</v>
      </c>
      <c r="L55" s="54"/>
      <c r="M55" s="54"/>
      <c r="N55" s="54"/>
      <c r="O55" s="54"/>
      <c r="P55" s="86">
        <v>8</v>
      </c>
      <c r="Q55" s="51">
        <f t="shared" si="0"/>
        <v>8.1999999999999993</v>
      </c>
      <c r="R55" s="52" t="str">
        <f t="shared" si="3"/>
        <v>B+</v>
      </c>
      <c r="S55" s="53" t="str">
        <f t="shared" si="1"/>
        <v>Khá</v>
      </c>
      <c r="T55" s="41" t="str">
        <f t="shared" si="4"/>
        <v/>
      </c>
      <c r="U55" s="41"/>
      <c r="V55" s="71"/>
      <c r="W55" s="4"/>
      <c r="X55" s="43" t="str">
        <f t="shared" si="2"/>
        <v>Đạt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2:40" ht="18" customHeight="1">
      <c r="B56" s="44">
        <v>48</v>
      </c>
      <c r="C56" s="45" t="s">
        <v>1192</v>
      </c>
      <c r="D56" s="46" t="s">
        <v>1193</v>
      </c>
      <c r="E56" s="47" t="s">
        <v>544</v>
      </c>
      <c r="F56" s="48" t="s">
        <v>432</v>
      </c>
      <c r="G56" s="45" t="s">
        <v>280</v>
      </c>
      <c r="H56" s="88">
        <v>10</v>
      </c>
      <c r="I56" s="49">
        <v>10</v>
      </c>
      <c r="J56" s="49" t="s">
        <v>36</v>
      </c>
      <c r="K56" s="49">
        <v>8</v>
      </c>
      <c r="L56" s="54"/>
      <c r="M56" s="54"/>
      <c r="N56" s="54"/>
      <c r="O56" s="54"/>
      <c r="P56" s="86">
        <v>5</v>
      </c>
      <c r="Q56" s="51">
        <f t="shared" si="0"/>
        <v>6.6</v>
      </c>
      <c r="R56" s="52" t="str">
        <f t="shared" si="3"/>
        <v>C+</v>
      </c>
      <c r="S56" s="53" t="str">
        <f t="shared" si="1"/>
        <v>Trung bình</v>
      </c>
      <c r="T56" s="41" t="str">
        <f t="shared" si="4"/>
        <v/>
      </c>
      <c r="U56" s="41"/>
      <c r="V56" s="71"/>
      <c r="W56" s="4"/>
      <c r="X56" s="43" t="str">
        <f t="shared" si="2"/>
        <v>Đạt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2:40" ht="18" customHeight="1">
      <c r="B57" s="44">
        <v>49</v>
      </c>
      <c r="C57" s="45" t="s">
        <v>1194</v>
      </c>
      <c r="D57" s="46" t="s">
        <v>1195</v>
      </c>
      <c r="E57" s="47" t="s">
        <v>903</v>
      </c>
      <c r="F57" s="48" t="s">
        <v>765</v>
      </c>
      <c r="G57" s="45" t="s">
        <v>148</v>
      </c>
      <c r="H57" s="88">
        <v>10</v>
      </c>
      <c r="I57" s="49">
        <v>10</v>
      </c>
      <c r="J57" s="49" t="s">
        <v>36</v>
      </c>
      <c r="K57" s="49">
        <v>8.5</v>
      </c>
      <c r="L57" s="54"/>
      <c r="M57" s="54"/>
      <c r="N57" s="54"/>
      <c r="O57" s="54"/>
      <c r="P57" s="86">
        <v>8.5</v>
      </c>
      <c r="Q57" s="51">
        <f t="shared" si="0"/>
        <v>8.8000000000000007</v>
      </c>
      <c r="R57" s="52" t="str">
        <f t="shared" si="3"/>
        <v>A</v>
      </c>
      <c r="S57" s="53" t="str">
        <f t="shared" si="1"/>
        <v>Giỏi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2:40" ht="18" customHeight="1">
      <c r="B58" s="44">
        <v>50</v>
      </c>
      <c r="C58" s="45" t="s">
        <v>1196</v>
      </c>
      <c r="D58" s="46" t="s">
        <v>220</v>
      </c>
      <c r="E58" s="47" t="s">
        <v>425</v>
      </c>
      <c r="F58" s="48" t="s">
        <v>1197</v>
      </c>
      <c r="G58" s="45" t="s">
        <v>104</v>
      </c>
      <c r="H58" s="88">
        <v>10</v>
      </c>
      <c r="I58" s="49">
        <v>8</v>
      </c>
      <c r="J58" s="49" t="s">
        <v>36</v>
      </c>
      <c r="K58" s="49">
        <v>9</v>
      </c>
      <c r="L58" s="54"/>
      <c r="M58" s="54"/>
      <c r="N58" s="54"/>
      <c r="O58" s="54"/>
      <c r="P58" s="86">
        <v>9.5</v>
      </c>
      <c r="Q58" s="51">
        <f t="shared" si="0"/>
        <v>9.3000000000000007</v>
      </c>
      <c r="R58" s="52" t="str">
        <f t="shared" si="3"/>
        <v>A+</v>
      </c>
      <c r="S58" s="53" t="str">
        <f t="shared" si="1"/>
        <v>Giỏi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2:40" ht="18" customHeight="1">
      <c r="B59" s="44">
        <v>51</v>
      </c>
      <c r="C59" s="45" t="s">
        <v>1198</v>
      </c>
      <c r="D59" s="46" t="s">
        <v>220</v>
      </c>
      <c r="E59" s="47" t="s">
        <v>425</v>
      </c>
      <c r="F59" s="48" t="s">
        <v>1146</v>
      </c>
      <c r="G59" s="45" t="s">
        <v>69</v>
      </c>
      <c r="H59" s="88">
        <v>8</v>
      </c>
      <c r="I59" s="49">
        <v>8</v>
      </c>
      <c r="J59" s="49" t="s">
        <v>36</v>
      </c>
      <c r="K59" s="49">
        <v>8</v>
      </c>
      <c r="L59" s="54"/>
      <c r="M59" s="54"/>
      <c r="N59" s="54"/>
      <c r="O59" s="54"/>
      <c r="P59" s="86">
        <v>8</v>
      </c>
      <c r="Q59" s="51">
        <f t="shared" si="0"/>
        <v>8</v>
      </c>
      <c r="R59" s="52" t="str">
        <f t="shared" si="3"/>
        <v>B+</v>
      </c>
      <c r="S59" s="53" t="str">
        <f t="shared" si="1"/>
        <v>Khá</v>
      </c>
      <c r="T59" s="41" t="str">
        <f t="shared" si="4"/>
        <v/>
      </c>
      <c r="U59" s="41"/>
      <c r="V59" s="71"/>
      <c r="W59" s="4"/>
      <c r="X59" s="43" t="str">
        <f t="shared" si="2"/>
        <v>Đạt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2:40" ht="18" customHeight="1">
      <c r="B60" s="44">
        <v>52</v>
      </c>
      <c r="C60" s="45" t="s">
        <v>1199</v>
      </c>
      <c r="D60" s="46" t="s">
        <v>1200</v>
      </c>
      <c r="E60" s="47" t="s">
        <v>910</v>
      </c>
      <c r="F60" s="48" t="s">
        <v>571</v>
      </c>
      <c r="G60" s="45" t="s">
        <v>174</v>
      </c>
      <c r="H60" s="88">
        <v>10</v>
      </c>
      <c r="I60" s="49">
        <v>8</v>
      </c>
      <c r="J60" s="49" t="s">
        <v>36</v>
      </c>
      <c r="K60" s="49">
        <v>8</v>
      </c>
      <c r="L60" s="54"/>
      <c r="M60" s="54"/>
      <c r="N60" s="54"/>
      <c r="O60" s="54"/>
      <c r="P60" s="86">
        <v>8</v>
      </c>
      <c r="Q60" s="51">
        <f t="shared" si="0"/>
        <v>8.1999999999999993</v>
      </c>
      <c r="R60" s="52" t="str">
        <f t="shared" si="3"/>
        <v>B+</v>
      </c>
      <c r="S60" s="53" t="str">
        <f t="shared" si="1"/>
        <v>Khá</v>
      </c>
      <c r="T60" s="41" t="str">
        <f t="shared" si="4"/>
        <v/>
      </c>
      <c r="U60" s="41"/>
      <c r="V60" s="71"/>
      <c r="W60" s="4"/>
      <c r="X60" s="43" t="str">
        <f t="shared" si="2"/>
        <v>Đạt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2:40" ht="18" customHeight="1">
      <c r="B61" s="44">
        <v>53</v>
      </c>
      <c r="C61" s="45" t="s">
        <v>1201</v>
      </c>
      <c r="D61" s="46" t="s">
        <v>1202</v>
      </c>
      <c r="E61" s="47" t="s">
        <v>1058</v>
      </c>
      <c r="F61" s="48" t="s">
        <v>468</v>
      </c>
      <c r="G61" s="45" t="s">
        <v>311</v>
      </c>
      <c r="H61" s="88">
        <v>10</v>
      </c>
      <c r="I61" s="49">
        <v>7</v>
      </c>
      <c r="J61" s="49" t="s">
        <v>36</v>
      </c>
      <c r="K61" s="49">
        <v>6</v>
      </c>
      <c r="L61" s="54"/>
      <c r="M61" s="54"/>
      <c r="N61" s="54"/>
      <c r="O61" s="54"/>
      <c r="P61" s="86">
        <v>8</v>
      </c>
      <c r="Q61" s="51">
        <f t="shared" si="0"/>
        <v>7.7</v>
      </c>
      <c r="R61" s="52" t="str">
        <f t="shared" si="3"/>
        <v>B</v>
      </c>
      <c r="S61" s="53" t="str">
        <f t="shared" si="1"/>
        <v>Khá</v>
      </c>
      <c r="T61" s="41" t="str">
        <f t="shared" si="4"/>
        <v/>
      </c>
      <c r="U61" s="41"/>
      <c r="V61" s="71"/>
      <c r="W61" s="4"/>
      <c r="X61" s="43" t="str">
        <f t="shared" si="2"/>
        <v>Đạt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2:40" ht="18" customHeight="1">
      <c r="B62" s="44">
        <v>54</v>
      </c>
      <c r="C62" s="45" t="s">
        <v>1203</v>
      </c>
      <c r="D62" s="46" t="s">
        <v>150</v>
      </c>
      <c r="E62" s="47" t="s">
        <v>265</v>
      </c>
      <c r="F62" s="48" t="s">
        <v>684</v>
      </c>
      <c r="G62" s="45" t="s">
        <v>174</v>
      </c>
      <c r="H62" s="88">
        <v>10</v>
      </c>
      <c r="I62" s="49">
        <v>8</v>
      </c>
      <c r="J62" s="49" t="s">
        <v>36</v>
      </c>
      <c r="K62" s="49">
        <v>8</v>
      </c>
      <c r="L62" s="54"/>
      <c r="M62" s="54"/>
      <c r="N62" s="54"/>
      <c r="O62" s="54"/>
      <c r="P62" s="86">
        <v>8.5</v>
      </c>
      <c r="Q62" s="51">
        <f t="shared" si="0"/>
        <v>8.5</v>
      </c>
      <c r="R62" s="52" t="str">
        <f t="shared" si="3"/>
        <v>A</v>
      </c>
      <c r="S62" s="53" t="str">
        <f t="shared" si="1"/>
        <v>Giỏi</v>
      </c>
      <c r="T62" s="41" t="str">
        <f t="shared" si="4"/>
        <v/>
      </c>
      <c r="U62" s="41"/>
      <c r="V62" s="71"/>
      <c r="W62" s="4"/>
      <c r="X62" s="43" t="str">
        <f t="shared" si="2"/>
        <v>Đạt</v>
      </c>
      <c r="Y62" s="4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61"/>
    </row>
    <row r="63" spans="2:40" ht="18" customHeight="1">
      <c r="B63" s="44">
        <v>55</v>
      </c>
      <c r="C63" s="45" t="s">
        <v>1204</v>
      </c>
      <c r="D63" s="46" t="s">
        <v>1205</v>
      </c>
      <c r="E63" s="47" t="s">
        <v>278</v>
      </c>
      <c r="F63" s="48" t="s">
        <v>765</v>
      </c>
      <c r="G63" s="45" t="s">
        <v>104</v>
      </c>
      <c r="H63" s="88">
        <v>10</v>
      </c>
      <c r="I63" s="49">
        <v>8</v>
      </c>
      <c r="J63" s="49" t="s">
        <v>36</v>
      </c>
      <c r="K63" s="49">
        <v>9</v>
      </c>
      <c r="L63" s="54"/>
      <c r="M63" s="54"/>
      <c r="N63" s="54"/>
      <c r="O63" s="54"/>
      <c r="P63" s="86">
        <v>8</v>
      </c>
      <c r="Q63" s="51">
        <f t="shared" si="0"/>
        <v>8.4</v>
      </c>
      <c r="R63" s="52" t="str">
        <f t="shared" si="3"/>
        <v>B+</v>
      </c>
      <c r="S63" s="53" t="str">
        <f t="shared" si="1"/>
        <v>Khá</v>
      </c>
      <c r="T63" s="41" t="str">
        <f t="shared" si="4"/>
        <v/>
      </c>
      <c r="U63" s="41"/>
      <c r="V63" s="71"/>
      <c r="W63" s="4"/>
      <c r="X63" s="43" t="str">
        <f t="shared" si="2"/>
        <v>Đạt</v>
      </c>
      <c r="Y63" s="4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61"/>
    </row>
    <row r="64" spans="2:40" ht="18" customHeight="1">
      <c r="B64" s="44">
        <v>56</v>
      </c>
      <c r="C64" s="45" t="s">
        <v>1206</v>
      </c>
      <c r="D64" s="46" t="s">
        <v>960</v>
      </c>
      <c r="E64" s="47" t="s">
        <v>1207</v>
      </c>
      <c r="F64" s="48" t="s">
        <v>994</v>
      </c>
      <c r="G64" s="45" t="s">
        <v>328</v>
      </c>
      <c r="H64" s="88">
        <v>10</v>
      </c>
      <c r="I64" s="49">
        <v>8</v>
      </c>
      <c r="J64" s="49" t="s">
        <v>36</v>
      </c>
      <c r="K64" s="49">
        <v>9</v>
      </c>
      <c r="L64" s="54"/>
      <c r="M64" s="54"/>
      <c r="N64" s="54"/>
      <c r="O64" s="54"/>
      <c r="P64" s="86">
        <v>8</v>
      </c>
      <c r="Q64" s="51">
        <f t="shared" si="0"/>
        <v>8.4</v>
      </c>
      <c r="R64" s="52" t="str">
        <f t="shared" si="3"/>
        <v>B+</v>
      </c>
      <c r="S64" s="53" t="str">
        <f t="shared" si="1"/>
        <v>Khá</v>
      </c>
      <c r="T64" s="41" t="str">
        <f t="shared" si="4"/>
        <v/>
      </c>
      <c r="U64" s="41"/>
      <c r="V64" s="71"/>
      <c r="W64" s="4"/>
      <c r="X64" s="43" t="str">
        <f t="shared" si="2"/>
        <v>Đạt</v>
      </c>
      <c r="Y64" s="4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61"/>
    </row>
    <row r="65" spans="1:40" ht="18" customHeight="1">
      <c r="B65" s="44">
        <v>57</v>
      </c>
      <c r="C65" s="45" t="s">
        <v>1208</v>
      </c>
      <c r="D65" s="46" t="s">
        <v>163</v>
      </c>
      <c r="E65" s="47" t="s">
        <v>1209</v>
      </c>
      <c r="F65" s="48" t="s">
        <v>1210</v>
      </c>
      <c r="G65" s="45" t="s">
        <v>1211</v>
      </c>
      <c r="H65" s="88">
        <v>10</v>
      </c>
      <c r="I65" s="49">
        <v>8</v>
      </c>
      <c r="J65" s="49" t="s">
        <v>36</v>
      </c>
      <c r="K65" s="49">
        <v>9</v>
      </c>
      <c r="L65" s="54"/>
      <c r="M65" s="54"/>
      <c r="N65" s="54"/>
      <c r="O65" s="54"/>
      <c r="P65" s="86">
        <v>7.5</v>
      </c>
      <c r="Q65" s="51">
        <f t="shared" si="0"/>
        <v>8.1</v>
      </c>
      <c r="R65" s="52" t="str">
        <f t="shared" si="3"/>
        <v>B+</v>
      </c>
      <c r="S65" s="53" t="str">
        <f t="shared" si="1"/>
        <v>Khá</v>
      </c>
      <c r="T65" s="41" t="str">
        <f t="shared" si="4"/>
        <v/>
      </c>
      <c r="U65" s="41"/>
      <c r="V65" s="71"/>
      <c r="W65" s="4"/>
      <c r="X65" s="43" t="str">
        <f t="shared" si="2"/>
        <v>Đạt</v>
      </c>
      <c r="Y65" s="4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61"/>
    </row>
    <row r="66" spans="1:40" ht="18" customHeight="1">
      <c r="B66" s="44">
        <v>58</v>
      </c>
      <c r="C66" s="45" t="s">
        <v>1212</v>
      </c>
      <c r="D66" s="46" t="s">
        <v>1213</v>
      </c>
      <c r="E66" s="47" t="s">
        <v>283</v>
      </c>
      <c r="F66" s="48" t="s">
        <v>1214</v>
      </c>
      <c r="G66" s="45" t="s">
        <v>148</v>
      </c>
      <c r="H66" s="88">
        <v>10</v>
      </c>
      <c r="I66" s="49">
        <v>10</v>
      </c>
      <c r="J66" s="49" t="s">
        <v>36</v>
      </c>
      <c r="K66" s="49">
        <v>8.5</v>
      </c>
      <c r="L66" s="54"/>
      <c r="M66" s="54"/>
      <c r="N66" s="54"/>
      <c r="O66" s="54"/>
      <c r="P66" s="86">
        <v>8</v>
      </c>
      <c r="Q66" s="51">
        <f t="shared" si="0"/>
        <v>8.5</v>
      </c>
      <c r="R66" s="52" t="str">
        <f t="shared" si="3"/>
        <v>A</v>
      </c>
      <c r="S66" s="53" t="str">
        <f t="shared" si="1"/>
        <v>Giỏi</v>
      </c>
      <c r="T66" s="41" t="str">
        <f t="shared" si="4"/>
        <v/>
      </c>
      <c r="U66" s="41"/>
      <c r="V66" s="71"/>
      <c r="W66" s="4"/>
      <c r="X66" s="43" t="str">
        <f t="shared" si="2"/>
        <v>Đạt</v>
      </c>
      <c r="Y66" s="4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61"/>
    </row>
    <row r="67" spans="1:40" ht="18" customHeight="1">
      <c r="B67" s="44">
        <v>59</v>
      </c>
      <c r="C67" s="45" t="s">
        <v>1215</v>
      </c>
      <c r="D67" s="46" t="s">
        <v>1216</v>
      </c>
      <c r="E67" s="47" t="s">
        <v>435</v>
      </c>
      <c r="F67" s="48" t="s">
        <v>1217</v>
      </c>
      <c r="G67" s="45" t="s">
        <v>157</v>
      </c>
      <c r="H67" s="88">
        <v>10</v>
      </c>
      <c r="I67" s="49">
        <v>8</v>
      </c>
      <c r="J67" s="49" t="s">
        <v>36</v>
      </c>
      <c r="K67" s="49">
        <v>9</v>
      </c>
      <c r="L67" s="54"/>
      <c r="M67" s="54"/>
      <c r="N67" s="54"/>
      <c r="O67" s="54"/>
      <c r="P67" s="86">
        <v>7.5</v>
      </c>
      <c r="Q67" s="51">
        <f t="shared" si="0"/>
        <v>8.1</v>
      </c>
      <c r="R67" s="52" t="str">
        <f t="shared" si="3"/>
        <v>B+</v>
      </c>
      <c r="S67" s="53" t="str">
        <f t="shared" si="1"/>
        <v>Khá</v>
      </c>
      <c r="T67" s="41" t="str">
        <f t="shared" si="4"/>
        <v/>
      </c>
      <c r="U67" s="41"/>
      <c r="V67" s="71"/>
      <c r="W67" s="4"/>
      <c r="X67" s="43" t="str">
        <f t="shared" si="2"/>
        <v>Đạt</v>
      </c>
      <c r="Y67" s="4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61"/>
    </row>
    <row r="68" spans="1:40" ht="18" customHeight="1">
      <c r="B68" s="44">
        <v>60</v>
      </c>
      <c r="C68" s="45" t="s">
        <v>1218</v>
      </c>
      <c r="D68" s="46" t="s">
        <v>150</v>
      </c>
      <c r="E68" s="47" t="s">
        <v>295</v>
      </c>
      <c r="F68" s="48" t="s">
        <v>937</v>
      </c>
      <c r="G68" s="45" t="s">
        <v>311</v>
      </c>
      <c r="H68" s="88">
        <v>10</v>
      </c>
      <c r="I68" s="49">
        <v>10</v>
      </c>
      <c r="J68" s="49" t="s">
        <v>36</v>
      </c>
      <c r="K68" s="49">
        <v>8</v>
      </c>
      <c r="L68" s="54"/>
      <c r="M68" s="54"/>
      <c r="N68" s="54"/>
      <c r="O68" s="54"/>
      <c r="P68" s="86">
        <v>5</v>
      </c>
      <c r="Q68" s="51">
        <f t="shared" si="0"/>
        <v>6.6</v>
      </c>
      <c r="R68" s="52" t="str">
        <f t="shared" si="3"/>
        <v>C+</v>
      </c>
      <c r="S68" s="53" t="str">
        <f t="shared" si="1"/>
        <v>Trung bình</v>
      </c>
      <c r="T68" s="41" t="str">
        <f t="shared" si="4"/>
        <v/>
      </c>
      <c r="U68" s="41"/>
      <c r="V68" s="71"/>
      <c r="W68" s="4"/>
      <c r="X68" s="43" t="str">
        <f t="shared" si="2"/>
        <v>Đạt</v>
      </c>
      <c r="Y68" s="4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61"/>
    </row>
    <row r="69" spans="1:40" ht="18" customHeight="1">
      <c r="B69" s="44">
        <v>61</v>
      </c>
      <c r="C69" s="45" t="s">
        <v>1219</v>
      </c>
      <c r="D69" s="46" t="s">
        <v>1220</v>
      </c>
      <c r="E69" s="47" t="s">
        <v>775</v>
      </c>
      <c r="F69" s="48" t="s">
        <v>1221</v>
      </c>
      <c r="G69" s="45" t="s">
        <v>579</v>
      </c>
      <c r="H69" s="88">
        <v>10</v>
      </c>
      <c r="I69" s="49">
        <v>8</v>
      </c>
      <c r="J69" s="49" t="s">
        <v>36</v>
      </c>
      <c r="K69" s="49">
        <v>8</v>
      </c>
      <c r="L69" s="54"/>
      <c r="M69" s="54"/>
      <c r="N69" s="54"/>
      <c r="O69" s="54"/>
      <c r="P69" s="86">
        <v>5.5</v>
      </c>
      <c r="Q69" s="51">
        <f t="shared" si="0"/>
        <v>6.7</v>
      </c>
      <c r="R69" s="52" t="str">
        <f t="shared" si="3"/>
        <v>C+</v>
      </c>
      <c r="S69" s="53" t="str">
        <f t="shared" si="1"/>
        <v>Trung bình</v>
      </c>
      <c r="T69" s="41" t="str">
        <f t="shared" si="4"/>
        <v/>
      </c>
      <c r="U69" s="41"/>
      <c r="V69" s="71"/>
      <c r="W69" s="4"/>
      <c r="X69" s="43" t="str">
        <f t="shared" si="2"/>
        <v>Đạt</v>
      </c>
      <c r="Y69" s="4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61"/>
    </row>
    <row r="70" spans="1:40" ht="18" customHeight="1">
      <c r="B70" s="44">
        <v>62</v>
      </c>
      <c r="C70" s="45" t="s">
        <v>1222</v>
      </c>
      <c r="D70" s="46" t="s">
        <v>1223</v>
      </c>
      <c r="E70" s="47" t="s">
        <v>614</v>
      </c>
      <c r="F70" s="48" t="s">
        <v>1224</v>
      </c>
      <c r="G70" s="45" t="s">
        <v>157</v>
      </c>
      <c r="H70" s="88">
        <v>10</v>
      </c>
      <c r="I70" s="49">
        <v>8</v>
      </c>
      <c r="J70" s="49" t="s">
        <v>36</v>
      </c>
      <c r="K70" s="49">
        <v>9</v>
      </c>
      <c r="L70" s="54"/>
      <c r="M70" s="54"/>
      <c r="N70" s="54"/>
      <c r="O70" s="54"/>
      <c r="P70" s="86">
        <v>7</v>
      </c>
      <c r="Q70" s="51">
        <f t="shared" si="0"/>
        <v>7.8</v>
      </c>
      <c r="R70" s="52" t="str">
        <f t="shared" si="3"/>
        <v>B</v>
      </c>
      <c r="S70" s="53" t="str">
        <f t="shared" si="1"/>
        <v>Khá</v>
      </c>
      <c r="T70" s="41" t="str">
        <f t="shared" si="4"/>
        <v/>
      </c>
      <c r="U70" s="41"/>
      <c r="V70" s="71"/>
      <c r="W70" s="4"/>
      <c r="X70" s="43" t="str">
        <f t="shared" si="2"/>
        <v>Đạt</v>
      </c>
      <c r="Y70" s="43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61"/>
    </row>
    <row r="71" spans="1:40" ht="18" customHeight="1">
      <c r="B71" s="44">
        <v>63</v>
      </c>
      <c r="C71" s="45" t="s">
        <v>1225</v>
      </c>
      <c r="D71" s="46" t="s">
        <v>1226</v>
      </c>
      <c r="E71" s="47" t="s">
        <v>778</v>
      </c>
      <c r="F71" s="48" t="s">
        <v>1227</v>
      </c>
      <c r="G71" s="45" t="s">
        <v>174</v>
      </c>
      <c r="H71" s="88">
        <v>10</v>
      </c>
      <c r="I71" s="49">
        <v>8</v>
      </c>
      <c r="J71" s="49" t="s">
        <v>36</v>
      </c>
      <c r="K71" s="49">
        <v>8</v>
      </c>
      <c r="L71" s="54"/>
      <c r="M71" s="54"/>
      <c r="N71" s="54"/>
      <c r="O71" s="54"/>
      <c r="P71" s="86">
        <v>8</v>
      </c>
      <c r="Q71" s="51">
        <f t="shared" si="0"/>
        <v>8.1999999999999993</v>
      </c>
      <c r="R71" s="52" t="str">
        <f t="shared" si="3"/>
        <v>B+</v>
      </c>
      <c r="S71" s="53" t="str">
        <f t="shared" si="1"/>
        <v>Khá</v>
      </c>
      <c r="T71" s="41" t="str">
        <f t="shared" si="4"/>
        <v/>
      </c>
      <c r="U71" s="41"/>
      <c r="V71" s="71"/>
      <c r="W71" s="4"/>
      <c r="X71" s="43" t="str">
        <f t="shared" si="2"/>
        <v>Đạt</v>
      </c>
      <c r="Y71" s="43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61"/>
    </row>
    <row r="72" spans="1:40" ht="18" customHeight="1">
      <c r="B72" s="44">
        <v>64</v>
      </c>
      <c r="C72" s="45" t="s">
        <v>1228</v>
      </c>
      <c r="D72" s="46" t="s">
        <v>1229</v>
      </c>
      <c r="E72" s="47" t="s">
        <v>778</v>
      </c>
      <c r="F72" s="48" t="s">
        <v>1230</v>
      </c>
      <c r="G72" s="45" t="s">
        <v>95</v>
      </c>
      <c r="H72" s="88">
        <v>8</v>
      </c>
      <c r="I72" s="49">
        <v>8</v>
      </c>
      <c r="J72" s="49" t="s">
        <v>36</v>
      </c>
      <c r="K72" s="49">
        <v>9</v>
      </c>
      <c r="L72" s="54"/>
      <c r="M72" s="54"/>
      <c r="N72" s="54"/>
      <c r="O72" s="54"/>
      <c r="P72" s="86">
        <v>8</v>
      </c>
      <c r="Q72" s="51">
        <f t="shared" si="0"/>
        <v>8.1999999999999993</v>
      </c>
      <c r="R72" s="52" t="str">
        <f t="shared" si="3"/>
        <v>B+</v>
      </c>
      <c r="S72" s="53" t="str">
        <f t="shared" si="1"/>
        <v>Khá</v>
      </c>
      <c r="T72" s="41" t="str">
        <f t="shared" si="4"/>
        <v/>
      </c>
      <c r="U72" s="41"/>
      <c r="V72" s="71"/>
      <c r="W72" s="4"/>
      <c r="X72" s="43" t="str">
        <f t="shared" si="2"/>
        <v>Đạt</v>
      </c>
      <c r="Y72" s="43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61"/>
    </row>
    <row r="73" spans="1:40" ht="7.5" customHeight="1">
      <c r="A73" s="61"/>
      <c r="B73" s="62"/>
      <c r="C73" s="63"/>
      <c r="D73" s="63"/>
      <c r="E73" s="64"/>
      <c r="F73" s="64"/>
      <c r="G73" s="64"/>
      <c r="H73" s="65"/>
      <c r="I73" s="66"/>
      <c r="J73" s="66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4"/>
    </row>
    <row r="74" spans="1:40" ht="16.8">
      <c r="A74" s="61"/>
      <c r="B74" s="140" t="s">
        <v>37</v>
      </c>
      <c r="C74" s="140"/>
      <c r="D74" s="63"/>
      <c r="E74" s="64"/>
      <c r="F74" s="64"/>
      <c r="G74" s="64"/>
      <c r="H74" s="65"/>
      <c r="I74" s="66"/>
      <c r="J74" s="66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4"/>
    </row>
    <row r="75" spans="1:40" ht="16.5" customHeight="1">
      <c r="A75" s="61"/>
      <c r="B75" s="68" t="s">
        <v>38</v>
      </c>
      <c r="C75" s="68"/>
      <c r="D75" s="69">
        <f>+$AA$7</f>
        <v>64</v>
      </c>
      <c r="E75" s="70" t="s">
        <v>39</v>
      </c>
      <c r="F75" s="70"/>
      <c r="G75" s="130" t="s">
        <v>40</v>
      </c>
      <c r="H75" s="130"/>
      <c r="I75" s="130"/>
      <c r="J75" s="130"/>
      <c r="K75" s="130"/>
      <c r="L75" s="130"/>
      <c r="M75" s="130"/>
      <c r="N75" s="130"/>
      <c r="O75" s="130"/>
      <c r="P75" s="71">
        <f>$AA$7 -COUNTIF($T$8:$T$251,"Vắng") -COUNTIF($T$8:$T$251,"Vắng có phép") - COUNTIF($T$8:$T$251,"Đình chỉ thi") - COUNTIF($T$8:$T$251,"Không đủ ĐKDT")</f>
        <v>61</v>
      </c>
      <c r="Q75" s="71"/>
      <c r="R75" s="72"/>
      <c r="S75" s="73"/>
      <c r="T75" s="73" t="s">
        <v>39</v>
      </c>
      <c r="U75" s="73"/>
      <c r="V75" s="73"/>
      <c r="W75" s="4"/>
    </row>
    <row r="76" spans="1:40" ht="16.5" customHeight="1">
      <c r="A76" s="61"/>
      <c r="B76" s="68" t="s">
        <v>41</v>
      </c>
      <c r="C76" s="68"/>
      <c r="D76" s="69">
        <f>+$AL$7</f>
        <v>61</v>
      </c>
      <c r="E76" s="70" t="s">
        <v>39</v>
      </c>
      <c r="F76" s="70"/>
      <c r="G76" s="130" t="s">
        <v>42</v>
      </c>
      <c r="H76" s="130"/>
      <c r="I76" s="130"/>
      <c r="J76" s="130"/>
      <c r="K76" s="130"/>
      <c r="L76" s="130"/>
      <c r="M76" s="130"/>
      <c r="N76" s="130"/>
      <c r="O76" s="130"/>
      <c r="P76" s="74">
        <f>COUNTIF($T$8:$T$127,"Vắng")</f>
        <v>0</v>
      </c>
      <c r="Q76" s="74"/>
      <c r="R76" s="75"/>
      <c r="S76" s="73"/>
      <c r="T76" s="73" t="s">
        <v>39</v>
      </c>
      <c r="U76" s="73"/>
      <c r="V76" s="73"/>
      <c r="W76" s="4"/>
    </row>
    <row r="77" spans="1:40" ht="16.5" customHeight="1">
      <c r="A77" s="61"/>
      <c r="B77" s="68" t="s">
        <v>43</v>
      </c>
      <c r="C77" s="68"/>
      <c r="D77" s="76">
        <f>COUNTIF(X9:X72,"Học lại")</f>
        <v>3</v>
      </c>
      <c r="E77" s="70" t="s">
        <v>39</v>
      </c>
      <c r="F77" s="70"/>
      <c r="G77" s="130" t="s">
        <v>44</v>
      </c>
      <c r="H77" s="130"/>
      <c r="I77" s="130"/>
      <c r="J77" s="130"/>
      <c r="K77" s="130"/>
      <c r="L77" s="130"/>
      <c r="M77" s="130"/>
      <c r="N77" s="130"/>
      <c r="O77" s="130"/>
      <c r="P77" s="71">
        <f>COUNTIF($T$8:$T$127,"Vắng có phép")</f>
        <v>0</v>
      </c>
      <c r="Q77" s="71"/>
      <c r="R77" s="72"/>
      <c r="S77" s="73"/>
      <c r="T77" s="73" t="s">
        <v>39</v>
      </c>
      <c r="U77" s="73"/>
      <c r="V77" s="73"/>
      <c r="W77" s="4"/>
    </row>
    <row r="78" spans="1:40" ht="3" customHeight="1">
      <c r="A78" s="61"/>
      <c r="B78" s="62"/>
      <c r="C78" s="63"/>
      <c r="D78" s="63"/>
      <c r="E78" s="64"/>
      <c r="F78" s="64"/>
      <c r="G78" s="64"/>
      <c r="H78" s="65"/>
      <c r="I78" s="66"/>
      <c r="J78" s="66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4"/>
    </row>
    <row r="79" spans="1:40">
      <c r="B79" s="77" t="s">
        <v>45</v>
      </c>
      <c r="C79" s="77"/>
      <c r="D79" s="78">
        <f>COUNTIF(X9:X72,"Thi lại")</f>
        <v>0</v>
      </c>
      <c r="E79" s="79" t="s">
        <v>39</v>
      </c>
      <c r="F79" s="4"/>
      <c r="G79" s="4"/>
      <c r="H79" s="4"/>
      <c r="I79" s="4"/>
      <c r="J79" s="150"/>
      <c r="K79" s="150"/>
      <c r="L79" s="150"/>
      <c r="M79" s="150"/>
      <c r="N79" s="150"/>
      <c r="O79" s="150"/>
      <c r="P79" s="150"/>
      <c r="Q79" s="150"/>
      <c r="R79" s="150"/>
      <c r="S79" s="150"/>
      <c r="T79" s="150"/>
      <c r="U79" s="114"/>
      <c r="V79" s="114"/>
      <c r="W79" s="4"/>
    </row>
    <row r="80" spans="1:40">
      <c r="B80" s="77"/>
      <c r="C80" s="77"/>
      <c r="D80" s="78"/>
      <c r="E80" s="79"/>
      <c r="F80" s="4"/>
      <c r="G80" s="4"/>
      <c r="H80" s="4"/>
      <c r="I80" s="4"/>
      <c r="J80" s="150" t="s">
        <v>58</v>
      </c>
      <c r="K80" s="150"/>
      <c r="L80" s="150"/>
      <c r="M80" s="150"/>
      <c r="N80" s="150"/>
      <c r="O80" s="150"/>
      <c r="P80" s="150"/>
      <c r="Q80" s="150"/>
      <c r="R80" s="150"/>
      <c r="S80" s="150"/>
      <c r="T80" s="150"/>
      <c r="U80" s="150"/>
      <c r="V80" s="114"/>
      <c r="W80" s="4"/>
    </row>
    <row r="81" spans="1:40" ht="31.95" customHeight="1">
      <c r="A81" s="80"/>
      <c r="B81" s="151" t="s">
        <v>46</v>
      </c>
      <c r="C81" s="151"/>
      <c r="D81" s="151"/>
      <c r="E81" s="151"/>
      <c r="F81" s="151"/>
      <c r="G81" s="151"/>
      <c r="H81" s="151"/>
      <c r="I81" s="81"/>
      <c r="J81" s="152" t="s">
        <v>59</v>
      </c>
      <c r="K81" s="153"/>
      <c r="L81" s="153"/>
      <c r="M81" s="153"/>
      <c r="N81" s="153"/>
      <c r="O81" s="153"/>
      <c r="P81" s="153"/>
      <c r="Q81" s="153"/>
      <c r="R81" s="153"/>
      <c r="S81" s="153"/>
      <c r="T81" s="153"/>
      <c r="U81" s="153"/>
      <c r="V81" s="115"/>
      <c r="W81" s="4"/>
    </row>
    <row r="82" spans="1:40" ht="4.5" customHeight="1">
      <c r="A82" s="61"/>
      <c r="B82" s="62"/>
      <c r="C82" s="82"/>
      <c r="D82" s="82"/>
      <c r="E82" s="83"/>
      <c r="F82" s="83"/>
      <c r="G82" s="83"/>
      <c r="H82" s="84"/>
      <c r="I82" s="85"/>
      <c r="J82" s="85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 spans="1:40" s="61" customFormat="1">
      <c r="B83" s="151" t="s">
        <v>47</v>
      </c>
      <c r="C83" s="151"/>
      <c r="D83" s="154" t="s">
        <v>48</v>
      </c>
      <c r="E83" s="154"/>
      <c r="F83" s="154"/>
      <c r="G83" s="154"/>
      <c r="H83" s="154"/>
      <c r="I83" s="85"/>
      <c r="J83" s="85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4"/>
      <c r="X83" s="2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s="61" customFormat="1" hidden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2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s="61" customFormat="1" ht="11.4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2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s="61" customFormat="1" ht="13.2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2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s="61" customFormat="1" ht="9.75" customHeight="1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2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s="61" customFormat="1" ht="3.7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2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s="61" customFormat="1" ht="18" customHeight="1">
      <c r="A89" s="1"/>
      <c r="B89" s="148" t="s">
        <v>60</v>
      </c>
      <c r="C89" s="148"/>
      <c r="D89" s="148" t="s">
        <v>61</v>
      </c>
      <c r="E89" s="148"/>
      <c r="F89" s="148"/>
      <c r="G89" s="148"/>
      <c r="H89" s="148"/>
      <c r="I89" s="148"/>
      <c r="J89" s="148" t="s">
        <v>62</v>
      </c>
      <c r="K89" s="148"/>
      <c r="L89" s="148"/>
      <c r="M89" s="148"/>
      <c r="N89" s="148"/>
      <c r="O89" s="148"/>
      <c r="P89" s="148"/>
      <c r="Q89" s="148"/>
      <c r="R89" s="148"/>
      <c r="S89" s="148"/>
      <c r="T89" s="148"/>
      <c r="U89" s="148"/>
      <c r="V89" s="113"/>
      <c r="W89" s="4"/>
      <c r="X89" s="2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0" s="61" customFormat="1" ht="4.5" customHeight="1">
      <c r="A90" s="1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2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</row>
    <row r="91" spans="1:40" s="61" customFormat="1" ht="36.75" customHeight="1">
      <c r="A91" s="1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2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</row>
    <row r="92" spans="1:40" ht="38.25" customHeight="1">
      <c r="B92" s="155"/>
      <c r="C92" s="151"/>
      <c r="D92" s="151"/>
      <c r="E92" s="151"/>
      <c r="F92" s="151"/>
      <c r="G92" s="151"/>
      <c r="H92" s="155"/>
      <c r="I92" s="155"/>
      <c r="J92" s="155"/>
      <c r="K92" s="155"/>
      <c r="L92" s="155"/>
      <c r="M92" s="155"/>
      <c r="N92" s="156"/>
      <c r="O92" s="156"/>
      <c r="P92" s="156"/>
      <c r="Q92" s="156"/>
      <c r="R92" s="156"/>
      <c r="S92" s="156"/>
      <c r="T92" s="156"/>
      <c r="U92" s="156"/>
      <c r="V92" s="112"/>
    </row>
    <row r="93" spans="1:40">
      <c r="B93" s="62"/>
      <c r="C93" s="82"/>
      <c r="D93" s="82"/>
      <c r="E93" s="83"/>
      <c r="F93" s="83"/>
      <c r="G93" s="83"/>
      <c r="H93" s="84"/>
      <c r="I93" s="85"/>
      <c r="J93" s="85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spans="1:40">
      <c r="B94" s="151"/>
      <c r="C94" s="151"/>
      <c r="D94" s="154"/>
      <c r="E94" s="154"/>
      <c r="F94" s="154"/>
      <c r="G94" s="154"/>
      <c r="H94" s="154"/>
      <c r="I94" s="85"/>
      <c r="J94" s="85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</row>
    <row r="95" spans="1:40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100" spans="2:22">
      <c r="B100" s="157"/>
      <c r="C100" s="157"/>
      <c r="D100" s="157"/>
      <c r="E100" s="157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11"/>
    </row>
    <row r="103" spans="2:22" ht="39" customHeight="1">
      <c r="B103" s="155"/>
      <c r="C103" s="151"/>
      <c r="D103" s="151"/>
      <c r="E103" s="151"/>
      <c r="F103" s="151"/>
      <c r="G103" s="151"/>
      <c r="H103" s="155"/>
      <c r="I103" s="155"/>
      <c r="J103" s="155"/>
      <c r="K103" s="155"/>
      <c r="L103" s="155"/>
      <c r="M103" s="155"/>
      <c r="N103" s="156"/>
      <c r="O103" s="156"/>
      <c r="P103" s="156"/>
      <c r="Q103" s="156"/>
      <c r="R103" s="156"/>
      <c r="S103" s="156"/>
      <c r="T103" s="156"/>
      <c r="U103" s="156"/>
      <c r="V103" s="112"/>
    </row>
    <row r="104" spans="2:22">
      <c r="B104" s="62"/>
      <c r="C104" s="82"/>
      <c r="D104" s="82"/>
      <c r="E104" s="83"/>
      <c r="F104" s="83"/>
      <c r="G104" s="83"/>
      <c r="H104" s="84"/>
      <c r="I104" s="85"/>
      <c r="J104" s="85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5" spans="2:22">
      <c r="B105" s="151"/>
      <c r="C105" s="151"/>
      <c r="D105" s="154"/>
      <c r="E105" s="154"/>
      <c r="F105" s="154"/>
      <c r="G105" s="154"/>
      <c r="H105" s="154"/>
      <c r="I105" s="85"/>
      <c r="J105" s="85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</row>
    <row r="106" spans="2:22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</row>
    <row r="111" spans="2:22">
      <c r="B111" s="157"/>
      <c r="C111" s="157"/>
      <c r="D111" s="157"/>
      <c r="E111" s="157"/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11"/>
    </row>
  </sheetData>
  <sheetProtection formatCells="0" formatColumns="0" formatRows="0" insertColumns="0" insertRows="0" insertHyperlinks="0" deleteColumns="0" deleteRows="0" sort="0" autoFilter="0" pivotTables="0"/>
  <autoFilter ref="A7:AN72">
    <filterColumn colId="3" showButton="0"/>
  </autoFilter>
  <mergeCells count="68">
    <mergeCell ref="N92:U92"/>
    <mergeCell ref="B111:D111"/>
    <mergeCell ref="E111:G111"/>
    <mergeCell ref="H111:M111"/>
    <mergeCell ref="N111:U111"/>
    <mergeCell ref="B94:C94"/>
    <mergeCell ref="D94:H94"/>
    <mergeCell ref="B100:D100"/>
    <mergeCell ref="E100:G100"/>
    <mergeCell ref="H100:M100"/>
    <mergeCell ref="N100:U100"/>
    <mergeCell ref="B103:G103"/>
    <mergeCell ref="H103:M103"/>
    <mergeCell ref="N103:U103"/>
    <mergeCell ref="B105:C105"/>
    <mergeCell ref="D105:H105"/>
    <mergeCell ref="B83:C83"/>
    <mergeCell ref="D83:H83"/>
    <mergeCell ref="B89:C89"/>
    <mergeCell ref="D89:I89"/>
    <mergeCell ref="B92:G92"/>
    <mergeCell ref="H92:M92"/>
    <mergeCell ref="J89:U89"/>
    <mergeCell ref="P6:P7"/>
    <mergeCell ref="Q6:Q8"/>
    <mergeCell ref="R6:R7"/>
    <mergeCell ref="H6:H7"/>
    <mergeCell ref="I6:I7"/>
    <mergeCell ref="J6:J7"/>
    <mergeCell ref="K6:K7"/>
    <mergeCell ref="L6:L7"/>
    <mergeCell ref="J79:T79"/>
    <mergeCell ref="J80:U80"/>
    <mergeCell ref="B81:H81"/>
    <mergeCell ref="J81:U81"/>
    <mergeCell ref="G77:O77"/>
    <mergeCell ref="M6:N6"/>
    <mergeCell ref="G6:G7"/>
    <mergeCell ref="B8:G8"/>
    <mergeCell ref="B74:C74"/>
    <mergeCell ref="G75:O75"/>
    <mergeCell ref="C6:C7"/>
    <mergeCell ref="D6:E7"/>
    <mergeCell ref="F6:F7"/>
    <mergeCell ref="O6:O7"/>
    <mergeCell ref="G76:O76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U6:U8"/>
    <mergeCell ref="S6:S7"/>
    <mergeCell ref="T6:T8"/>
    <mergeCell ref="B6:B7"/>
    <mergeCell ref="B1:G1"/>
    <mergeCell ref="H1:U1"/>
    <mergeCell ref="B2:G2"/>
    <mergeCell ref="H2:U2"/>
    <mergeCell ref="B3:C3"/>
    <mergeCell ref="D3:O3"/>
    <mergeCell ref="P3:U3"/>
  </mergeCells>
  <conditionalFormatting sqref="H9:P72">
    <cfRule type="cellIs" dxfId="53" priority="9" operator="greaterThan">
      <formula>10</formula>
    </cfRule>
  </conditionalFormatting>
  <conditionalFormatting sqref="C1:C1048576">
    <cfRule type="duplicateValues" dxfId="52" priority="8"/>
  </conditionalFormatting>
  <conditionalFormatting sqref="P9:P72">
    <cfRule type="cellIs" dxfId="51" priority="5" operator="greaterThan">
      <formula>10</formula>
    </cfRule>
    <cfRule type="cellIs" dxfId="50" priority="6" operator="greaterThan">
      <formula>10</formula>
    </cfRule>
    <cfRule type="cellIs" dxfId="49" priority="7" operator="greaterThan">
      <formula>10</formula>
    </cfRule>
  </conditionalFormatting>
  <conditionalFormatting sqref="H9:K72">
    <cfRule type="cellIs" dxfId="48" priority="4" operator="greaterThan">
      <formula>10</formula>
    </cfRule>
  </conditionalFormatting>
  <conditionalFormatting sqref="C80:C89">
    <cfRule type="duplicateValues" dxfId="47" priority="3"/>
  </conditionalFormatting>
  <conditionalFormatting sqref="O80:O89">
    <cfRule type="duplicateValues" dxfId="46" priority="2"/>
  </conditionalFormatting>
  <conditionalFormatting sqref="C80:C89">
    <cfRule type="duplicateValues" dxfId="45" priority="1"/>
  </conditionalFormatting>
  <dataValidations count="1">
    <dataValidation allowBlank="1" showInputMessage="1" showErrorMessage="1" errorTitle="Không xóa dữ liệu" error="Không xóa dữ liệu" prompt="Không xóa dữ liệu" sqref="D77 AN2:AN7 X9:Y72 Z9 Z2:AM2 Y3:AM7"/>
  </dataValidations>
  <pageMargins left="0.55118110236220474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14</vt:i4>
      </vt:variant>
    </vt:vector>
  </HeadingPairs>
  <TitlesOfParts>
    <vt:vector size="28" baseType="lpstr">
      <vt:lpstr>Nhom(4)</vt:lpstr>
      <vt:lpstr>Nhom(14)</vt:lpstr>
      <vt:lpstr>Nhom(13)</vt:lpstr>
      <vt:lpstr>Nhom(12)</vt:lpstr>
      <vt:lpstr>Nhom(10)</vt:lpstr>
      <vt:lpstr>Nhom(9)</vt:lpstr>
      <vt:lpstr>Nhom(8)</vt:lpstr>
      <vt:lpstr>Nhom(7)</vt:lpstr>
      <vt:lpstr>Nhom(6)</vt:lpstr>
      <vt:lpstr>Nhom(5)</vt:lpstr>
      <vt:lpstr>Nhom(3)</vt:lpstr>
      <vt:lpstr>Nhom(11)</vt:lpstr>
      <vt:lpstr>Nhom(2)</vt:lpstr>
      <vt:lpstr>Nhom(1)</vt:lpstr>
      <vt:lpstr>'Nhom(1)'!Print_Titles</vt:lpstr>
      <vt:lpstr>'Nhom(10)'!Print_Titles</vt:lpstr>
      <vt:lpstr>'Nhom(11)'!Print_Titles</vt:lpstr>
      <vt:lpstr>'Nhom(12)'!Print_Titles</vt:lpstr>
      <vt:lpstr>'Nhom(13)'!Print_Titles</vt:lpstr>
      <vt:lpstr>'Nhom(14)'!Print_Titles</vt:lpstr>
      <vt:lpstr>'Nhom(2)'!Print_Titles</vt:lpstr>
      <vt:lpstr>'Nhom(3)'!Print_Titles</vt:lpstr>
      <vt:lpstr>'Nhom(4)'!Print_Titles</vt:lpstr>
      <vt:lpstr>'Nhom(5)'!Print_Titles</vt:lpstr>
      <vt:lpstr>'Nhom(6)'!Print_Titles</vt:lpstr>
      <vt:lpstr>'Nhom(7)'!Print_Titles</vt:lpstr>
      <vt:lpstr>'Nhom(8)'!Print_Titles</vt:lpstr>
      <vt:lpstr>'Nhom(9)'!Print_Titles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2019-07-18T08:43:39Z</cp:lastPrinted>
  <dcterms:created xsi:type="dcterms:W3CDTF">2017-10-31T02:06:52Z</dcterms:created>
  <dcterms:modified xsi:type="dcterms:W3CDTF">2019-07-24T08:07:02Z</dcterms:modified>
</cp:coreProperties>
</file>