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8" activeTab="2"/>
  </bookViews>
  <sheets>
    <sheet name="Nhóm(3)" sheetId="3" r:id="rId1"/>
    <sheet name="Nhóm(2)" sheetId="2" r:id="rId2"/>
    <sheet name="Nhóm(1)" sheetId="1" r:id="rId3"/>
  </sheets>
  <definedNames>
    <definedName name="_xlnm._FilterDatabase" localSheetId="2" hidden="1">'Nhóm(1)'!$A$8:$AL$82</definedName>
    <definedName name="_xlnm._FilterDatabase" localSheetId="1" hidden="1">'Nhóm(2)'!$A$8:$AL$76</definedName>
    <definedName name="_xlnm._FilterDatabase" localSheetId="0" hidden="1">'Nhóm(3)'!$A$8:$AL$79</definedName>
    <definedName name="_xlnm.Print_Titles" localSheetId="2">'Nhóm(1)'!$4:$9</definedName>
    <definedName name="_xlnm.Print_Titles" localSheetId="1">'Nhóm(2)'!$4:$9</definedName>
    <definedName name="_xlnm.Print_Titles" localSheetId="0">'Nhóm(3)'!$4:$9</definedName>
  </definedNames>
  <calcPr calcId="124519"/>
</workbook>
</file>

<file path=xl/calcChain.xml><?xml version="1.0" encoding="utf-8"?>
<calcChain xmlns="http://schemas.openxmlformats.org/spreadsheetml/2006/main">
  <c r="S79" i="3"/>
  <c r="S78"/>
  <c r="S77"/>
  <c r="S76"/>
  <c r="S75"/>
  <c r="S74"/>
  <c r="S73"/>
  <c r="S72"/>
  <c r="S71"/>
  <c r="S70"/>
  <c r="S69"/>
  <c r="S68"/>
  <c r="S67"/>
  <c r="S66"/>
  <c r="S65"/>
  <c r="S64"/>
  <c r="S63"/>
  <c r="S62"/>
  <c r="S61"/>
  <c r="S60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7"/>
  <c r="S36"/>
  <c r="S35"/>
  <c r="S34"/>
  <c r="S33"/>
  <c r="S32"/>
  <c r="S31"/>
  <c r="S30"/>
  <c r="S29"/>
  <c r="S28"/>
  <c r="S27"/>
  <c r="S25"/>
  <c r="S24"/>
  <c r="S23"/>
  <c r="S22"/>
  <c r="S21"/>
  <c r="S20"/>
  <c r="S19"/>
  <c r="S18"/>
  <c r="S17"/>
  <c r="S16"/>
  <c r="S15"/>
  <c r="S14"/>
  <c r="S13"/>
  <c r="S12"/>
  <c r="S11"/>
  <c r="AE8" s="1"/>
  <c r="S10"/>
  <c r="O9"/>
  <c r="Y8"/>
  <c r="X8"/>
  <c r="S76" i="2"/>
  <c r="S75"/>
  <c r="S74"/>
  <c r="S73"/>
  <c r="S72"/>
  <c r="S71"/>
  <c r="S70"/>
  <c r="S69"/>
  <c r="S68"/>
  <c r="S67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AC8" s="1"/>
  <c r="S10"/>
  <c r="O9"/>
  <c r="Y8"/>
  <c r="X8"/>
  <c r="AA8" i="3" l="1"/>
  <c r="AC8"/>
  <c r="AE8" i="2"/>
  <c r="AA8"/>
  <c r="O84" i="3"/>
  <c r="O83"/>
  <c r="P11"/>
  <c r="P15"/>
  <c r="P17"/>
  <c r="P21"/>
  <c r="P23"/>
  <c r="P27"/>
  <c r="P31"/>
  <c r="AB8"/>
  <c r="P10"/>
  <c r="P12"/>
  <c r="P14"/>
  <c r="P16"/>
  <c r="P18"/>
  <c r="P20"/>
  <c r="P22"/>
  <c r="P24"/>
  <c r="P26"/>
  <c r="P28"/>
  <c r="P30"/>
  <c r="P32"/>
  <c r="P35"/>
  <c r="P37"/>
  <c r="P39"/>
  <c r="P41"/>
  <c r="P43"/>
  <c r="P45"/>
  <c r="P47"/>
  <c r="P49"/>
  <c r="P51"/>
  <c r="P53"/>
  <c r="P55"/>
  <c r="P57"/>
  <c r="P59"/>
  <c r="P61"/>
  <c r="P63"/>
  <c r="P65"/>
  <c r="P67"/>
  <c r="P69"/>
  <c r="P71"/>
  <c r="P73"/>
  <c r="P75"/>
  <c r="P77"/>
  <c r="P79"/>
  <c r="P78"/>
  <c r="W78" s="1"/>
  <c r="P76"/>
  <c r="P74"/>
  <c r="W74" s="1"/>
  <c r="P72"/>
  <c r="P70"/>
  <c r="P68"/>
  <c r="P66"/>
  <c r="W66" s="1"/>
  <c r="P64"/>
  <c r="P62"/>
  <c r="P60"/>
  <c r="P58"/>
  <c r="P56"/>
  <c r="P54"/>
  <c r="P52"/>
  <c r="P50"/>
  <c r="P48"/>
  <c r="P46"/>
  <c r="P44"/>
  <c r="P42"/>
  <c r="W42" s="1"/>
  <c r="P40"/>
  <c r="P38"/>
  <c r="P36"/>
  <c r="P34"/>
  <c r="P13"/>
  <c r="P19"/>
  <c r="P25"/>
  <c r="P29"/>
  <c r="P33"/>
  <c r="W38"/>
  <c r="W56"/>
  <c r="W60"/>
  <c r="W64"/>
  <c r="W68"/>
  <c r="W72"/>
  <c r="W76"/>
  <c r="O81" i="2"/>
  <c r="O80"/>
  <c r="P13"/>
  <c r="P15"/>
  <c r="P19"/>
  <c r="P23"/>
  <c r="P27"/>
  <c r="P29"/>
  <c r="P31"/>
  <c r="AB8"/>
  <c r="P10"/>
  <c r="P12"/>
  <c r="P14"/>
  <c r="P16"/>
  <c r="P18"/>
  <c r="P20"/>
  <c r="P22"/>
  <c r="P24"/>
  <c r="P26"/>
  <c r="W26" s="1"/>
  <c r="P28"/>
  <c r="P30"/>
  <c r="P32"/>
  <c r="P35"/>
  <c r="P37"/>
  <c r="P39"/>
  <c r="P41"/>
  <c r="P43"/>
  <c r="P45"/>
  <c r="P47"/>
  <c r="P49"/>
  <c r="P51"/>
  <c r="P53"/>
  <c r="P55"/>
  <c r="P57"/>
  <c r="P59"/>
  <c r="P61"/>
  <c r="P63"/>
  <c r="P65"/>
  <c r="P67"/>
  <c r="P69"/>
  <c r="P71"/>
  <c r="P73"/>
  <c r="P75"/>
  <c r="P76"/>
  <c r="W76" s="1"/>
  <c r="P74"/>
  <c r="P72"/>
  <c r="P70"/>
  <c r="P68"/>
  <c r="P66"/>
  <c r="P64"/>
  <c r="P62"/>
  <c r="W62" s="1"/>
  <c r="P60"/>
  <c r="W60" s="1"/>
  <c r="P58"/>
  <c r="W58" s="1"/>
  <c r="P56"/>
  <c r="P54"/>
  <c r="W54" s="1"/>
  <c r="P52"/>
  <c r="P50"/>
  <c r="P48"/>
  <c r="P46"/>
  <c r="P44"/>
  <c r="W44" s="1"/>
  <c r="P42"/>
  <c r="P40"/>
  <c r="P38"/>
  <c r="P36"/>
  <c r="P34"/>
  <c r="P11"/>
  <c r="P17"/>
  <c r="P21"/>
  <c r="P25"/>
  <c r="P33"/>
  <c r="W42"/>
  <c r="W46"/>
  <c r="W50"/>
  <c r="W52" i="3" l="1"/>
  <c r="W50"/>
  <c r="W26"/>
  <c r="W22"/>
  <c r="W18"/>
  <c r="W14"/>
  <c r="W10"/>
  <c r="W46"/>
  <c r="W58"/>
  <c r="W52" i="2"/>
  <c r="W36"/>
  <c r="W64"/>
  <c r="W68"/>
  <c r="W74"/>
  <c r="W30"/>
  <c r="W10"/>
  <c r="W33" i="3"/>
  <c r="R33"/>
  <c r="Q33"/>
  <c r="R25"/>
  <c r="Q25"/>
  <c r="W25"/>
  <c r="R13"/>
  <c r="Q13"/>
  <c r="W13"/>
  <c r="R36"/>
  <c r="Q36"/>
  <c r="R40"/>
  <c r="Q40"/>
  <c r="R44"/>
  <c r="Q44"/>
  <c r="R48"/>
  <c r="Q48"/>
  <c r="R52"/>
  <c r="Q52"/>
  <c r="R56"/>
  <c r="Q56"/>
  <c r="R60"/>
  <c r="Q60"/>
  <c r="R64"/>
  <c r="Q64"/>
  <c r="R68"/>
  <c r="Q68"/>
  <c r="R72"/>
  <c r="Q72"/>
  <c r="R76"/>
  <c r="Q76"/>
  <c r="Q77"/>
  <c r="W77"/>
  <c r="R77"/>
  <c r="Q73"/>
  <c r="R73"/>
  <c r="W73"/>
  <c r="Q69"/>
  <c r="W69"/>
  <c r="R69"/>
  <c r="Q65"/>
  <c r="W65"/>
  <c r="R65"/>
  <c r="Q61"/>
  <c r="W61"/>
  <c r="R61"/>
  <c r="Q57"/>
  <c r="W57"/>
  <c r="R57"/>
  <c r="Q53"/>
  <c r="W53"/>
  <c r="R53"/>
  <c r="Q49"/>
  <c r="W49"/>
  <c r="R49"/>
  <c r="Q45"/>
  <c r="W45"/>
  <c r="R45"/>
  <c r="Q41"/>
  <c r="W41"/>
  <c r="R41"/>
  <c r="Q37"/>
  <c r="W37"/>
  <c r="R37"/>
  <c r="R32"/>
  <c r="Q32"/>
  <c r="Q28"/>
  <c r="R28"/>
  <c r="Q24"/>
  <c r="R24"/>
  <c r="R20"/>
  <c r="Q20"/>
  <c r="Q16"/>
  <c r="R16"/>
  <c r="Q12"/>
  <c r="R12"/>
  <c r="Q10"/>
  <c r="R10"/>
  <c r="Q31"/>
  <c r="W31"/>
  <c r="R31"/>
  <c r="W23"/>
  <c r="Q23"/>
  <c r="R23"/>
  <c r="W17"/>
  <c r="Q17"/>
  <c r="R17"/>
  <c r="W11"/>
  <c r="Q11"/>
  <c r="R11"/>
  <c r="W44"/>
  <c r="W36"/>
  <c r="W32"/>
  <c r="W12"/>
  <c r="R29"/>
  <c r="Q29"/>
  <c r="W29"/>
  <c r="R19"/>
  <c r="Q19"/>
  <c r="W19"/>
  <c r="R34"/>
  <c r="Q34"/>
  <c r="R38"/>
  <c r="Q38"/>
  <c r="R42"/>
  <c r="Q42"/>
  <c r="R46"/>
  <c r="Q46"/>
  <c r="R50"/>
  <c r="Q50"/>
  <c r="R54"/>
  <c r="Q54"/>
  <c r="R58"/>
  <c r="Q58"/>
  <c r="R62"/>
  <c r="Q62"/>
  <c r="R66"/>
  <c r="Q66"/>
  <c r="R70"/>
  <c r="Q70"/>
  <c r="R74"/>
  <c r="Q74"/>
  <c r="R78"/>
  <c r="Q78"/>
  <c r="Q79"/>
  <c r="W79"/>
  <c r="R79"/>
  <c r="Q75"/>
  <c r="W75"/>
  <c r="R75"/>
  <c r="Q71"/>
  <c r="W71"/>
  <c r="R71"/>
  <c r="Q67"/>
  <c r="R67"/>
  <c r="W67"/>
  <c r="Q63"/>
  <c r="W63"/>
  <c r="R63"/>
  <c r="Q59"/>
  <c r="W59"/>
  <c r="R59"/>
  <c r="Q55"/>
  <c r="W55"/>
  <c r="R55"/>
  <c r="Q51"/>
  <c r="W51"/>
  <c r="R51"/>
  <c r="Q47"/>
  <c r="W47"/>
  <c r="R47"/>
  <c r="Q43"/>
  <c r="W43"/>
  <c r="R43"/>
  <c r="Q39"/>
  <c r="W39"/>
  <c r="R39"/>
  <c r="Q35"/>
  <c r="W35"/>
  <c r="R35"/>
  <c r="Q30"/>
  <c r="R30"/>
  <c r="R26"/>
  <c r="Q26"/>
  <c r="Q22"/>
  <c r="R22"/>
  <c r="Q18"/>
  <c r="R18"/>
  <c r="R14"/>
  <c r="Q14"/>
  <c r="W27"/>
  <c r="Q27"/>
  <c r="R27"/>
  <c r="W21"/>
  <c r="Q21"/>
  <c r="R21"/>
  <c r="W15"/>
  <c r="Q15"/>
  <c r="R15"/>
  <c r="W70"/>
  <c r="W62"/>
  <c r="W54"/>
  <c r="W48"/>
  <c r="W40"/>
  <c r="W34"/>
  <c r="W30"/>
  <c r="W28"/>
  <c r="W24"/>
  <c r="W20"/>
  <c r="W16"/>
  <c r="R25" i="2"/>
  <c r="Q25"/>
  <c r="W25"/>
  <c r="R17"/>
  <c r="Q17"/>
  <c r="W17"/>
  <c r="R34"/>
  <c r="Q34"/>
  <c r="R38"/>
  <c r="Q38"/>
  <c r="R42"/>
  <c r="Q42"/>
  <c r="R46"/>
  <c r="Q46"/>
  <c r="R50"/>
  <c r="Q50"/>
  <c r="R54"/>
  <c r="Q54"/>
  <c r="R58"/>
  <c r="Q58"/>
  <c r="R62"/>
  <c r="Q62"/>
  <c r="R66"/>
  <c r="Q66"/>
  <c r="R70"/>
  <c r="Q70"/>
  <c r="R74"/>
  <c r="Q74"/>
  <c r="Q73"/>
  <c r="W73"/>
  <c r="R73"/>
  <c r="Q69"/>
  <c r="W69"/>
  <c r="R69"/>
  <c r="Q65"/>
  <c r="W65"/>
  <c r="R65"/>
  <c r="Q61"/>
  <c r="W61"/>
  <c r="R61"/>
  <c r="Q57"/>
  <c r="W57"/>
  <c r="R57"/>
  <c r="Q53"/>
  <c r="W53"/>
  <c r="R53"/>
  <c r="Q49"/>
  <c r="W49"/>
  <c r="R49"/>
  <c r="Q45"/>
  <c r="W45"/>
  <c r="R45"/>
  <c r="Q41"/>
  <c r="W41"/>
  <c r="R41"/>
  <c r="Q37"/>
  <c r="W37"/>
  <c r="R37"/>
  <c r="R32"/>
  <c r="Q32"/>
  <c r="Q28"/>
  <c r="R28"/>
  <c r="Q24"/>
  <c r="R24"/>
  <c r="Q20"/>
  <c r="R20"/>
  <c r="Q16"/>
  <c r="R16"/>
  <c r="R12"/>
  <c r="Q12"/>
  <c r="Q10"/>
  <c r="R10"/>
  <c r="Q31"/>
  <c r="W31"/>
  <c r="R31"/>
  <c r="W27"/>
  <c r="Q27"/>
  <c r="R27"/>
  <c r="W19"/>
  <c r="Q19"/>
  <c r="R19"/>
  <c r="W13"/>
  <c r="Q13"/>
  <c r="R13"/>
  <c r="W70"/>
  <c r="W38"/>
  <c r="W20"/>
  <c r="W16"/>
  <c r="W12"/>
  <c r="W33"/>
  <c r="R33"/>
  <c r="Q33"/>
  <c r="R21"/>
  <c r="Q21"/>
  <c r="W21"/>
  <c r="R11"/>
  <c r="Q11"/>
  <c r="W11"/>
  <c r="R36"/>
  <c r="Q36"/>
  <c r="R40"/>
  <c r="Q40"/>
  <c r="R44"/>
  <c r="Q44"/>
  <c r="R48"/>
  <c r="Q48"/>
  <c r="R52"/>
  <c r="Q52"/>
  <c r="R56"/>
  <c r="Q56"/>
  <c r="R60"/>
  <c r="Q60"/>
  <c r="R64"/>
  <c r="Q64"/>
  <c r="R68"/>
  <c r="Q68"/>
  <c r="R72"/>
  <c r="Q72"/>
  <c r="R76"/>
  <c r="Q76"/>
  <c r="Q75"/>
  <c r="W75"/>
  <c r="R75"/>
  <c r="Q71"/>
  <c r="W71"/>
  <c r="R71"/>
  <c r="Q67"/>
  <c r="W67"/>
  <c r="R67"/>
  <c r="Q63"/>
  <c r="W63"/>
  <c r="R63"/>
  <c r="Q59"/>
  <c r="W59"/>
  <c r="R59"/>
  <c r="Q55"/>
  <c r="W55"/>
  <c r="R55"/>
  <c r="Q51"/>
  <c r="W51"/>
  <c r="R51"/>
  <c r="Q47"/>
  <c r="W47"/>
  <c r="R47"/>
  <c r="Q43"/>
  <c r="W43"/>
  <c r="R43"/>
  <c r="Q39"/>
  <c r="W39"/>
  <c r="R39"/>
  <c r="Q35"/>
  <c r="W35"/>
  <c r="R35"/>
  <c r="R30"/>
  <c r="Q30"/>
  <c r="R26"/>
  <c r="Q26"/>
  <c r="R22"/>
  <c r="Q22"/>
  <c r="R18"/>
  <c r="Q18"/>
  <c r="Q14"/>
  <c r="R14"/>
  <c r="W29"/>
  <c r="Q29"/>
  <c r="R29"/>
  <c r="W23"/>
  <c r="Q23"/>
  <c r="R23"/>
  <c r="W15"/>
  <c r="Q15"/>
  <c r="R15"/>
  <c r="W72"/>
  <c r="W66"/>
  <c r="W56"/>
  <c r="W48"/>
  <c r="W40"/>
  <c r="W34"/>
  <c r="W22"/>
  <c r="W32"/>
  <c r="W28"/>
  <c r="W24"/>
  <c r="W18"/>
  <c r="W14"/>
  <c r="S12" i="1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68"/>
  <c r="S69"/>
  <c r="S70"/>
  <c r="S71"/>
  <c r="S73"/>
  <c r="S74"/>
  <c r="S75"/>
  <c r="S76"/>
  <c r="S77"/>
  <c r="S78"/>
  <c r="S79"/>
  <c r="S80"/>
  <c r="S81"/>
  <c r="S82"/>
  <c r="S11"/>
  <c r="S10"/>
  <c r="D81" i="2" l="1"/>
  <c r="D84" i="3"/>
  <c r="D83" i="2"/>
  <c r="AG8" i="3"/>
  <c r="AI8"/>
  <c r="D86"/>
  <c r="AK8"/>
  <c r="AI8" i="2"/>
  <c r="AK8"/>
  <c r="AG8"/>
  <c r="O9" i="1"/>
  <c r="D83" i="3" l="1"/>
  <c r="Z8"/>
  <c r="AJ8" s="1"/>
  <c r="Z8" i="2"/>
  <c r="AJ8" s="1"/>
  <c r="D80"/>
  <c r="P13" i="1"/>
  <c r="P15"/>
  <c r="P17"/>
  <c r="P19"/>
  <c r="P21"/>
  <c r="P23"/>
  <c r="P25"/>
  <c r="P27"/>
  <c r="P29"/>
  <c r="P31"/>
  <c r="P33"/>
  <c r="P35"/>
  <c r="P37"/>
  <c r="P39"/>
  <c r="P41"/>
  <c r="P43"/>
  <c r="P45"/>
  <c r="P47"/>
  <c r="P49"/>
  <c r="P51"/>
  <c r="P53"/>
  <c r="P55"/>
  <c r="P57"/>
  <c r="P59"/>
  <c r="P61"/>
  <c r="P63"/>
  <c r="P65"/>
  <c r="P67"/>
  <c r="P69"/>
  <c r="P71"/>
  <c r="P73"/>
  <c r="P75"/>
  <c r="P77"/>
  <c r="P79"/>
  <c r="P81"/>
  <c r="P10"/>
  <c r="P12"/>
  <c r="P14"/>
  <c r="P16"/>
  <c r="P18"/>
  <c r="P20"/>
  <c r="P22"/>
  <c r="P24"/>
  <c r="P26"/>
  <c r="P28"/>
  <c r="P30"/>
  <c r="P32"/>
  <c r="P34"/>
  <c r="P36"/>
  <c r="P38"/>
  <c r="P40"/>
  <c r="P42"/>
  <c r="P44"/>
  <c r="P46"/>
  <c r="P48"/>
  <c r="P50"/>
  <c r="P52"/>
  <c r="P54"/>
  <c r="P56"/>
  <c r="P58"/>
  <c r="P60"/>
  <c r="P62"/>
  <c r="P64"/>
  <c r="P66"/>
  <c r="P68"/>
  <c r="P70"/>
  <c r="P72"/>
  <c r="P74"/>
  <c r="P76"/>
  <c r="P78"/>
  <c r="P80"/>
  <c r="P82"/>
  <c r="P11"/>
  <c r="Y8"/>
  <c r="X8"/>
  <c r="AL8" i="2" l="1"/>
  <c r="AH8"/>
  <c r="O82" i="3"/>
  <c r="D82"/>
  <c r="AF8"/>
  <c r="AD8"/>
  <c r="AL8"/>
  <c r="AH8"/>
  <c r="O79" i="2"/>
  <c r="D79"/>
  <c r="AF8"/>
  <c r="AD8"/>
  <c r="R82" i="1"/>
  <c r="W82"/>
  <c r="Q82"/>
  <c r="R78"/>
  <c r="W78"/>
  <c r="Q78"/>
  <c r="R74"/>
  <c r="W74"/>
  <c r="Q74"/>
  <c r="R70"/>
  <c r="W70"/>
  <c r="Q70"/>
  <c r="R66"/>
  <c r="W66"/>
  <c r="Q66"/>
  <c r="R62"/>
  <c r="W62"/>
  <c r="Q62"/>
  <c r="R58"/>
  <c r="W58"/>
  <c r="Q58"/>
  <c r="R54"/>
  <c r="W54"/>
  <c r="Q54"/>
  <c r="R50"/>
  <c r="W50"/>
  <c r="Q50"/>
  <c r="R46"/>
  <c r="W46"/>
  <c r="Q46"/>
  <c r="R42"/>
  <c r="W42"/>
  <c r="Q42"/>
  <c r="R38"/>
  <c r="W38"/>
  <c r="Q38"/>
  <c r="R34"/>
  <c r="W34"/>
  <c r="Q34"/>
  <c r="R30"/>
  <c r="W30"/>
  <c r="Q30"/>
  <c r="R26"/>
  <c r="W26"/>
  <c r="Q26"/>
  <c r="R22"/>
  <c r="W22"/>
  <c r="Q22"/>
  <c r="R18"/>
  <c r="W18"/>
  <c r="Q18"/>
  <c r="R14"/>
  <c r="W14"/>
  <c r="Q14"/>
  <c r="W10"/>
  <c r="Q10"/>
  <c r="R10"/>
  <c r="R81"/>
  <c r="Q81"/>
  <c r="W81"/>
  <c r="R77"/>
  <c r="Q77"/>
  <c r="W77"/>
  <c r="R73"/>
  <c r="Q73"/>
  <c r="W73"/>
  <c r="R69"/>
  <c r="Q69"/>
  <c r="W69"/>
  <c r="R65"/>
  <c r="Q65"/>
  <c r="W65"/>
  <c r="R61"/>
  <c r="Q61"/>
  <c r="W61"/>
  <c r="R57"/>
  <c r="Q57"/>
  <c r="W57"/>
  <c r="R53"/>
  <c r="Q53"/>
  <c r="W53"/>
  <c r="R49"/>
  <c r="Q49"/>
  <c r="W49"/>
  <c r="R45"/>
  <c r="Q45"/>
  <c r="W45"/>
  <c r="R41"/>
  <c r="Q41"/>
  <c r="W41"/>
  <c r="R37"/>
  <c r="Q37"/>
  <c r="W37"/>
  <c r="R33"/>
  <c r="Q33"/>
  <c r="W33"/>
  <c r="R29"/>
  <c r="Q29"/>
  <c r="W29"/>
  <c r="R25"/>
  <c r="Q25"/>
  <c r="W25"/>
  <c r="R21"/>
  <c r="Q21"/>
  <c r="W21"/>
  <c r="R17"/>
  <c r="Q17"/>
  <c r="W17"/>
  <c r="R13"/>
  <c r="Q13"/>
  <c r="W13"/>
  <c r="W11"/>
  <c r="Q11"/>
  <c r="R11"/>
  <c r="R80"/>
  <c r="W80"/>
  <c r="Q80"/>
  <c r="R76"/>
  <c r="W76"/>
  <c r="Q76"/>
  <c r="R72"/>
  <c r="W72"/>
  <c r="Q72"/>
  <c r="R68"/>
  <c r="W68"/>
  <c r="Q68"/>
  <c r="R64"/>
  <c r="W64"/>
  <c r="Q64"/>
  <c r="R60"/>
  <c r="W60"/>
  <c r="Q60"/>
  <c r="R56"/>
  <c r="W56"/>
  <c r="Q56"/>
  <c r="R52"/>
  <c r="W52"/>
  <c r="Q52"/>
  <c r="R48"/>
  <c r="W48"/>
  <c r="Q48"/>
  <c r="R44"/>
  <c r="W44"/>
  <c r="Q44"/>
  <c r="R40"/>
  <c r="W40"/>
  <c r="Q40"/>
  <c r="R36"/>
  <c r="W36"/>
  <c r="Q36"/>
  <c r="R32"/>
  <c r="W32"/>
  <c r="Q32"/>
  <c r="R28"/>
  <c r="W28"/>
  <c r="Q28"/>
  <c r="R24"/>
  <c r="W24"/>
  <c r="Q24"/>
  <c r="R20"/>
  <c r="W20"/>
  <c r="Q20"/>
  <c r="R16"/>
  <c r="W16"/>
  <c r="Q16"/>
  <c r="R12"/>
  <c r="W12"/>
  <c r="Q12"/>
  <c r="R79"/>
  <c r="Q79"/>
  <c r="W79"/>
  <c r="R75"/>
  <c r="Q75"/>
  <c r="W75"/>
  <c r="R71"/>
  <c r="Q71"/>
  <c r="W71"/>
  <c r="R67"/>
  <c r="Q67"/>
  <c r="W67"/>
  <c r="R63"/>
  <c r="Q63"/>
  <c r="W63"/>
  <c r="R59"/>
  <c r="Q59"/>
  <c r="W59"/>
  <c r="R55"/>
  <c r="Q55"/>
  <c r="W55"/>
  <c r="R51"/>
  <c r="Q51"/>
  <c r="W51"/>
  <c r="R47"/>
  <c r="Q47"/>
  <c r="W47"/>
  <c r="R43"/>
  <c r="Q43"/>
  <c r="W43"/>
  <c r="R39"/>
  <c r="Q39"/>
  <c r="W39"/>
  <c r="R35"/>
  <c r="Q35"/>
  <c r="W35"/>
  <c r="R31"/>
  <c r="Q31"/>
  <c r="W31"/>
  <c r="R27"/>
  <c r="Q27"/>
  <c r="W27"/>
  <c r="R23"/>
  <c r="Q23"/>
  <c r="W23"/>
  <c r="R19"/>
  <c r="Q19"/>
  <c r="W19"/>
  <c r="R15"/>
  <c r="Q15"/>
  <c r="W15"/>
  <c r="AE8"/>
  <c r="O86"/>
  <c r="O87"/>
  <c r="AC8"/>
  <c r="AA8"/>
  <c r="AB8"/>
  <c r="AK8" l="1"/>
  <c r="D86" s="1"/>
  <c r="D89"/>
  <c r="D87"/>
  <c r="AI8"/>
  <c r="AG8"/>
  <c r="Z8" l="1"/>
  <c r="AJ8" l="1"/>
  <c r="O85"/>
  <c r="D85"/>
  <c r="AF8"/>
  <c r="AL8"/>
  <c r="AD8"/>
  <c r="AH8"/>
</calcChain>
</file>

<file path=xl/sharedStrings.xml><?xml version="1.0" encoding="utf-8"?>
<sst xmlns="http://schemas.openxmlformats.org/spreadsheetml/2006/main" count="1918" uniqueCount="710">
  <si>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</si>
  <si>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</si>
  <si>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</si>
  <si>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</si>
  <si>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</si>
  <si>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</si>
  <si>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</si>
  <si>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</si>
  <si>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</si>
  <si>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</si>
  <si>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</si>
  <si>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</si>
  <si>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</si>
  <si>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</si>
  <si>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</si>
  <si>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</si>
  <si>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</si>
  <si>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</si>
  <si>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</si>
  <si>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</si>
  <si>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</si>
  <si>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</si>
  <si>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</si>
  <si>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</si>
  <si>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</si>
  <si>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</si>
  <si>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</si>
  <si>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</si>
  <si>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</si>
  <si>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</si>
  <si>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</si>
  <si>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</si>
  <si>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</si>
  <si>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</si>
  <si>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</si>
  <si>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</si>
  <si>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</si>
  <si>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</si>
  <si>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</si>
  <si>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</si>
  <si>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</si>
  <si>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</si>
  <si>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</si>
  <si>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</si>
  <si>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</si>
  <si>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</si>
  <si>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</si>
  <si>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</si>
  <si>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</si>
  <si>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</si>
  <si>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</si>
  <si>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</si>
  <si>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Nguyễn Hoa Cương</t>
  </si>
  <si>
    <t xml:space="preserve">Thi lần 1 học kỳ II năm học 2018 - 2019 </t>
  </si>
  <si>
    <t>KT.TRƯỞNG TRUNG TÂM</t>
  </si>
  <si>
    <t>PHÓ TRƯỞNG TRUNG TÂM</t>
  </si>
  <si>
    <t>Trần Thị Mỹ Hạnh</t>
  </si>
  <si>
    <t>Kế toán tài chính 1</t>
  </si>
  <si>
    <t>Ngày thi: 16/6/2019</t>
  </si>
  <si>
    <t>Giờ thi: 10h00</t>
  </si>
  <si>
    <t>B17DCKT001</t>
  </si>
  <si>
    <t>Bùi Thị Lan</t>
  </si>
  <si>
    <t>Anh</t>
  </si>
  <si>
    <t>08/05/1999</t>
  </si>
  <si>
    <t>D17CQKT01-B</t>
  </si>
  <si>
    <t>B17DCKT002</t>
  </si>
  <si>
    <t>Đỗ Vân</t>
  </si>
  <si>
    <t>20/09/1999</t>
  </si>
  <si>
    <t>D17CQKT02-B</t>
  </si>
  <si>
    <t>B17DCKT006</t>
  </si>
  <si>
    <t>Nguyễn Lan</t>
  </si>
  <si>
    <t>26/03/1998</t>
  </si>
  <si>
    <t>B17DCKT012</t>
  </si>
  <si>
    <t>Trịnh Vân</t>
  </si>
  <si>
    <t>20/05/1999</t>
  </si>
  <si>
    <t>D17CQKT04-B</t>
  </si>
  <si>
    <t>B17DCKT013</t>
  </si>
  <si>
    <t>Đào Thị</t>
  </si>
  <si>
    <t>ánh</t>
  </si>
  <si>
    <t>27/05/1999</t>
  </si>
  <si>
    <t>B17DCKT014</t>
  </si>
  <si>
    <t>Huỳnh Thị Ngọc</t>
  </si>
  <si>
    <t>13/12/1999</t>
  </si>
  <si>
    <t>B17DCKT016</t>
  </si>
  <si>
    <t>Phạm Thị</t>
  </si>
  <si>
    <t>29/11/1999</t>
  </si>
  <si>
    <t>B17DCKT018</t>
  </si>
  <si>
    <t>Ba</t>
  </si>
  <si>
    <t>20/06/1998</t>
  </si>
  <si>
    <t>B17DCKT022</t>
  </si>
  <si>
    <t>Lê Thị</t>
  </si>
  <si>
    <t>Chi</t>
  </si>
  <si>
    <t>07/06/1999</t>
  </si>
  <si>
    <t>B17DCKT025</t>
  </si>
  <si>
    <t>Phạm Tiến</t>
  </si>
  <si>
    <t>Dũng</t>
  </si>
  <si>
    <t>01/04/1999</t>
  </si>
  <si>
    <t>B17DCKT029</t>
  </si>
  <si>
    <t>Đinh Quang</t>
  </si>
  <si>
    <t>Duy</t>
  </si>
  <si>
    <t>23/05/1999</t>
  </si>
  <si>
    <t>B17DCKT031</t>
  </si>
  <si>
    <t>Phạm Thị Hương</t>
  </si>
  <si>
    <t>Giang</t>
  </si>
  <si>
    <t>08/11/1999</t>
  </si>
  <si>
    <t>D17CQKT03-B</t>
  </si>
  <si>
    <t>B17DCKT032</t>
  </si>
  <si>
    <t>Đoàn Thị Thu</t>
  </si>
  <si>
    <t>Hà</t>
  </si>
  <si>
    <t>29/07/1998</t>
  </si>
  <si>
    <t>B17DCKT040</t>
  </si>
  <si>
    <t>La Thị</t>
  </si>
  <si>
    <t>Hạnh</t>
  </si>
  <si>
    <t>10/02/1999</t>
  </si>
  <si>
    <t>B17DCKT036</t>
  </si>
  <si>
    <t>Lê Thu</t>
  </si>
  <si>
    <t>Hằng</t>
  </si>
  <si>
    <t>12/02/1999</t>
  </si>
  <si>
    <t>B17DCKT037</t>
  </si>
  <si>
    <t>Phạm Thúy</t>
  </si>
  <si>
    <t>31/12/1999</t>
  </si>
  <si>
    <t>B17DCKT038</t>
  </si>
  <si>
    <t>Vũ Thị Thúy</t>
  </si>
  <si>
    <t>04/10/1999</t>
  </si>
  <si>
    <t>B17DCKT045</t>
  </si>
  <si>
    <t>Nguyễn Thị Thúy</t>
  </si>
  <si>
    <t>Hiền</t>
  </si>
  <si>
    <t>30/03/1999</t>
  </si>
  <si>
    <t>B17DCKT049</t>
  </si>
  <si>
    <t>Nguyễn Đình</t>
  </si>
  <si>
    <t>Hiếu</t>
  </si>
  <si>
    <t>03/07/1999</t>
  </si>
  <si>
    <t>B17DCKT058</t>
  </si>
  <si>
    <t>Hồng</t>
  </si>
  <si>
    <t>11/11/1999</t>
  </si>
  <si>
    <t>B17DCKT071</t>
  </si>
  <si>
    <t>Đào Thu</t>
  </si>
  <si>
    <t>Huyền</t>
  </si>
  <si>
    <t>04/09/1999</t>
  </si>
  <si>
    <t>B17DCKT073</t>
  </si>
  <si>
    <t>Trần Thị</t>
  </si>
  <si>
    <t>25/06/1999</t>
  </si>
  <si>
    <t>B17DCKT074</t>
  </si>
  <si>
    <t>02/09/1999</t>
  </si>
  <si>
    <t>B14DCKT090</t>
  </si>
  <si>
    <t>Nguyễn Thu</t>
  </si>
  <si>
    <t>Hương</t>
  </si>
  <si>
    <t>15/06/1995</t>
  </si>
  <si>
    <t>D14CQKT01-B</t>
  </si>
  <si>
    <t>B17DCKT077</t>
  </si>
  <si>
    <t>Vũ Thị Ngọc</t>
  </si>
  <si>
    <t>Lam</t>
  </si>
  <si>
    <t>B17DCKT080</t>
  </si>
  <si>
    <t>Đào Nhật</t>
  </si>
  <si>
    <t>Linh</t>
  </si>
  <si>
    <t>18/01/1999</t>
  </si>
  <si>
    <t>B17DCKT082</t>
  </si>
  <si>
    <t>Đinh Thùy</t>
  </si>
  <si>
    <t>09/10/1999</t>
  </si>
  <si>
    <t>B16DCKT077</t>
  </si>
  <si>
    <t>Hoàng Thị Ngọc</t>
  </si>
  <si>
    <t>16/05/1998</t>
  </si>
  <si>
    <t>D16CQKT01-B</t>
  </si>
  <si>
    <t>B17DCKT085</t>
  </si>
  <si>
    <t>Nguyễn Thị Mai</t>
  </si>
  <si>
    <t>28/02/1999</t>
  </si>
  <si>
    <t>B17DCKT086</t>
  </si>
  <si>
    <t>Nguyễn Thị Phương</t>
  </si>
  <si>
    <t>11/12/1999</t>
  </si>
  <si>
    <t>B17DCKT093</t>
  </si>
  <si>
    <t>Trần Thị Khánh</t>
  </si>
  <si>
    <t>16/04/1999</t>
  </si>
  <si>
    <t>B17DCKT097</t>
  </si>
  <si>
    <t>Vũ Thị Thùy</t>
  </si>
  <si>
    <t>B17DCKT099</t>
  </si>
  <si>
    <t>Loan</t>
  </si>
  <si>
    <t>10/07/1999</t>
  </si>
  <si>
    <t>B17DCKT102</t>
  </si>
  <si>
    <t>Nguyễn Thị</t>
  </si>
  <si>
    <t>Mai</t>
  </si>
  <si>
    <t>06/01/1999</t>
  </si>
  <si>
    <t>B17DCKT106</t>
  </si>
  <si>
    <t>Vũ Thị Tuyết</t>
  </si>
  <si>
    <t>27/11/1999</t>
  </si>
  <si>
    <t>B17DCKT107</t>
  </si>
  <si>
    <t>Mai Đức</t>
  </si>
  <si>
    <t>Mạnh</t>
  </si>
  <si>
    <t>03/02/1999</t>
  </si>
  <si>
    <t>B17DCKT109</t>
  </si>
  <si>
    <t>Vũ Thị</t>
  </si>
  <si>
    <t>Mơ</t>
  </si>
  <si>
    <t>02/05/1999</t>
  </si>
  <si>
    <t>B17DCKT110</t>
  </si>
  <si>
    <t>Cao Thị Trà</t>
  </si>
  <si>
    <t>My</t>
  </si>
  <si>
    <t>12/11/1999</t>
  </si>
  <si>
    <t>B17DCKT112</t>
  </si>
  <si>
    <t>Nguyễn Thị Hà</t>
  </si>
  <si>
    <t>26/05/1999</t>
  </si>
  <si>
    <t>B17DCKT114</t>
  </si>
  <si>
    <t>Mỹ</t>
  </si>
  <si>
    <t>15/10/1999</t>
  </si>
  <si>
    <t>B17DCKT116</t>
  </si>
  <si>
    <t>Ngân</t>
  </si>
  <si>
    <t>09/12/1999</t>
  </si>
  <si>
    <t>B17DCKT119</t>
  </si>
  <si>
    <t>Nguyễn Thị Bích</t>
  </si>
  <si>
    <t>Ngọc</t>
  </si>
  <si>
    <t>07/12/1998</t>
  </si>
  <si>
    <t>B17DCKT120</t>
  </si>
  <si>
    <t>Tạ Thị Hồng</t>
  </si>
  <si>
    <t>B17DCKT125</t>
  </si>
  <si>
    <t>Hoàng Thị Hồng</t>
  </si>
  <si>
    <t>Nhung</t>
  </si>
  <si>
    <t>29/01/1999</t>
  </si>
  <si>
    <t>B17DCKT126</t>
  </si>
  <si>
    <t>Mai Thị Hồng</t>
  </si>
  <si>
    <t>29/10/1999</t>
  </si>
  <si>
    <t>B17DCKT131</t>
  </si>
  <si>
    <t>Vũ Thị Kiều</t>
  </si>
  <si>
    <t>Oanh</t>
  </si>
  <si>
    <t>22/03/1999</t>
  </si>
  <si>
    <t>B16DCKT114</t>
  </si>
  <si>
    <t>Phượng</t>
  </si>
  <si>
    <t>15/12/1997</t>
  </si>
  <si>
    <t>D16CQKT02-B</t>
  </si>
  <si>
    <t>B17DCKT136</t>
  </si>
  <si>
    <t>Phùng Thị</t>
  </si>
  <si>
    <t>29/07/1999</t>
  </si>
  <si>
    <t>B17DCKT137</t>
  </si>
  <si>
    <t>Hà Thị Kim</t>
  </si>
  <si>
    <t>Quế</t>
  </si>
  <si>
    <t>18/05/1999</t>
  </si>
  <si>
    <t>B17DCKT138</t>
  </si>
  <si>
    <t>Đặng Thị Thúy</t>
  </si>
  <si>
    <t>Quỳnh</t>
  </si>
  <si>
    <t>B17DCKT140</t>
  </si>
  <si>
    <t>Nguyễn Thị Như</t>
  </si>
  <si>
    <t>21/05/1998</t>
  </si>
  <si>
    <t>B17DCKT141</t>
  </si>
  <si>
    <t>Nguyễn Trọng</t>
  </si>
  <si>
    <t>Sang</t>
  </si>
  <si>
    <t>12/07/1999</t>
  </si>
  <si>
    <t>B17DCKT145</t>
  </si>
  <si>
    <t>Thảo</t>
  </si>
  <si>
    <t>11/06/1999</t>
  </si>
  <si>
    <t>B17DCKT147</t>
  </si>
  <si>
    <t>Phạm Phương</t>
  </si>
  <si>
    <t>06/05/1999</t>
  </si>
  <si>
    <t>B17DCKT148</t>
  </si>
  <si>
    <t>Phùng Ngọc</t>
  </si>
  <si>
    <t>15/03/1999</t>
  </si>
  <si>
    <t>B16DCKT128</t>
  </si>
  <si>
    <t>Trần Thị Thu</t>
  </si>
  <si>
    <t>25/07/1998</t>
  </si>
  <si>
    <t>D16CQKT04-B</t>
  </si>
  <si>
    <t>B16DCKT121</t>
  </si>
  <si>
    <t>Đào Thị Hồng</t>
  </si>
  <si>
    <t>Thắm</t>
  </si>
  <si>
    <t>17/02/1998</t>
  </si>
  <si>
    <t>B15DCKT172</t>
  </si>
  <si>
    <t>Đoàn Thị Kim</t>
  </si>
  <si>
    <t>Thu</t>
  </si>
  <si>
    <t>29/09/1997</t>
  </si>
  <si>
    <t>D15CQKT04-B</t>
  </si>
  <si>
    <t>B17DCKT156</t>
  </si>
  <si>
    <t>Nguyễn Nguyệt</t>
  </si>
  <si>
    <t>23/10/1999</t>
  </si>
  <si>
    <t>B17DCKT162</t>
  </si>
  <si>
    <t>Đỗ Ngọc</t>
  </si>
  <si>
    <t>Thủy</t>
  </si>
  <si>
    <t>25/04/1999</t>
  </si>
  <si>
    <t>B17DCKT167</t>
  </si>
  <si>
    <t>Trà</t>
  </si>
  <si>
    <t>08/06/1999</t>
  </si>
  <si>
    <t>B17DCKT168</t>
  </si>
  <si>
    <t>Bùi Thị Quỳnh</t>
  </si>
  <si>
    <t>Trang</t>
  </si>
  <si>
    <t>B14DCKT101</t>
  </si>
  <si>
    <t>Dương Nguyên</t>
  </si>
  <si>
    <t>11/01/1996</t>
  </si>
  <si>
    <t>B17DCKT174</t>
  </si>
  <si>
    <t>Nguyễn Thị Minh</t>
  </si>
  <si>
    <t>24/09/1999</t>
  </si>
  <si>
    <t>B17DCKT178</t>
  </si>
  <si>
    <t>Vũ Huyền</t>
  </si>
  <si>
    <t>B16DCKT146</t>
  </si>
  <si>
    <t>Mai Thị Kiều</t>
  </si>
  <si>
    <t>Trinh</t>
  </si>
  <si>
    <t>17/12/1998</t>
  </si>
  <si>
    <t>B17DCKT180</t>
  </si>
  <si>
    <t>Nguyễn Phương</t>
  </si>
  <si>
    <t>B17DCKT181</t>
  </si>
  <si>
    <t>Vũ Ngọc Đức</t>
  </si>
  <si>
    <t>Trung</t>
  </si>
  <si>
    <t>B17DCKT182</t>
  </si>
  <si>
    <t>Nguyễn Lương</t>
  </si>
  <si>
    <t>Tú</t>
  </si>
  <si>
    <t>04/05/1999</t>
  </si>
  <si>
    <t>B17DCKT185</t>
  </si>
  <si>
    <t>Đinh Thị Thu</t>
  </si>
  <si>
    <t>Uyên</t>
  </si>
  <si>
    <t>25/01/1999</t>
  </si>
  <si>
    <t>B17DCKT186</t>
  </si>
  <si>
    <t>Hoàng Lê</t>
  </si>
  <si>
    <t>B17DCKT190</t>
  </si>
  <si>
    <t>Đinh Thị Thanh</t>
  </si>
  <si>
    <t>Vân</t>
  </si>
  <si>
    <t>01/12/1999</t>
  </si>
  <si>
    <t>B16DCKT155</t>
  </si>
  <si>
    <t>Vũ Ngọc</t>
  </si>
  <si>
    <t>Xuân</t>
  </si>
  <si>
    <t>02/02/1998</t>
  </si>
  <si>
    <t>D16CQKT03-B</t>
  </si>
  <si>
    <t>B16DCKT002</t>
  </si>
  <si>
    <t>Đoàn Kim</t>
  </si>
  <si>
    <t>28/02/1998</t>
  </si>
  <si>
    <t>B17DCKT010</t>
  </si>
  <si>
    <t>Trần Thị Phương</t>
  </si>
  <si>
    <t>10/08/1999</t>
  </si>
  <si>
    <t>B17DCKT011</t>
  </si>
  <si>
    <t>Trần Thị Vân</t>
  </si>
  <si>
    <t>23/12/1999</t>
  </si>
  <si>
    <t>B17DCKT023</t>
  </si>
  <si>
    <t>Diễn</t>
  </si>
  <si>
    <t>19/11/1999</t>
  </si>
  <si>
    <t>B17DCKT024</t>
  </si>
  <si>
    <t>Tạ Thị</t>
  </si>
  <si>
    <t>Dung</t>
  </si>
  <si>
    <t>B17DCKT030</t>
  </si>
  <si>
    <t>Chu Thị Hương</t>
  </si>
  <si>
    <t>15/11/1999</t>
  </si>
  <si>
    <t>B16DCKT026</t>
  </si>
  <si>
    <t>Trần Hương</t>
  </si>
  <si>
    <t>19/08/1998</t>
  </si>
  <si>
    <t>B17DCKT042</t>
  </si>
  <si>
    <t>Nguyễn Thị Hồng</t>
  </si>
  <si>
    <t>19/02/1999</t>
  </si>
  <si>
    <t>B17DCKT043</t>
  </si>
  <si>
    <t>Đỗ Thị</t>
  </si>
  <si>
    <t>18/07/1998</t>
  </si>
  <si>
    <t>B17DCKT044</t>
  </si>
  <si>
    <t>Nguyễn Thị Thu</t>
  </si>
  <si>
    <t>07/01/1999</t>
  </si>
  <si>
    <t>B17DCKT048</t>
  </si>
  <si>
    <t>Nguyễn Xuân</t>
  </si>
  <si>
    <t>Hiển</t>
  </si>
  <si>
    <t>11/08/1999</t>
  </si>
  <si>
    <t>B17DCKT054</t>
  </si>
  <si>
    <t>Hòa</t>
  </si>
  <si>
    <t>24/08/1999</t>
  </si>
  <si>
    <t>B17DCKT060</t>
  </si>
  <si>
    <t>Phan Thị Kim</t>
  </si>
  <si>
    <t>Huệ</t>
  </si>
  <si>
    <t>05/02/1998</t>
  </si>
  <si>
    <t>B17DCKT061</t>
  </si>
  <si>
    <t>13/01/1999</t>
  </si>
  <si>
    <t>B17DCKT070</t>
  </si>
  <si>
    <t>Huyên</t>
  </si>
  <si>
    <t>11/02/1999</t>
  </si>
  <si>
    <t>B17DCKT075</t>
  </si>
  <si>
    <t>01/10/1999</t>
  </si>
  <si>
    <t>B17DCKT062</t>
  </si>
  <si>
    <t>02/11/1999</t>
  </si>
  <si>
    <t>B17DCKT063</t>
  </si>
  <si>
    <t>Đỗ Thị Thanh</t>
  </si>
  <si>
    <t>31/10/1999</t>
  </si>
  <si>
    <t>B17DCKT066</t>
  </si>
  <si>
    <t>28/04/1999</t>
  </si>
  <si>
    <t>B17DCKT067</t>
  </si>
  <si>
    <t>Bùi Thị</t>
  </si>
  <si>
    <t>Hường</t>
  </si>
  <si>
    <t>16/12/1999</t>
  </si>
  <si>
    <t>B17DCKT068</t>
  </si>
  <si>
    <t>Đoàn Thị</t>
  </si>
  <si>
    <t>03/01/1999</t>
  </si>
  <si>
    <t>B17DCKT083</t>
  </si>
  <si>
    <t>Nguyễn Hải</t>
  </si>
  <si>
    <t>10/12/1999</t>
  </si>
  <si>
    <t>B17DCKT084</t>
  </si>
  <si>
    <t>25/12/1999</t>
  </si>
  <si>
    <t>B17DCKT087</t>
  </si>
  <si>
    <t>Nguyễn Thị Thùy</t>
  </si>
  <si>
    <t>24/11/1999</t>
  </si>
  <si>
    <t>B17DCKT091</t>
  </si>
  <si>
    <t>Phạm Thị Ngọc</t>
  </si>
  <si>
    <t>02/08/1999</t>
  </si>
  <si>
    <t>B17DCKT092</t>
  </si>
  <si>
    <t>Tống Thị Diệu</t>
  </si>
  <si>
    <t>B17DCKT095</t>
  </si>
  <si>
    <t>Trần Thị Thùy</t>
  </si>
  <si>
    <t>17/01/1999</t>
  </si>
  <si>
    <t>B17DCKT098</t>
  </si>
  <si>
    <t>21/06/1999</t>
  </si>
  <si>
    <t>B17DCKT100</t>
  </si>
  <si>
    <t>Nguyễn Kim</t>
  </si>
  <si>
    <t>Ly</t>
  </si>
  <si>
    <t>B17DCKT103</t>
  </si>
  <si>
    <t>Nguyễn Thị Hương</t>
  </si>
  <si>
    <t>B17DCKT105</t>
  </si>
  <si>
    <t>Phùng Thị Hương</t>
  </si>
  <si>
    <t>08/09/1999</t>
  </si>
  <si>
    <t>B15DCKT110</t>
  </si>
  <si>
    <t>Minh</t>
  </si>
  <si>
    <t>14/10/1997</t>
  </si>
  <si>
    <t>D15CQKT02-B</t>
  </si>
  <si>
    <t>B17DCKT108</t>
  </si>
  <si>
    <t>Phạm Quang</t>
  </si>
  <si>
    <t>19/08/1999</t>
  </si>
  <si>
    <t>B17DCKT117</t>
  </si>
  <si>
    <t>Lê Thị Như</t>
  </si>
  <si>
    <t>28/11/1999</t>
  </si>
  <si>
    <t>B16DCKT101</t>
  </si>
  <si>
    <t>Nguyễn Bích</t>
  </si>
  <si>
    <t>15/10/1998</t>
  </si>
  <si>
    <t>B17DCKT118</t>
  </si>
  <si>
    <t>02/05/1998</t>
  </si>
  <si>
    <t>B15DCKT122</t>
  </si>
  <si>
    <t>Trần ánh</t>
  </si>
  <si>
    <t>16/03/1997</t>
  </si>
  <si>
    <t>B17DCKT121</t>
  </si>
  <si>
    <t>Bùi Thị ánh</t>
  </si>
  <si>
    <t>Nguyệt</t>
  </si>
  <si>
    <t>B15DCKT126</t>
  </si>
  <si>
    <t>02/04/1997</t>
  </si>
  <si>
    <t>B17DCKT123</t>
  </si>
  <si>
    <t>Vương Hồng</t>
  </si>
  <si>
    <t>Nhiên</t>
  </si>
  <si>
    <t>B17DCKT124</t>
  </si>
  <si>
    <t>Hoàng Hồng</t>
  </si>
  <si>
    <t>B17DCKT127</t>
  </si>
  <si>
    <t>30/05/1999</t>
  </si>
  <si>
    <t>B17DCKT128</t>
  </si>
  <si>
    <t>21/11/1999</t>
  </si>
  <si>
    <t>B17DCKT129</t>
  </si>
  <si>
    <t>Mai Thị</t>
  </si>
  <si>
    <t>03/09/1998</t>
  </si>
  <si>
    <t>B17DCKT134</t>
  </si>
  <si>
    <t>Phương</t>
  </si>
  <si>
    <t>14/10/1999</t>
  </si>
  <si>
    <t>B17DCKT135</t>
  </si>
  <si>
    <t>Hoàng Thị</t>
  </si>
  <si>
    <t>18/10/1999</t>
  </si>
  <si>
    <t>B17DCKT139</t>
  </si>
  <si>
    <t>Nguyễn Như</t>
  </si>
  <si>
    <t>12/09/1999</t>
  </si>
  <si>
    <t>B17DCKT144</t>
  </si>
  <si>
    <t>Lê Phương</t>
  </si>
  <si>
    <t>21/05/1999</t>
  </si>
  <si>
    <t>B15DCKT160</t>
  </si>
  <si>
    <t>Vũ Thị Thanh</t>
  </si>
  <si>
    <t>01/07/1997</t>
  </si>
  <si>
    <t>B17DCKT154</t>
  </si>
  <si>
    <t>Thoan</t>
  </si>
  <si>
    <t>01/01/1999</t>
  </si>
  <si>
    <t>B17DCKT155</t>
  </si>
  <si>
    <t>Hoàng Hà</t>
  </si>
  <si>
    <t>03/12/1999</t>
  </si>
  <si>
    <t>B17DCKT161</t>
  </si>
  <si>
    <t>Thùy</t>
  </si>
  <si>
    <t>10/10/1999</t>
  </si>
  <si>
    <t>B17DCKT163</t>
  </si>
  <si>
    <t>14/06/1999</t>
  </si>
  <si>
    <t>B15DCKT182</t>
  </si>
  <si>
    <t>Mạc Thị Thu</t>
  </si>
  <si>
    <t>27/06/1997</t>
  </si>
  <si>
    <t>B17DCKT166</t>
  </si>
  <si>
    <t>Nguyễn Minh</t>
  </si>
  <si>
    <t>Toan</t>
  </si>
  <si>
    <t>07/11/1999</t>
  </si>
  <si>
    <t>B17DCKT171</t>
  </si>
  <si>
    <t>Hoàng Thị Huyền</t>
  </si>
  <si>
    <t>25/05/1999</t>
  </si>
  <si>
    <t>B17DCKT172</t>
  </si>
  <si>
    <t>Nguyễn Huyền</t>
  </si>
  <si>
    <t>01/09/1999</t>
  </si>
  <si>
    <t>B17DCKT173</t>
  </si>
  <si>
    <t>17/09/1999</t>
  </si>
  <si>
    <t>B16DCKT140</t>
  </si>
  <si>
    <t>Nguyễn Thị Huyền</t>
  </si>
  <si>
    <t>18/09/1998</t>
  </si>
  <si>
    <t>B17DCKT175</t>
  </si>
  <si>
    <t>16/07/1999</t>
  </si>
  <si>
    <t>B17DCKT176</t>
  </si>
  <si>
    <t>Trần Thị Bảo</t>
  </si>
  <si>
    <t>17/08/1999</t>
  </si>
  <si>
    <t>B17DCKT177</t>
  </si>
  <si>
    <t>01/10/1998</t>
  </si>
  <si>
    <t>B17DCKT179</t>
  </si>
  <si>
    <t>Lương Thị Diệu</t>
  </si>
  <si>
    <t>10/04/1999</t>
  </si>
  <si>
    <t>B17DCKT183</t>
  </si>
  <si>
    <t>Trần Thanh</t>
  </si>
  <si>
    <t>Tuấn</t>
  </si>
  <si>
    <t>16/07/1992</t>
  </si>
  <si>
    <t>B17DCKT184</t>
  </si>
  <si>
    <t>Bùi Thị Thu</t>
  </si>
  <si>
    <t>B17DCKT189</t>
  </si>
  <si>
    <t>Đinh Hải</t>
  </si>
  <si>
    <t>20/06/1999</t>
  </si>
  <si>
    <t>B17DCKT191</t>
  </si>
  <si>
    <t>Trần Thảo</t>
  </si>
  <si>
    <t>Nhóm: FIA1312-01</t>
  </si>
  <si>
    <t>Nhóm: FIA1312-02</t>
  </si>
  <si>
    <t>B17DCKT003</t>
  </si>
  <si>
    <t>Lã Thị Vân</t>
  </si>
  <si>
    <t>04/04/2000</t>
  </si>
  <si>
    <t>B17DCKT004</t>
  </si>
  <si>
    <t>Lê Thị Ngọc</t>
  </si>
  <si>
    <t>26/04/1999</t>
  </si>
  <si>
    <t>B17DCKT005</t>
  </si>
  <si>
    <t>Lê Thị Phương</t>
  </si>
  <si>
    <t>09/06/1999</t>
  </si>
  <si>
    <t>B17DCKT007</t>
  </si>
  <si>
    <t>Phạm Quỳnh</t>
  </si>
  <si>
    <t>24/07/1999</t>
  </si>
  <si>
    <t>B17DCKT008</t>
  </si>
  <si>
    <t>Phạm Thị Phương</t>
  </si>
  <si>
    <t>13/10/1999</t>
  </si>
  <si>
    <t>B17DCKT009</t>
  </si>
  <si>
    <t>Trần Đức</t>
  </si>
  <si>
    <t>30/09/1999</t>
  </si>
  <si>
    <t>B17DCKT015</t>
  </si>
  <si>
    <t>20/11/1999</t>
  </si>
  <si>
    <t>B17DCKT017</t>
  </si>
  <si>
    <t>20/07/1999</t>
  </si>
  <si>
    <t>B17DCKT020</t>
  </si>
  <si>
    <t>Bùi Thị Thái</t>
  </si>
  <si>
    <t>Bình</t>
  </si>
  <si>
    <t>06/09/1999</t>
  </si>
  <si>
    <t>B17DCKT021</t>
  </si>
  <si>
    <t>Dương Thị Linh</t>
  </si>
  <si>
    <t>12/12/1999</t>
  </si>
  <si>
    <t>B16DCKT015</t>
  </si>
  <si>
    <t>Đàm Thị Kiều</t>
  </si>
  <si>
    <t>Diễm</t>
  </si>
  <si>
    <t>06/07/1998</t>
  </si>
  <si>
    <t>B17DCKT026</t>
  </si>
  <si>
    <t>Bùi Thùy</t>
  </si>
  <si>
    <t>Dương</t>
  </si>
  <si>
    <t>28/03/1999</t>
  </si>
  <si>
    <t>B17DCKT027</t>
  </si>
  <si>
    <t>Nguyễn ánh</t>
  </si>
  <si>
    <t>B16DCKT025</t>
  </si>
  <si>
    <t>Phạm Thị Hà</t>
  </si>
  <si>
    <t>10/02/1998</t>
  </si>
  <si>
    <t>B17DCKT033</t>
  </si>
  <si>
    <t>B17DCKT035</t>
  </si>
  <si>
    <t>Vũ Thị Thu</t>
  </si>
  <si>
    <t>27/08/1999</t>
  </si>
  <si>
    <t>B17DCKT039</t>
  </si>
  <si>
    <t>Đinh Thúy</t>
  </si>
  <si>
    <t>29/03/1999</t>
  </si>
  <si>
    <t>B17DCKT041</t>
  </si>
  <si>
    <t>Lê Nguyên</t>
  </si>
  <si>
    <t>03/11/1999</t>
  </si>
  <si>
    <t>B16DCKT037</t>
  </si>
  <si>
    <t>Mông Thị Thu</t>
  </si>
  <si>
    <t>20/03/1996</t>
  </si>
  <si>
    <t>B17DCKT047</t>
  </si>
  <si>
    <t>Phạm Thu</t>
  </si>
  <si>
    <t>B17DCKT051</t>
  </si>
  <si>
    <t>Nguyễn Thị Mỹ</t>
  </si>
  <si>
    <t>Hoa</t>
  </si>
  <si>
    <t>B17DCKT052</t>
  </si>
  <si>
    <t>Lâm Thị</t>
  </si>
  <si>
    <t>01/11/1999</t>
  </si>
  <si>
    <t>B17DCKT053</t>
  </si>
  <si>
    <t>Lê Thị Ninh</t>
  </si>
  <si>
    <t>16/05/1999</t>
  </si>
  <si>
    <t>B17DCKT055</t>
  </si>
  <si>
    <t>Hoài</t>
  </si>
  <si>
    <t>22/08/1999</t>
  </si>
  <si>
    <t>B17DCKT056</t>
  </si>
  <si>
    <t>Ngô Việt</t>
  </si>
  <si>
    <t>Hoàng</t>
  </si>
  <si>
    <t>B17DCKT057</t>
  </si>
  <si>
    <t>Nguyễn Huy</t>
  </si>
  <si>
    <t>B17DCKT059</t>
  </si>
  <si>
    <t>Lê Thị Thu</t>
  </si>
  <si>
    <t>18/07/1999</t>
  </si>
  <si>
    <t>B16DCKT055</t>
  </si>
  <si>
    <t>Tống Thị</t>
  </si>
  <si>
    <t>Huê</t>
  </si>
  <si>
    <t>15/11/1998</t>
  </si>
  <si>
    <t>B16DCKT070</t>
  </si>
  <si>
    <t>25/08/1998</t>
  </si>
  <si>
    <t>B17DCKT072</t>
  </si>
  <si>
    <t>24/05/1999</t>
  </si>
  <si>
    <t>B17DCKT076</t>
  </si>
  <si>
    <t>B17DCKT064</t>
  </si>
  <si>
    <t>16/08/1999</t>
  </si>
  <si>
    <t>B17DCKT065</t>
  </si>
  <si>
    <t>B16DCKT063</t>
  </si>
  <si>
    <t>B17DCKT069</t>
  </si>
  <si>
    <t>Võ Thị</t>
  </si>
  <si>
    <t>20/04/1997</t>
  </si>
  <si>
    <t>B17DCKT079</t>
  </si>
  <si>
    <t>Liên</t>
  </si>
  <si>
    <t>08/08/1999</t>
  </si>
  <si>
    <t>B17DCKT081</t>
  </si>
  <si>
    <t>Đào Thị Thùy</t>
  </si>
  <si>
    <t>15/02/1999</t>
  </si>
  <si>
    <t>B17DCKT088</t>
  </si>
  <si>
    <t>11/03/1999</t>
  </si>
  <si>
    <t>B17DCKT090</t>
  </si>
  <si>
    <t>Ong Thị</t>
  </si>
  <si>
    <t>01/07/1999</t>
  </si>
  <si>
    <t>B17DCKT094</t>
  </si>
  <si>
    <t>Trần Thị Mỹ</t>
  </si>
  <si>
    <t>B17DCKT096</t>
  </si>
  <si>
    <t>Vũ Mai</t>
  </si>
  <si>
    <t>22/10/1999</t>
  </si>
  <si>
    <t>B16DCKT083</t>
  </si>
  <si>
    <t>Lê Thị Hiền</t>
  </si>
  <si>
    <t>Lương</t>
  </si>
  <si>
    <t>B17DCKT101</t>
  </si>
  <si>
    <t>01/08/1999</t>
  </si>
  <si>
    <t>B17DCKT104</t>
  </si>
  <si>
    <t>Nguyễn Thi Tuyết</t>
  </si>
  <si>
    <t>09/05/1999</t>
  </si>
  <si>
    <t>B16DCKT090</t>
  </si>
  <si>
    <t>Mận</t>
  </si>
  <si>
    <t>16/07/1998</t>
  </si>
  <si>
    <t>B16DCKT092</t>
  </si>
  <si>
    <t>Nguyễn Thị Thanh</t>
  </si>
  <si>
    <t>11/08/1997</t>
  </si>
  <si>
    <t>B17DCKT113</t>
  </si>
  <si>
    <t>Nguyễn Thị Trà</t>
  </si>
  <si>
    <t>14/12/1999</t>
  </si>
  <si>
    <t>B16DCKT098</t>
  </si>
  <si>
    <t>Nguyễn Thanh</t>
  </si>
  <si>
    <t>28/07/1998</t>
  </si>
  <si>
    <t>B17DCKT132</t>
  </si>
  <si>
    <t>Phấn</t>
  </si>
  <si>
    <t>09/09/1999</t>
  </si>
  <si>
    <t>B15DCKT141</t>
  </si>
  <si>
    <t>Lê Thị Hoài</t>
  </si>
  <si>
    <t>06/12/1997</t>
  </si>
  <si>
    <t>D15CQKT01-B</t>
  </si>
  <si>
    <t>B17DCKT133</t>
  </si>
  <si>
    <t>Nguyễn Thị Việt</t>
  </si>
  <si>
    <t>B14DCKT096</t>
  </si>
  <si>
    <t>Quang</t>
  </si>
  <si>
    <t>21/05/1995</t>
  </si>
  <si>
    <t>B16DCKT117</t>
  </si>
  <si>
    <t>25/04/1998</t>
  </si>
  <si>
    <t>B15DCKT148</t>
  </si>
  <si>
    <t>Đỗ Viết</t>
  </si>
  <si>
    <t>Sơn</t>
  </si>
  <si>
    <t>10/04/1997</t>
  </si>
  <si>
    <t>B17DCKT143</t>
  </si>
  <si>
    <t>Nguyễn Ngọc</t>
  </si>
  <si>
    <t>Thắng</t>
  </si>
  <si>
    <t>04/01/1999</t>
  </si>
  <si>
    <t>B17DCKT151</t>
  </si>
  <si>
    <t>Dương Đình</t>
  </si>
  <si>
    <t>Thịnh</t>
  </si>
  <si>
    <t>23/09/1999</t>
  </si>
  <si>
    <t>B17DCKT153</t>
  </si>
  <si>
    <t>Bùi Kim</t>
  </si>
  <si>
    <t>Thoa</t>
  </si>
  <si>
    <t>23/01/1999</t>
  </si>
  <si>
    <t>B17DCKT152</t>
  </si>
  <si>
    <t>Thơ</t>
  </si>
  <si>
    <t>B17DCKT164</t>
  </si>
  <si>
    <t>B17DCKT165</t>
  </si>
  <si>
    <t>Triệu Bích</t>
  </si>
  <si>
    <t>08/12/1999</t>
  </si>
  <si>
    <t>B16DCKT134</t>
  </si>
  <si>
    <t>Hoàng Minh</t>
  </si>
  <si>
    <t>Thúy</t>
  </si>
  <si>
    <t>04/08/1998</t>
  </si>
  <si>
    <t>B17DCKT157</t>
  </si>
  <si>
    <t>Nguyễn Hiền</t>
  </si>
  <si>
    <t>Thư</t>
  </si>
  <si>
    <t>B17DCKT158</t>
  </si>
  <si>
    <t>Đoàn Hoài</t>
  </si>
  <si>
    <t>Thương</t>
  </si>
  <si>
    <t>12/04/1999</t>
  </si>
  <si>
    <t>B17DCKT159</t>
  </si>
  <si>
    <t>B17DCKT170</t>
  </si>
  <si>
    <t>Đinh Huyền</t>
  </si>
  <si>
    <t>20/12/1999</t>
  </si>
  <si>
    <t>B14DCKT013</t>
  </si>
  <si>
    <t>Lê Xuân</t>
  </si>
  <si>
    <t>Tùng</t>
  </si>
  <si>
    <t>03/01/1996</t>
  </si>
  <si>
    <t>B17DCKT187</t>
  </si>
  <si>
    <t>29/12/1999</t>
  </si>
  <si>
    <t>B17DCKT188</t>
  </si>
  <si>
    <t>31/03/1999</t>
  </si>
  <si>
    <t>B17DCKT192</t>
  </si>
  <si>
    <t>Cao Thị</t>
  </si>
  <si>
    <t>Yến</t>
  </si>
  <si>
    <t>11/07/1999</t>
  </si>
  <si>
    <t>B16DCKT157</t>
  </si>
  <si>
    <t>10/10/1998</t>
  </si>
  <si>
    <t>Nhóm: FIA1312-03</t>
  </si>
  <si>
    <t>603-A2</t>
  </si>
  <si>
    <t>203-A2</t>
  </si>
  <si>
    <t>102-A2</t>
  </si>
  <si>
    <t>505-A2</t>
  </si>
  <si>
    <t>201-A2</t>
  </si>
  <si>
    <t>304-A2</t>
  </si>
  <si>
    <t xml:space="preserve">BẢNG ĐIỂM HỌC PHẦN </t>
  </si>
  <si>
    <t>Vắng</t>
  </si>
  <si>
    <t>Hà Nội, ngày 4  tháng 7  năm 2019</t>
  </si>
  <si>
    <t>Hà Nội, ngày5   tháng 7  năm 2019</t>
  </si>
  <si>
    <t>Hà Nội, ngày 5  tháng 7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</si>
</sst>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6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b/>
      <sz val="11"/>
      <color theme="0"/>
      <name val="Times New Roman"/>
      <family val="1"/>
    </font>
    <font>
      <b/>
      <sz val="12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25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24" fillId="0" borderId="0" xfId="6" applyFont="1" applyFill="1" applyBorder="1" applyAlignment="1" applyProtection="1">
      <alignment vertical="center"/>
      <protection locked="0"/>
    </xf>
    <xf numFmtId="0" fontId="23" fillId="0" borderId="0" xfId="1" applyFont="1" applyFill="1" applyBorder="1" applyAlignment="1" applyProtection="1">
      <alignment horizontal="center"/>
      <protection locked="0"/>
    </xf>
    <xf numFmtId="0" fontId="23" fillId="0" borderId="0" xfId="6" applyFont="1" applyFill="1" applyBorder="1" applyAlignment="1" applyProtection="1">
      <alignment horizontal="left" vertical="center"/>
      <protection locked="0"/>
    </xf>
    <xf numFmtId="0" fontId="23" fillId="0" borderId="0" xfId="6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center" wrapText="1"/>
      <protection locked="0"/>
    </xf>
    <xf numFmtId="0" fontId="23" fillId="0" borderId="0" xfId="0" applyFont="1" applyFill="1" applyBorder="1" applyAlignment="1" applyProtection="1">
      <alignment horizontal="center"/>
      <protection locked="0"/>
    </xf>
    <xf numFmtId="0" fontId="23" fillId="0" borderId="0" xfId="0" applyFont="1" applyFill="1" applyProtection="1">
      <protection locked="0"/>
    </xf>
    <xf numFmtId="0" fontId="23" fillId="0" borderId="0" xfId="0" applyFont="1" applyFill="1" applyBorder="1" applyProtection="1"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24" fillId="0" borderId="0" xfId="0" applyFont="1" applyFill="1" applyAlignment="1" applyProtection="1">
      <alignment horizontal="center"/>
      <protection locked="0"/>
    </xf>
    <xf numFmtId="0" fontId="24" fillId="0" borderId="0" xfId="1" applyFont="1" applyFill="1" applyBorder="1" applyAlignment="1" applyProtection="1">
      <alignment horizontal="center"/>
      <protection locked="0"/>
    </xf>
    <xf numFmtId="0" fontId="24" fillId="0" borderId="0" xfId="0" applyFont="1" applyFill="1" applyBorder="1" applyAlignment="1" applyProtection="1">
      <alignment horizontal="center"/>
      <protection locked="0"/>
    </xf>
    <xf numFmtId="0" fontId="24" fillId="0" borderId="0" xfId="6" applyFont="1" applyFill="1" applyBorder="1" applyAlignment="1" applyProtection="1">
      <alignment horizontal="center" vertical="center"/>
      <protection locked="0"/>
    </xf>
    <xf numFmtId="0" fontId="25" fillId="0" borderId="0" xfId="0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7"/>
      <tableStyleElement type="headerRow" dxfId="6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106"/>
  <sheetViews>
    <sheetView workbookViewId="0">
      <pane ySplit="3" topLeftCell="A52" activePane="bottomLeft" state="frozen"/>
      <selection activeCell="A6" sqref="A6:XFD6"/>
      <selection pane="bottomLeft" activeCell="H87" sqref="H87"/>
    </sheetView>
  </sheetViews>
  <sheetFormatPr defaultColWidth="9" defaultRowHeight="15.6"/>
  <cols>
    <col min="1" max="1" width="0.59765625" style="1" customWidth="1"/>
    <col min="2" max="2" width="4" style="1" customWidth="1"/>
    <col min="3" max="3" width="10.59765625" style="1" customWidth="1"/>
    <col min="4" max="4" width="14.19921875" style="1" customWidth="1"/>
    <col min="5" max="5" width="6.59765625" style="1" customWidth="1"/>
    <col min="6" max="6" width="9.3984375" style="1" hidden="1" customWidth="1"/>
    <col min="7" max="7" width="11.8984375" style="1" customWidth="1"/>
    <col min="8" max="9" width="4.3984375" style="1" customWidth="1"/>
    <col min="10" max="11" width="4.3984375" style="1" hidden="1" customWidth="1"/>
    <col min="12" max="12" width="3.19921875" style="1" hidden="1" customWidth="1"/>
    <col min="13" max="13" width="3.5" style="1" hidden="1" customWidth="1"/>
    <col min="14" max="14" width="9" style="1" hidden="1" customWidth="1"/>
    <col min="15" max="15" width="6.39843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3.59765625" style="1" customWidth="1"/>
    <col min="20" max="20" width="5.69921875" style="1" customWidth="1"/>
    <col min="21" max="21" width="6.5" style="1" customWidth="1"/>
    <col min="22" max="22" width="6.5" style="2" customWidth="1"/>
    <col min="23" max="23" width="9" style="59"/>
    <col min="24" max="24" width="9.09765625" style="59" bestFit="1" customWidth="1"/>
    <col min="25" max="25" width="9" style="59"/>
    <col min="26" max="26" width="10.3984375" style="59" bestFit="1" customWidth="1"/>
    <col min="27" max="27" width="9.09765625" style="59" bestFit="1" customWidth="1"/>
    <col min="28" max="38" width="9" style="59"/>
    <col min="39" max="16384" width="9" style="1"/>
  </cols>
  <sheetData>
    <row r="1" spans="2:38" ht="27.75" customHeight="1">
      <c r="B1" s="96" t="s">
        <v>0</v>
      </c>
      <c r="C1" s="96"/>
      <c r="D1" s="96"/>
      <c r="E1" s="96"/>
      <c r="F1" s="96"/>
      <c r="G1" s="96"/>
      <c r="H1" s="97" t="s">
        <v>705</v>
      </c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3"/>
    </row>
    <row r="2" spans="2:38" ht="25.5" customHeight="1">
      <c r="B2" s="98" t="s">
        <v>1</v>
      </c>
      <c r="C2" s="98"/>
      <c r="D2" s="98"/>
      <c r="E2" s="98"/>
      <c r="F2" s="98"/>
      <c r="G2" s="98"/>
      <c r="H2" s="99" t="s">
        <v>53</v>
      </c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4"/>
      <c r="V2" s="5"/>
      <c r="AD2" s="60"/>
      <c r="AE2" s="61"/>
      <c r="AF2" s="60"/>
      <c r="AG2" s="60"/>
      <c r="AH2" s="60"/>
      <c r="AI2" s="61"/>
      <c r="AJ2" s="60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2"/>
      <c r="AI3" s="62"/>
    </row>
    <row r="4" spans="2:38" ht="23.25" customHeight="1">
      <c r="B4" s="100" t="s">
        <v>2</v>
      </c>
      <c r="C4" s="100"/>
      <c r="D4" s="101" t="s">
        <v>57</v>
      </c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2" t="s">
        <v>698</v>
      </c>
      <c r="P4" s="102"/>
      <c r="Q4" s="102"/>
      <c r="R4" s="102"/>
      <c r="S4" s="102"/>
      <c r="T4" s="102"/>
      <c r="W4" s="60"/>
      <c r="X4" s="109" t="s">
        <v>48</v>
      </c>
      <c r="Y4" s="109" t="s">
        <v>8</v>
      </c>
      <c r="Z4" s="109" t="s">
        <v>47</v>
      </c>
      <c r="AA4" s="109" t="s">
        <v>46</v>
      </c>
      <c r="AB4" s="109"/>
      <c r="AC4" s="109"/>
      <c r="AD4" s="109"/>
      <c r="AE4" s="109" t="s">
        <v>45</v>
      </c>
      <c r="AF4" s="109"/>
      <c r="AG4" s="109" t="s">
        <v>43</v>
      </c>
      <c r="AH4" s="109"/>
      <c r="AI4" s="109" t="s">
        <v>44</v>
      </c>
      <c r="AJ4" s="109"/>
      <c r="AK4" s="109" t="s">
        <v>42</v>
      </c>
      <c r="AL4" s="109"/>
    </row>
    <row r="5" spans="2:38" ht="17.25" customHeight="1">
      <c r="B5" s="110" t="s">
        <v>3</v>
      </c>
      <c r="C5" s="110"/>
      <c r="D5" s="9">
        <v>3</v>
      </c>
      <c r="G5" s="111" t="s">
        <v>58</v>
      </c>
      <c r="H5" s="111"/>
      <c r="I5" s="111"/>
      <c r="J5" s="111"/>
      <c r="K5" s="111"/>
      <c r="L5" s="111"/>
      <c r="M5" s="111"/>
      <c r="N5" s="111"/>
      <c r="O5" s="111" t="s">
        <v>59</v>
      </c>
      <c r="P5" s="111"/>
      <c r="Q5" s="111"/>
      <c r="R5" s="111"/>
      <c r="S5" s="111"/>
      <c r="T5" s="111"/>
      <c r="W5" s="60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56"/>
      <c r="P6" s="3"/>
      <c r="Q6" s="3"/>
      <c r="R6" s="3"/>
      <c r="S6" s="3"/>
      <c r="T6" s="3"/>
      <c r="W6" s="60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109"/>
    </row>
    <row r="7" spans="2:38" ht="44.25" customHeight="1">
      <c r="B7" s="94" t="s">
        <v>4</v>
      </c>
      <c r="C7" s="103" t="s">
        <v>5</v>
      </c>
      <c r="D7" s="105" t="s">
        <v>6</v>
      </c>
      <c r="E7" s="106"/>
      <c r="F7" s="94" t="s">
        <v>7</v>
      </c>
      <c r="G7" s="94" t="s">
        <v>8</v>
      </c>
      <c r="H7" s="113" t="s">
        <v>9</v>
      </c>
      <c r="I7" s="113" t="s">
        <v>10</v>
      </c>
      <c r="J7" s="113" t="s">
        <v>11</v>
      </c>
      <c r="K7" s="113" t="s">
        <v>12</v>
      </c>
      <c r="L7" s="93" t="s">
        <v>13</v>
      </c>
      <c r="M7" s="93" t="s">
        <v>14</v>
      </c>
      <c r="N7" s="93" t="s">
        <v>15</v>
      </c>
      <c r="O7" s="93" t="s">
        <v>16</v>
      </c>
      <c r="P7" s="94" t="s">
        <v>17</v>
      </c>
      <c r="Q7" s="93" t="s">
        <v>18</v>
      </c>
      <c r="R7" s="94" t="s">
        <v>19</v>
      </c>
      <c r="S7" s="94" t="s">
        <v>20</v>
      </c>
      <c r="T7" s="94" t="s">
        <v>21</v>
      </c>
      <c r="W7" s="60"/>
      <c r="X7" s="109"/>
      <c r="Y7" s="109"/>
      <c r="Z7" s="109"/>
      <c r="AA7" s="63" t="s">
        <v>22</v>
      </c>
      <c r="AB7" s="63" t="s">
        <v>23</v>
      </c>
      <c r="AC7" s="63" t="s">
        <v>24</v>
      </c>
      <c r="AD7" s="63" t="s">
        <v>25</v>
      </c>
      <c r="AE7" s="63" t="s">
        <v>26</v>
      </c>
      <c r="AF7" s="63" t="s">
        <v>25</v>
      </c>
      <c r="AG7" s="63" t="s">
        <v>26</v>
      </c>
      <c r="AH7" s="63" t="s">
        <v>25</v>
      </c>
      <c r="AI7" s="63" t="s">
        <v>26</v>
      </c>
      <c r="AJ7" s="63" t="s">
        <v>25</v>
      </c>
      <c r="AK7" s="63" t="s">
        <v>26</v>
      </c>
      <c r="AL7" s="64" t="s">
        <v>25</v>
      </c>
    </row>
    <row r="8" spans="2:38" ht="44.25" customHeight="1">
      <c r="B8" s="95"/>
      <c r="C8" s="104"/>
      <c r="D8" s="107"/>
      <c r="E8" s="108"/>
      <c r="F8" s="95"/>
      <c r="G8" s="95"/>
      <c r="H8" s="113"/>
      <c r="I8" s="113"/>
      <c r="J8" s="113"/>
      <c r="K8" s="113"/>
      <c r="L8" s="93"/>
      <c r="M8" s="93"/>
      <c r="N8" s="93"/>
      <c r="O8" s="93"/>
      <c r="P8" s="112"/>
      <c r="Q8" s="93"/>
      <c r="R8" s="95"/>
      <c r="S8" s="112"/>
      <c r="T8" s="112"/>
      <c r="V8" s="11"/>
      <c r="W8" s="60"/>
      <c r="X8" s="65" t="str">
        <f>+D4</f>
        <v>Kế toán tài chính 1</v>
      </c>
      <c r="Y8" s="66" t="str">
        <f>+O4</f>
        <v>Nhóm: FIA1312-03</v>
      </c>
      <c r="Z8" s="67">
        <f>+$AI$8+$AK$8+$AG$8</f>
        <v>70</v>
      </c>
      <c r="AA8" s="61">
        <f>COUNTIF($S$9:$S$139,"Khiển trách")</f>
        <v>0</v>
      </c>
      <c r="AB8" s="61">
        <f>COUNTIF($S$9:$S$139,"Cảnh cáo")</f>
        <v>0</v>
      </c>
      <c r="AC8" s="61">
        <f>COUNTIF($S$9:$S$139,"Đình chỉ thi")</f>
        <v>0</v>
      </c>
      <c r="AD8" s="68">
        <f>+($AA$8+$AB$8+$AC$8)/$Z$8*100%</f>
        <v>0</v>
      </c>
      <c r="AE8" s="61">
        <f>SUM(COUNTIF($S$9:$S$137,"Vắng"),COUNTIF($S$9:$S$137,"Vắng có phép"))</f>
        <v>3</v>
      </c>
      <c r="AF8" s="69">
        <f>+$AE$8/$Z$8</f>
        <v>4.2857142857142858E-2</v>
      </c>
      <c r="AG8" s="70">
        <f>COUNTIF($W$9:$W$137,"Thi lại")</f>
        <v>0</v>
      </c>
      <c r="AH8" s="69">
        <f>+$AG$8/$Z$8</f>
        <v>0</v>
      </c>
      <c r="AI8" s="70">
        <f>COUNTIF($W$9:$W$138,"Học lại")</f>
        <v>7</v>
      </c>
      <c r="AJ8" s="69">
        <f>+$AI$8/$Z$8</f>
        <v>0.1</v>
      </c>
      <c r="AK8" s="61">
        <f>COUNTIF($W$10:$W$138,"Đạt")</f>
        <v>63</v>
      </c>
      <c r="AL8" s="68">
        <f>+$AK$8/$Z$8</f>
        <v>0.9</v>
      </c>
    </row>
    <row r="9" spans="2:38" ht="14.25" customHeight="1">
      <c r="B9" s="114" t="s">
        <v>27</v>
      </c>
      <c r="C9" s="115"/>
      <c r="D9" s="115"/>
      <c r="E9" s="115"/>
      <c r="F9" s="115"/>
      <c r="G9" s="116"/>
      <c r="H9" s="12">
        <v>20</v>
      </c>
      <c r="I9" s="12">
        <v>10</v>
      </c>
      <c r="J9" s="13"/>
      <c r="K9" s="12"/>
      <c r="L9" s="14"/>
      <c r="M9" s="15"/>
      <c r="N9" s="15"/>
      <c r="O9" s="57">
        <f>100-(H9+I9+J9+K9)</f>
        <v>70</v>
      </c>
      <c r="P9" s="95"/>
      <c r="Q9" s="16"/>
      <c r="R9" s="16"/>
      <c r="S9" s="95"/>
      <c r="T9" s="95"/>
      <c r="W9" s="60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</row>
    <row r="10" spans="2:38" ht="22.05" customHeight="1">
      <c r="B10" s="17">
        <v>1</v>
      </c>
      <c r="C10" s="18" t="s">
        <v>504</v>
      </c>
      <c r="D10" s="19" t="s">
        <v>505</v>
      </c>
      <c r="E10" s="20" t="s">
        <v>62</v>
      </c>
      <c r="F10" s="21" t="s">
        <v>506</v>
      </c>
      <c r="G10" s="18" t="s">
        <v>105</v>
      </c>
      <c r="H10" s="22">
        <v>8</v>
      </c>
      <c r="I10" s="22">
        <v>7.5</v>
      </c>
      <c r="J10" s="22" t="s">
        <v>28</v>
      </c>
      <c r="K10" s="22" t="s">
        <v>28</v>
      </c>
      <c r="L10" s="83"/>
      <c r="M10" s="83"/>
      <c r="N10" s="83"/>
      <c r="O10" s="84">
        <v>6</v>
      </c>
      <c r="P10" s="23">
        <f t="shared" ref="P10:P41" si="0">ROUND(SUMPRODUCT(H10:O10,$H$9:$O$9)/100,1)</f>
        <v>6.6</v>
      </c>
      <c r="Q10" s="24" t="str">
        <f t="shared" ref="Q10:Q41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C+</v>
      </c>
      <c r="R10" s="24" t="str">
        <f t="shared" ref="R10:R41" si="2">IF($P10&lt;4,"Kém",IF(AND($P10&gt;=4,$P10&lt;=5.4),"Trung bình yếu",IF(AND($P10&gt;=5.5,$P10&lt;=6.9),"Trung bình",IF(AND($P10&gt;=7,$P10&lt;=8.4),"Khá",IF(AND($P10&gt;=8.5,$P10&lt;=10),"Giỏi","")))))</f>
        <v>Trung bình</v>
      </c>
      <c r="S10" s="81" t="str">
        <f t="shared" ref="S10:S25" si="3">+IF(OR($H10=0,$I10=0,$J10=0,$K10=0),"Không đủ ĐKDT","")</f>
        <v/>
      </c>
      <c r="T10" s="25" t="s">
        <v>703</v>
      </c>
      <c r="U10" s="3"/>
      <c r="V10" s="26"/>
      <c r="W10" s="72" t="str">
        <f t="shared" ref="W10:W41" si="4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</row>
    <row r="11" spans="2:38" ht="22.05" customHeight="1">
      <c r="B11" s="27">
        <v>2</v>
      </c>
      <c r="C11" s="28" t="s">
        <v>507</v>
      </c>
      <c r="D11" s="29" t="s">
        <v>508</v>
      </c>
      <c r="E11" s="30" t="s">
        <v>62</v>
      </c>
      <c r="F11" s="31" t="s">
        <v>509</v>
      </c>
      <c r="G11" s="28" t="s">
        <v>75</v>
      </c>
      <c r="H11" s="32">
        <v>8</v>
      </c>
      <c r="I11" s="32">
        <v>7</v>
      </c>
      <c r="J11" s="32" t="s">
        <v>28</v>
      </c>
      <c r="K11" s="32" t="s">
        <v>28</v>
      </c>
      <c r="L11" s="33"/>
      <c r="M11" s="33"/>
      <c r="N11" s="33"/>
      <c r="O11" s="34">
        <v>5</v>
      </c>
      <c r="P11" s="35">
        <f t="shared" si="0"/>
        <v>5.8</v>
      </c>
      <c r="Q11" s="36" t="str">
        <f t="shared" si="1"/>
        <v>C</v>
      </c>
      <c r="R11" s="37" t="str">
        <f t="shared" si="2"/>
        <v>Trung bình</v>
      </c>
      <c r="S11" s="38" t="str">
        <f t="shared" si="3"/>
        <v/>
      </c>
      <c r="T11" s="39" t="s">
        <v>703</v>
      </c>
      <c r="U11" s="3"/>
      <c r="V11" s="26"/>
      <c r="W11" s="72" t="str">
        <f t="shared" si="4"/>
        <v>Đạt</v>
      </c>
      <c r="X11" s="71"/>
      <c r="Y11" s="71"/>
      <c r="Z11" s="71"/>
      <c r="AA11" s="63"/>
      <c r="AB11" s="63"/>
      <c r="AC11" s="63"/>
      <c r="AD11" s="63"/>
      <c r="AE11" s="62"/>
      <c r="AF11" s="63"/>
      <c r="AG11" s="63"/>
      <c r="AH11" s="63"/>
      <c r="AI11" s="63"/>
      <c r="AJ11" s="63"/>
      <c r="AK11" s="63"/>
      <c r="AL11" s="64"/>
    </row>
    <row r="12" spans="2:38" ht="22.05" customHeight="1">
      <c r="B12" s="27">
        <v>3</v>
      </c>
      <c r="C12" s="28" t="s">
        <v>510</v>
      </c>
      <c r="D12" s="29" t="s">
        <v>511</v>
      </c>
      <c r="E12" s="30" t="s">
        <v>62</v>
      </c>
      <c r="F12" s="31" t="s">
        <v>512</v>
      </c>
      <c r="G12" s="28" t="s">
        <v>64</v>
      </c>
      <c r="H12" s="32">
        <v>8</v>
      </c>
      <c r="I12" s="32">
        <v>8</v>
      </c>
      <c r="J12" s="32" t="s">
        <v>28</v>
      </c>
      <c r="K12" s="32" t="s">
        <v>28</v>
      </c>
      <c r="L12" s="40"/>
      <c r="M12" s="40"/>
      <c r="N12" s="40"/>
      <c r="O12" s="34">
        <v>3</v>
      </c>
      <c r="P12" s="35">
        <f t="shared" si="0"/>
        <v>4.5</v>
      </c>
      <c r="Q12" s="36" t="str">
        <f t="shared" si="1"/>
        <v>D</v>
      </c>
      <c r="R12" s="37" t="str">
        <f t="shared" si="2"/>
        <v>Trung bình yếu</v>
      </c>
      <c r="S12" s="38" t="str">
        <f t="shared" si="3"/>
        <v/>
      </c>
      <c r="T12" s="39" t="s">
        <v>703</v>
      </c>
      <c r="U12" s="3"/>
      <c r="V12" s="26"/>
      <c r="W12" s="72" t="str">
        <f t="shared" si="4"/>
        <v>Đạt</v>
      </c>
      <c r="X12" s="73"/>
      <c r="Y12" s="73"/>
      <c r="Z12" s="82"/>
      <c r="AA12" s="62"/>
      <c r="AB12" s="62"/>
      <c r="AC12" s="62"/>
      <c r="AD12" s="75"/>
      <c r="AE12" s="62"/>
      <c r="AF12" s="76"/>
      <c r="AG12" s="77"/>
      <c r="AH12" s="76"/>
      <c r="AI12" s="77"/>
      <c r="AJ12" s="76"/>
      <c r="AK12" s="62"/>
      <c r="AL12" s="75"/>
    </row>
    <row r="13" spans="2:38" ht="22.05" customHeight="1">
      <c r="B13" s="27">
        <v>4</v>
      </c>
      <c r="C13" s="28" t="s">
        <v>513</v>
      </c>
      <c r="D13" s="29" t="s">
        <v>514</v>
      </c>
      <c r="E13" s="30" t="s">
        <v>62</v>
      </c>
      <c r="F13" s="31" t="s">
        <v>515</v>
      </c>
      <c r="G13" s="28" t="s">
        <v>105</v>
      </c>
      <c r="H13" s="32">
        <v>8.5</v>
      </c>
      <c r="I13" s="32">
        <v>6</v>
      </c>
      <c r="J13" s="32" t="s">
        <v>28</v>
      </c>
      <c r="K13" s="32" t="s">
        <v>28</v>
      </c>
      <c r="L13" s="40"/>
      <c r="M13" s="40"/>
      <c r="N13" s="40"/>
      <c r="O13" s="34">
        <v>5</v>
      </c>
      <c r="P13" s="35">
        <f t="shared" si="0"/>
        <v>5.8</v>
      </c>
      <c r="Q13" s="36" t="str">
        <f t="shared" si="1"/>
        <v>C</v>
      </c>
      <c r="R13" s="37" t="str">
        <f t="shared" si="2"/>
        <v>Trung bình</v>
      </c>
      <c r="S13" s="38" t="str">
        <f t="shared" si="3"/>
        <v/>
      </c>
      <c r="T13" s="39" t="s">
        <v>703</v>
      </c>
      <c r="U13" s="3"/>
      <c r="V13" s="26"/>
      <c r="W13" s="72" t="str">
        <f t="shared" si="4"/>
        <v>Đạt</v>
      </c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</row>
    <row r="14" spans="2:38" ht="22.05" customHeight="1">
      <c r="B14" s="27">
        <v>5</v>
      </c>
      <c r="C14" s="28" t="s">
        <v>516</v>
      </c>
      <c r="D14" s="29" t="s">
        <v>517</v>
      </c>
      <c r="E14" s="30" t="s">
        <v>62</v>
      </c>
      <c r="F14" s="31" t="s">
        <v>518</v>
      </c>
      <c r="G14" s="28" t="s">
        <v>75</v>
      </c>
      <c r="H14" s="32">
        <v>8</v>
      </c>
      <c r="I14" s="32">
        <v>9</v>
      </c>
      <c r="J14" s="32" t="s">
        <v>28</v>
      </c>
      <c r="K14" s="32" t="s">
        <v>28</v>
      </c>
      <c r="L14" s="40"/>
      <c r="M14" s="40"/>
      <c r="N14" s="40"/>
      <c r="O14" s="34">
        <v>6.5</v>
      </c>
      <c r="P14" s="35">
        <f t="shared" si="0"/>
        <v>7.1</v>
      </c>
      <c r="Q14" s="36" t="str">
        <f t="shared" si="1"/>
        <v>B</v>
      </c>
      <c r="R14" s="37" t="str">
        <f t="shared" si="2"/>
        <v>Khá</v>
      </c>
      <c r="S14" s="38" t="str">
        <f t="shared" si="3"/>
        <v/>
      </c>
      <c r="T14" s="39" t="s">
        <v>703</v>
      </c>
      <c r="U14" s="3"/>
      <c r="V14" s="26"/>
      <c r="W14" s="72" t="str">
        <f t="shared" si="4"/>
        <v>Đạt</v>
      </c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</row>
    <row r="15" spans="2:38" ht="22.05" customHeight="1">
      <c r="B15" s="27">
        <v>6</v>
      </c>
      <c r="C15" s="28" t="s">
        <v>519</v>
      </c>
      <c r="D15" s="29" t="s">
        <v>520</v>
      </c>
      <c r="E15" s="30" t="s">
        <v>62</v>
      </c>
      <c r="F15" s="31" t="s">
        <v>521</v>
      </c>
      <c r="G15" s="28" t="s">
        <v>64</v>
      </c>
      <c r="H15" s="32">
        <v>10</v>
      </c>
      <c r="I15" s="32">
        <v>10</v>
      </c>
      <c r="J15" s="32" t="s">
        <v>28</v>
      </c>
      <c r="K15" s="32" t="s">
        <v>28</v>
      </c>
      <c r="L15" s="40"/>
      <c r="M15" s="40"/>
      <c r="N15" s="40"/>
      <c r="O15" s="34">
        <v>5.5</v>
      </c>
      <c r="P15" s="35">
        <f t="shared" si="0"/>
        <v>6.9</v>
      </c>
      <c r="Q15" s="36" t="str">
        <f t="shared" si="1"/>
        <v>C+</v>
      </c>
      <c r="R15" s="37" t="str">
        <f t="shared" si="2"/>
        <v>Trung bình</v>
      </c>
      <c r="S15" s="38" t="str">
        <f t="shared" si="3"/>
        <v/>
      </c>
      <c r="T15" s="39" t="s">
        <v>703</v>
      </c>
      <c r="U15" s="3"/>
      <c r="V15" s="26"/>
      <c r="W15" s="72" t="str">
        <f t="shared" si="4"/>
        <v>Đạt</v>
      </c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</row>
    <row r="16" spans="2:38" ht="22.05" customHeight="1">
      <c r="B16" s="27">
        <v>7</v>
      </c>
      <c r="C16" s="28" t="s">
        <v>522</v>
      </c>
      <c r="D16" s="29" t="s">
        <v>178</v>
      </c>
      <c r="E16" s="30" t="s">
        <v>78</v>
      </c>
      <c r="F16" s="31" t="s">
        <v>523</v>
      </c>
      <c r="G16" s="28" t="s">
        <v>105</v>
      </c>
      <c r="H16" s="32">
        <v>8</v>
      </c>
      <c r="I16" s="32">
        <v>8</v>
      </c>
      <c r="J16" s="32" t="s">
        <v>28</v>
      </c>
      <c r="K16" s="32" t="s">
        <v>28</v>
      </c>
      <c r="L16" s="40"/>
      <c r="M16" s="40"/>
      <c r="N16" s="40"/>
      <c r="O16" s="34">
        <v>6.5</v>
      </c>
      <c r="P16" s="35">
        <f t="shared" si="0"/>
        <v>7</v>
      </c>
      <c r="Q16" s="36" t="str">
        <f t="shared" si="1"/>
        <v>B</v>
      </c>
      <c r="R16" s="37" t="str">
        <f t="shared" si="2"/>
        <v>Khá</v>
      </c>
      <c r="S16" s="38" t="str">
        <f t="shared" si="3"/>
        <v/>
      </c>
      <c r="T16" s="39" t="s">
        <v>703</v>
      </c>
      <c r="U16" s="3"/>
      <c r="V16" s="26"/>
      <c r="W16" s="72" t="str">
        <f t="shared" si="4"/>
        <v>Đạt</v>
      </c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</row>
    <row r="17" spans="2:38" ht="22.05" customHeight="1">
      <c r="B17" s="27">
        <v>8</v>
      </c>
      <c r="C17" s="28" t="s">
        <v>524</v>
      </c>
      <c r="D17" s="29" t="s">
        <v>189</v>
      </c>
      <c r="E17" s="30" t="s">
        <v>78</v>
      </c>
      <c r="F17" s="31" t="s">
        <v>525</v>
      </c>
      <c r="G17" s="28" t="s">
        <v>64</v>
      </c>
      <c r="H17" s="32">
        <v>8</v>
      </c>
      <c r="I17" s="32">
        <v>8</v>
      </c>
      <c r="J17" s="32" t="s">
        <v>28</v>
      </c>
      <c r="K17" s="32" t="s">
        <v>28</v>
      </c>
      <c r="L17" s="40"/>
      <c r="M17" s="40"/>
      <c r="N17" s="40"/>
      <c r="O17" s="34">
        <v>5</v>
      </c>
      <c r="P17" s="35">
        <f t="shared" si="0"/>
        <v>5.9</v>
      </c>
      <c r="Q17" s="36" t="str">
        <f t="shared" si="1"/>
        <v>C</v>
      </c>
      <c r="R17" s="37" t="str">
        <f t="shared" si="2"/>
        <v>Trung bình</v>
      </c>
      <c r="S17" s="38" t="str">
        <f t="shared" si="3"/>
        <v/>
      </c>
      <c r="T17" s="39" t="s">
        <v>703</v>
      </c>
      <c r="U17" s="3"/>
      <c r="V17" s="26"/>
      <c r="W17" s="72" t="str">
        <f t="shared" si="4"/>
        <v>Đạt</v>
      </c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</row>
    <row r="18" spans="2:38" ht="22.05" customHeight="1">
      <c r="B18" s="27">
        <v>9</v>
      </c>
      <c r="C18" s="28" t="s">
        <v>526</v>
      </c>
      <c r="D18" s="29" t="s">
        <v>527</v>
      </c>
      <c r="E18" s="30" t="s">
        <v>528</v>
      </c>
      <c r="F18" s="31" t="s">
        <v>529</v>
      </c>
      <c r="G18" s="28" t="s">
        <v>75</v>
      </c>
      <c r="H18" s="32">
        <v>9</v>
      </c>
      <c r="I18" s="32">
        <v>9</v>
      </c>
      <c r="J18" s="32" t="s">
        <v>28</v>
      </c>
      <c r="K18" s="32" t="s">
        <v>28</v>
      </c>
      <c r="L18" s="40"/>
      <c r="M18" s="40"/>
      <c r="N18" s="40"/>
      <c r="O18" s="34">
        <v>8</v>
      </c>
      <c r="P18" s="35">
        <f t="shared" si="0"/>
        <v>8.3000000000000007</v>
      </c>
      <c r="Q18" s="36" t="str">
        <f t="shared" si="1"/>
        <v>B+</v>
      </c>
      <c r="R18" s="37" t="str">
        <f t="shared" si="2"/>
        <v>Khá</v>
      </c>
      <c r="S18" s="38" t="str">
        <f t="shared" si="3"/>
        <v/>
      </c>
      <c r="T18" s="39" t="s">
        <v>703</v>
      </c>
      <c r="U18" s="3"/>
      <c r="V18" s="26"/>
      <c r="W18" s="72" t="str">
        <f t="shared" si="4"/>
        <v>Đạt</v>
      </c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</row>
    <row r="19" spans="2:38" ht="22.05" customHeight="1">
      <c r="B19" s="27">
        <v>10</v>
      </c>
      <c r="C19" s="28" t="s">
        <v>530</v>
      </c>
      <c r="D19" s="29" t="s">
        <v>531</v>
      </c>
      <c r="E19" s="30" t="s">
        <v>91</v>
      </c>
      <c r="F19" s="31" t="s">
        <v>532</v>
      </c>
      <c r="G19" s="28" t="s">
        <v>64</v>
      </c>
      <c r="H19" s="32">
        <v>8</v>
      </c>
      <c r="I19" s="32">
        <v>6</v>
      </c>
      <c r="J19" s="32" t="s">
        <v>28</v>
      </c>
      <c r="K19" s="32" t="s">
        <v>28</v>
      </c>
      <c r="L19" s="40"/>
      <c r="M19" s="40"/>
      <c r="N19" s="40"/>
      <c r="O19" s="34">
        <v>1</v>
      </c>
      <c r="P19" s="35">
        <f t="shared" si="0"/>
        <v>2.9</v>
      </c>
      <c r="Q19" s="36" t="str">
        <f t="shared" si="1"/>
        <v>F</v>
      </c>
      <c r="R19" s="37" t="str">
        <f t="shared" si="2"/>
        <v>Kém</v>
      </c>
      <c r="S19" s="38" t="str">
        <f t="shared" si="3"/>
        <v/>
      </c>
      <c r="T19" s="39" t="s">
        <v>703</v>
      </c>
      <c r="U19" s="3"/>
      <c r="V19" s="26"/>
      <c r="W19" s="72" t="str">
        <f t="shared" si="4"/>
        <v>Học lại</v>
      </c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</row>
    <row r="20" spans="2:38" ht="22.05" customHeight="1">
      <c r="B20" s="27">
        <v>11</v>
      </c>
      <c r="C20" s="28" t="s">
        <v>533</v>
      </c>
      <c r="D20" s="29" t="s">
        <v>534</v>
      </c>
      <c r="E20" s="30" t="s">
        <v>535</v>
      </c>
      <c r="F20" s="31" t="s">
        <v>536</v>
      </c>
      <c r="G20" s="28" t="s">
        <v>313</v>
      </c>
      <c r="H20" s="32">
        <v>8</v>
      </c>
      <c r="I20" s="32">
        <v>8.5</v>
      </c>
      <c r="J20" s="32" t="s">
        <v>28</v>
      </c>
      <c r="K20" s="32" t="s">
        <v>28</v>
      </c>
      <c r="L20" s="40"/>
      <c r="M20" s="40"/>
      <c r="N20" s="40"/>
      <c r="O20" s="34">
        <v>8.5</v>
      </c>
      <c r="P20" s="35">
        <f t="shared" si="0"/>
        <v>8.4</v>
      </c>
      <c r="Q20" s="36" t="str">
        <f t="shared" si="1"/>
        <v>B+</v>
      </c>
      <c r="R20" s="37" t="str">
        <f t="shared" si="2"/>
        <v>Khá</v>
      </c>
      <c r="S20" s="38" t="str">
        <f t="shared" si="3"/>
        <v/>
      </c>
      <c r="T20" s="39" t="s">
        <v>703</v>
      </c>
      <c r="U20" s="3"/>
      <c r="V20" s="26"/>
      <c r="W20" s="72" t="str">
        <f t="shared" si="4"/>
        <v>Đạt</v>
      </c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</row>
    <row r="21" spans="2:38" ht="22.05" customHeight="1">
      <c r="B21" s="27">
        <v>12</v>
      </c>
      <c r="C21" s="28" t="s">
        <v>537</v>
      </c>
      <c r="D21" s="29" t="s">
        <v>538</v>
      </c>
      <c r="E21" s="30" t="s">
        <v>539</v>
      </c>
      <c r="F21" s="31" t="s">
        <v>540</v>
      </c>
      <c r="G21" s="28" t="s">
        <v>68</v>
      </c>
      <c r="H21" s="32">
        <v>8</v>
      </c>
      <c r="I21" s="32">
        <v>8</v>
      </c>
      <c r="J21" s="32" t="s">
        <v>28</v>
      </c>
      <c r="K21" s="32" t="s">
        <v>28</v>
      </c>
      <c r="L21" s="40"/>
      <c r="M21" s="40"/>
      <c r="N21" s="40"/>
      <c r="O21" s="34">
        <v>6.5</v>
      </c>
      <c r="P21" s="35">
        <f t="shared" si="0"/>
        <v>7</v>
      </c>
      <c r="Q21" s="36" t="str">
        <f t="shared" si="1"/>
        <v>B</v>
      </c>
      <c r="R21" s="37" t="str">
        <f t="shared" si="2"/>
        <v>Khá</v>
      </c>
      <c r="S21" s="38" t="str">
        <f t="shared" si="3"/>
        <v/>
      </c>
      <c r="T21" s="39" t="s">
        <v>703</v>
      </c>
      <c r="U21" s="3"/>
      <c r="V21" s="26"/>
      <c r="W21" s="72" t="str">
        <f t="shared" si="4"/>
        <v>Đạt</v>
      </c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</row>
    <row r="22" spans="2:38" ht="22.05" customHeight="1">
      <c r="B22" s="27">
        <v>13</v>
      </c>
      <c r="C22" s="28" t="s">
        <v>541</v>
      </c>
      <c r="D22" s="29" t="s">
        <v>542</v>
      </c>
      <c r="E22" s="30" t="s">
        <v>539</v>
      </c>
      <c r="F22" s="31" t="s">
        <v>359</v>
      </c>
      <c r="G22" s="28" t="s">
        <v>105</v>
      </c>
      <c r="H22" s="32">
        <v>8</v>
      </c>
      <c r="I22" s="32">
        <v>8</v>
      </c>
      <c r="J22" s="32" t="s">
        <v>28</v>
      </c>
      <c r="K22" s="32" t="s">
        <v>28</v>
      </c>
      <c r="L22" s="40"/>
      <c r="M22" s="40"/>
      <c r="N22" s="40"/>
      <c r="O22" s="34">
        <v>7</v>
      </c>
      <c r="P22" s="35">
        <f t="shared" si="0"/>
        <v>7.3</v>
      </c>
      <c r="Q22" s="36" t="str">
        <f t="shared" si="1"/>
        <v>B</v>
      </c>
      <c r="R22" s="37" t="str">
        <f t="shared" si="2"/>
        <v>Khá</v>
      </c>
      <c r="S22" s="38" t="str">
        <f t="shared" si="3"/>
        <v/>
      </c>
      <c r="T22" s="39" t="s">
        <v>703</v>
      </c>
      <c r="U22" s="3"/>
      <c r="V22" s="26"/>
      <c r="W22" s="72" t="str">
        <f t="shared" si="4"/>
        <v>Đạt</v>
      </c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</row>
    <row r="23" spans="2:38" ht="22.05" customHeight="1">
      <c r="B23" s="27">
        <v>14</v>
      </c>
      <c r="C23" s="28" t="s">
        <v>543</v>
      </c>
      <c r="D23" s="29" t="s">
        <v>544</v>
      </c>
      <c r="E23" s="30" t="s">
        <v>103</v>
      </c>
      <c r="F23" s="31" t="s">
        <v>545</v>
      </c>
      <c r="G23" s="28" t="s">
        <v>162</v>
      </c>
      <c r="H23" s="32">
        <v>8</v>
      </c>
      <c r="I23" s="32">
        <v>7</v>
      </c>
      <c r="J23" s="32" t="s">
        <v>28</v>
      </c>
      <c r="K23" s="32" t="s">
        <v>28</v>
      </c>
      <c r="L23" s="40"/>
      <c r="M23" s="40"/>
      <c r="N23" s="40"/>
      <c r="O23" s="34">
        <v>8</v>
      </c>
      <c r="P23" s="35">
        <f t="shared" si="0"/>
        <v>7.9</v>
      </c>
      <c r="Q23" s="36" t="str">
        <f t="shared" si="1"/>
        <v>B</v>
      </c>
      <c r="R23" s="37" t="str">
        <f t="shared" si="2"/>
        <v>Khá</v>
      </c>
      <c r="S23" s="38" t="str">
        <f t="shared" si="3"/>
        <v/>
      </c>
      <c r="T23" s="39" t="s">
        <v>703</v>
      </c>
      <c r="U23" s="3"/>
      <c r="V23" s="26"/>
      <c r="W23" s="72" t="str">
        <f t="shared" si="4"/>
        <v>Đạt</v>
      </c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</row>
    <row r="24" spans="2:38" ht="22.05" customHeight="1">
      <c r="B24" s="27">
        <v>15</v>
      </c>
      <c r="C24" s="28" t="s">
        <v>546</v>
      </c>
      <c r="D24" s="29" t="s">
        <v>145</v>
      </c>
      <c r="E24" s="30" t="s">
        <v>108</v>
      </c>
      <c r="F24" s="31" t="s">
        <v>117</v>
      </c>
      <c r="G24" s="28" t="s">
        <v>64</v>
      </c>
      <c r="H24" s="32">
        <v>8</v>
      </c>
      <c r="I24" s="32">
        <v>4</v>
      </c>
      <c r="J24" s="32" t="s">
        <v>28</v>
      </c>
      <c r="K24" s="32" t="s">
        <v>28</v>
      </c>
      <c r="L24" s="40"/>
      <c r="M24" s="40"/>
      <c r="N24" s="40"/>
      <c r="O24" s="34">
        <v>6</v>
      </c>
      <c r="P24" s="35">
        <f t="shared" si="0"/>
        <v>6.2</v>
      </c>
      <c r="Q24" s="36" t="str">
        <f t="shared" si="1"/>
        <v>C</v>
      </c>
      <c r="R24" s="37" t="str">
        <f t="shared" si="2"/>
        <v>Trung bình</v>
      </c>
      <c r="S24" s="38" t="str">
        <f t="shared" si="3"/>
        <v/>
      </c>
      <c r="T24" s="39" t="s">
        <v>703</v>
      </c>
      <c r="U24" s="3"/>
      <c r="V24" s="26"/>
      <c r="W24" s="72" t="str">
        <f t="shared" si="4"/>
        <v>Đạt</v>
      </c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</row>
    <row r="25" spans="2:38" ht="22.05" customHeight="1">
      <c r="B25" s="27">
        <v>16</v>
      </c>
      <c r="C25" s="28" t="s">
        <v>547</v>
      </c>
      <c r="D25" s="29" t="s">
        <v>548</v>
      </c>
      <c r="E25" s="30" t="s">
        <v>108</v>
      </c>
      <c r="F25" s="31" t="s">
        <v>549</v>
      </c>
      <c r="G25" s="28" t="s">
        <v>105</v>
      </c>
      <c r="H25" s="32">
        <v>10</v>
      </c>
      <c r="I25" s="32">
        <v>8</v>
      </c>
      <c r="J25" s="32" t="s">
        <v>28</v>
      </c>
      <c r="K25" s="32" t="s">
        <v>28</v>
      </c>
      <c r="L25" s="40"/>
      <c r="M25" s="40"/>
      <c r="N25" s="40"/>
      <c r="O25" s="34">
        <v>4</v>
      </c>
      <c r="P25" s="35">
        <f t="shared" si="0"/>
        <v>5.6</v>
      </c>
      <c r="Q25" s="36" t="str">
        <f t="shared" si="1"/>
        <v>C</v>
      </c>
      <c r="R25" s="37" t="str">
        <f t="shared" si="2"/>
        <v>Trung bình</v>
      </c>
      <c r="S25" s="38" t="str">
        <f t="shared" si="3"/>
        <v/>
      </c>
      <c r="T25" s="39" t="s">
        <v>703</v>
      </c>
      <c r="U25" s="3"/>
      <c r="V25" s="26"/>
      <c r="W25" s="72" t="str">
        <f t="shared" si="4"/>
        <v>Đạt</v>
      </c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</row>
    <row r="26" spans="2:38" ht="22.05" customHeight="1">
      <c r="B26" s="27">
        <v>17</v>
      </c>
      <c r="C26" s="28" t="s">
        <v>550</v>
      </c>
      <c r="D26" s="29" t="s">
        <v>551</v>
      </c>
      <c r="E26" s="30" t="s">
        <v>112</v>
      </c>
      <c r="F26" s="31" t="s">
        <v>552</v>
      </c>
      <c r="G26" s="28" t="s">
        <v>105</v>
      </c>
      <c r="H26" s="32">
        <v>7.5</v>
      </c>
      <c r="I26" s="32">
        <v>7</v>
      </c>
      <c r="J26" s="32" t="s">
        <v>28</v>
      </c>
      <c r="K26" s="32" t="s">
        <v>28</v>
      </c>
      <c r="L26" s="40"/>
      <c r="M26" s="40"/>
      <c r="N26" s="40"/>
      <c r="O26" s="34">
        <v>0</v>
      </c>
      <c r="P26" s="35">
        <f t="shared" si="0"/>
        <v>2.2000000000000002</v>
      </c>
      <c r="Q26" s="36" t="str">
        <f t="shared" si="1"/>
        <v>F</v>
      </c>
      <c r="R26" s="37" t="str">
        <f t="shared" si="2"/>
        <v>Kém</v>
      </c>
      <c r="S26" s="38" t="s">
        <v>706</v>
      </c>
      <c r="T26" s="39" t="s">
        <v>703</v>
      </c>
      <c r="U26" s="3"/>
      <c r="V26" s="26"/>
      <c r="W26" s="72" t="str">
        <f t="shared" si="4"/>
        <v>Học lại</v>
      </c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</row>
    <row r="27" spans="2:38" ht="22.05" customHeight="1">
      <c r="B27" s="27">
        <v>18</v>
      </c>
      <c r="C27" s="28" t="s">
        <v>553</v>
      </c>
      <c r="D27" s="29" t="s">
        <v>554</v>
      </c>
      <c r="E27" s="30" t="s">
        <v>112</v>
      </c>
      <c r="F27" s="31" t="s">
        <v>555</v>
      </c>
      <c r="G27" s="28" t="s">
        <v>64</v>
      </c>
      <c r="H27" s="32">
        <v>8</v>
      </c>
      <c r="I27" s="32">
        <v>6</v>
      </c>
      <c r="J27" s="32" t="s">
        <v>28</v>
      </c>
      <c r="K27" s="32" t="s">
        <v>28</v>
      </c>
      <c r="L27" s="40"/>
      <c r="M27" s="40"/>
      <c r="N27" s="40"/>
      <c r="O27" s="34">
        <v>5</v>
      </c>
      <c r="P27" s="35">
        <f t="shared" si="0"/>
        <v>5.7</v>
      </c>
      <c r="Q27" s="36" t="str">
        <f t="shared" si="1"/>
        <v>C</v>
      </c>
      <c r="R27" s="37" t="str">
        <f t="shared" si="2"/>
        <v>Trung bình</v>
      </c>
      <c r="S27" s="38" t="str">
        <f t="shared" ref="S27:S37" si="5">+IF(OR($H27=0,$I27=0,$J27=0,$K27=0),"Không đủ ĐKDT","")</f>
        <v/>
      </c>
      <c r="T27" s="39" t="s">
        <v>703</v>
      </c>
      <c r="U27" s="3"/>
      <c r="V27" s="26"/>
      <c r="W27" s="72" t="str">
        <f t="shared" si="4"/>
        <v>Đạt</v>
      </c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</row>
    <row r="28" spans="2:38" ht="22.05" customHeight="1">
      <c r="B28" s="27">
        <v>19</v>
      </c>
      <c r="C28" s="28" t="s">
        <v>556</v>
      </c>
      <c r="D28" s="29" t="s">
        <v>557</v>
      </c>
      <c r="E28" s="30" t="s">
        <v>116</v>
      </c>
      <c r="F28" s="31" t="s">
        <v>558</v>
      </c>
      <c r="G28" s="28" t="s">
        <v>162</v>
      </c>
      <c r="H28" s="32">
        <v>7.5</v>
      </c>
      <c r="I28" s="32">
        <v>7.5</v>
      </c>
      <c r="J28" s="32" t="s">
        <v>28</v>
      </c>
      <c r="K28" s="32" t="s">
        <v>28</v>
      </c>
      <c r="L28" s="40"/>
      <c r="M28" s="40"/>
      <c r="N28" s="40"/>
      <c r="O28" s="34">
        <v>6.5</v>
      </c>
      <c r="P28" s="35">
        <f t="shared" si="0"/>
        <v>6.8</v>
      </c>
      <c r="Q28" s="36" t="str">
        <f t="shared" si="1"/>
        <v>C+</v>
      </c>
      <c r="R28" s="37" t="str">
        <f t="shared" si="2"/>
        <v>Trung bình</v>
      </c>
      <c r="S28" s="38" t="str">
        <f t="shared" si="5"/>
        <v/>
      </c>
      <c r="T28" s="39" t="s">
        <v>703</v>
      </c>
      <c r="U28" s="3"/>
      <c r="V28" s="26"/>
      <c r="W28" s="72" t="str">
        <f t="shared" si="4"/>
        <v>Đạt</v>
      </c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</row>
    <row r="29" spans="2:38" ht="22.05" customHeight="1">
      <c r="B29" s="27">
        <v>20</v>
      </c>
      <c r="C29" s="28" t="s">
        <v>559</v>
      </c>
      <c r="D29" s="29" t="s">
        <v>560</v>
      </c>
      <c r="E29" s="30" t="s">
        <v>126</v>
      </c>
      <c r="F29" s="31" t="s">
        <v>350</v>
      </c>
      <c r="G29" s="28" t="s">
        <v>105</v>
      </c>
      <c r="H29" s="32">
        <v>8.5</v>
      </c>
      <c r="I29" s="32">
        <v>6</v>
      </c>
      <c r="J29" s="32" t="s">
        <v>28</v>
      </c>
      <c r="K29" s="32" t="s">
        <v>28</v>
      </c>
      <c r="L29" s="40"/>
      <c r="M29" s="40"/>
      <c r="N29" s="40"/>
      <c r="O29" s="34">
        <v>5</v>
      </c>
      <c r="P29" s="35">
        <f t="shared" si="0"/>
        <v>5.8</v>
      </c>
      <c r="Q29" s="36" t="str">
        <f t="shared" si="1"/>
        <v>C</v>
      </c>
      <c r="R29" s="37" t="str">
        <f t="shared" si="2"/>
        <v>Trung bình</v>
      </c>
      <c r="S29" s="38" t="str">
        <f t="shared" si="5"/>
        <v/>
      </c>
      <c r="T29" s="39" t="s">
        <v>703</v>
      </c>
      <c r="U29" s="3"/>
      <c r="V29" s="26"/>
      <c r="W29" s="72" t="str">
        <f t="shared" si="4"/>
        <v>Đạt</v>
      </c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</row>
    <row r="30" spans="2:38" ht="22.05" customHeight="1">
      <c r="B30" s="27">
        <v>21</v>
      </c>
      <c r="C30" s="28" t="s">
        <v>561</v>
      </c>
      <c r="D30" s="29" t="s">
        <v>562</v>
      </c>
      <c r="E30" s="30" t="s">
        <v>563</v>
      </c>
      <c r="F30" s="31" t="s">
        <v>445</v>
      </c>
      <c r="G30" s="28" t="s">
        <v>105</v>
      </c>
      <c r="H30" s="32">
        <v>8</v>
      </c>
      <c r="I30" s="32">
        <v>8</v>
      </c>
      <c r="J30" s="32" t="s">
        <v>28</v>
      </c>
      <c r="K30" s="32" t="s">
        <v>28</v>
      </c>
      <c r="L30" s="40"/>
      <c r="M30" s="40"/>
      <c r="N30" s="40"/>
      <c r="O30" s="34">
        <v>3.5</v>
      </c>
      <c r="P30" s="35">
        <f t="shared" si="0"/>
        <v>4.9000000000000004</v>
      </c>
      <c r="Q30" s="36" t="str">
        <f t="shared" si="1"/>
        <v>D</v>
      </c>
      <c r="R30" s="37" t="str">
        <f t="shared" si="2"/>
        <v>Trung bình yếu</v>
      </c>
      <c r="S30" s="38" t="str">
        <f t="shared" si="5"/>
        <v/>
      </c>
      <c r="T30" s="39" t="s">
        <v>703</v>
      </c>
      <c r="U30" s="3"/>
      <c r="V30" s="26"/>
      <c r="W30" s="72" t="str">
        <f t="shared" si="4"/>
        <v>Đạt</v>
      </c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</row>
    <row r="31" spans="2:38" ht="22.05" customHeight="1">
      <c r="B31" s="27">
        <v>22</v>
      </c>
      <c r="C31" s="28" t="s">
        <v>564</v>
      </c>
      <c r="D31" s="29" t="s">
        <v>565</v>
      </c>
      <c r="E31" s="30" t="s">
        <v>349</v>
      </c>
      <c r="F31" s="31" t="s">
        <v>566</v>
      </c>
      <c r="G31" s="28" t="s">
        <v>75</v>
      </c>
      <c r="H31" s="32">
        <v>10</v>
      </c>
      <c r="I31" s="32">
        <v>10</v>
      </c>
      <c r="J31" s="32" t="s">
        <v>28</v>
      </c>
      <c r="K31" s="32" t="s">
        <v>28</v>
      </c>
      <c r="L31" s="40"/>
      <c r="M31" s="40"/>
      <c r="N31" s="40"/>
      <c r="O31" s="34">
        <v>4.5</v>
      </c>
      <c r="P31" s="35">
        <f t="shared" si="0"/>
        <v>6.2</v>
      </c>
      <c r="Q31" s="36" t="str">
        <f t="shared" si="1"/>
        <v>C</v>
      </c>
      <c r="R31" s="37" t="str">
        <f t="shared" si="2"/>
        <v>Trung bình</v>
      </c>
      <c r="S31" s="38" t="str">
        <f t="shared" si="5"/>
        <v/>
      </c>
      <c r="T31" s="39" t="s">
        <v>703</v>
      </c>
      <c r="U31" s="3"/>
      <c r="V31" s="26"/>
      <c r="W31" s="72" t="str">
        <f t="shared" si="4"/>
        <v>Đạt</v>
      </c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</row>
    <row r="32" spans="2:38" ht="22.05" customHeight="1">
      <c r="B32" s="27">
        <v>23</v>
      </c>
      <c r="C32" s="28" t="s">
        <v>567</v>
      </c>
      <c r="D32" s="29" t="s">
        <v>568</v>
      </c>
      <c r="E32" s="30" t="s">
        <v>349</v>
      </c>
      <c r="F32" s="31" t="s">
        <v>569</v>
      </c>
      <c r="G32" s="28" t="s">
        <v>64</v>
      </c>
      <c r="H32" s="32">
        <v>8</v>
      </c>
      <c r="I32" s="32">
        <v>8</v>
      </c>
      <c r="J32" s="32" t="s">
        <v>28</v>
      </c>
      <c r="K32" s="32" t="s">
        <v>28</v>
      </c>
      <c r="L32" s="40"/>
      <c r="M32" s="40"/>
      <c r="N32" s="40"/>
      <c r="O32" s="34">
        <v>7</v>
      </c>
      <c r="P32" s="35">
        <f t="shared" si="0"/>
        <v>7.3</v>
      </c>
      <c r="Q32" s="36" t="str">
        <f t="shared" si="1"/>
        <v>B</v>
      </c>
      <c r="R32" s="37" t="str">
        <f t="shared" si="2"/>
        <v>Khá</v>
      </c>
      <c r="S32" s="38" t="str">
        <f t="shared" si="5"/>
        <v/>
      </c>
      <c r="T32" s="39" t="s">
        <v>703</v>
      </c>
      <c r="U32" s="3"/>
      <c r="V32" s="26"/>
      <c r="W32" s="72" t="str">
        <f t="shared" si="4"/>
        <v>Đạt</v>
      </c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</row>
    <row r="33" spans="2:38" ht="22.05" customHeight="1">
      <c r="B33" s="27">
        <v>24</v>
      </c>
      <c r="C33" s="28" t="s">
        <v>570</v>
      </c>
      <c r="D33" s="29" t="s">
        <v>496</v>
      </c>
      <c r="E33" s="30" t="s">
        <v>571</v>
      </c>
      <c r="F33" s="31" t="s">
        <v>572</v>
      </c>
      <c r="G33" s="28" t="s">
        <v>105</v>
      </c>
      <c r="H33" s="32">
        <v>8.5</v>
      </c>
      <c r="I33" s="32">
        <v>7.5</v>
      </c>
      <c r="J33" s="32" t="s">
        <v>28</v>
      </c>
      <c r="K33" s="32" t="s">
        <v>28</v>
      </c>
      <c r="L33" s="40"/>
      <c r="M33" s="40"/>
      <c r="N33" s="40"/>
      <c r="O33" s="34">
        <v>5</v>
      </c>
      <c r="P33" s="35">
        <f t="shared" si="0"/>
        <v>6</v>
      </c>
      <c r="Q33" s="36" t="str">
        <f t="shared" si="1"/>
        <v>C</v>
      </c>
      <c r="R33" s="37" t="str">
        <f t="shared" si="2"/>
        <v>Trung bình</v>
      </c>
      <c r="S33" s="38" t="str">
        <f t="shared" si="5"/>
        <v/>
      </c>
      <c r="T33" s="39" t="s">
        <v>703</v>
      </c>
      <c r="U33" s="3"/>
      <c r="V33" s="26"/>
      <c r="W33" s="72" t="str">
        <f t="shared" si="4"/>
        <v>Đạt</v>
      </c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</row>
    <row r="34" spans="2:38" ht="22.05" customHeight="1">
      <c r="B34" s="27">
        <v>25</v>
      </c>
      <c r="C34" s="28" t="s">
        <v>573</v>
      </c>
      <c r="D34" s="29" t="s">
        <v>574</v>
      </c>
      <c r="E34" s="30" t="s">
        <v>575</v>
      </c>
      <c r="F34" s="31" t="s">
        <v>411</v>
      </c>
      <c r="G34" s="28" t="s">
        <v>75</v>
      </c>
      <c r="H34" s="32">
        <v>8</v>
      </c>
      <c r="I34" s="32">
        <v>8</v>
      </c>
      <c r="J34" s="32" t="s">
        <v>28</v>
      </c>
      <c r="K34" s="32" t="s">
        <v>28</v>
      </c>
      <c r="L34" s="40"/>
      <c r="M34" s="40"/>
      <c r="N34" s="40"/>
      <c r="O34" s="34">
        <v>6.5</v>
      </c>
      <c r="P34" s="35">
        <f t="shared" si="0"/>
        <v>7</v>
      </c>
      <c r="Q34" s="36" t="str">
        <f t="shared" si="1"/>
        <v>B</v>
      </c>
      <c r="R34" s="37" t="str">
        <f t="shared" si="2"/>
        <v>Khá</v>
      </c>
      <c r="S34" s="38" t="str">
        <f t="shared" si="5"/>
        <v/>
      </c>
      <c r="T34" s="39" t="s">
        <v>703</v>
      </c>
      <c r="U34" s="3"/>
      <c r="V34" s="26"/>
      <c r="W34" s="72" t="str">
        <f t="shared" si="4"/>
        <v>Đạt</v>
      </c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</row>
    <row r="35" spans="2:38" ht="22.05" customHeight="1">
      <c r="B35" s="27">
        <v>26</v>
      </c>
      <c r="C35" s="28" t="s">
        <v>576</v>
      </c>
      <c r="D35" s="29" t="s">
        <v>577</v>
      </c>
      <c r="E35" s="30" t="s">
        <v>575</v>
      </c>
      <c r="F35" s="31" t="s">
        <v>204</v>
      </c>
      <c r="G35" s="28" t="s">
        <v>64</v>
      </c>
      <c r="H35" s="32">
        <v>8</v>
      </c>
      <c r="I35" s="32">
        <v>7.5</v>
      </c>
      <c r="J35" s="32" t="s">
        <v>28</v>
      </c>
      <c r="K35" s="32" t="s">
        <v>28</v>
      </c>
      <c r="L35" s="40"/>
      <c r="M35" s="40"/>
      <c r="N35" s="40"/>
      <c r="O35" s="34">
        <v>1</v>
      </c>
      <c r="P35" s="35">
        <f t="shared" si="0"/>
        <v>3.1</v>
      </c>
      <c r="Q35" s="36" t="str">
        <f t="shared" si="1"/>
        <v>F</v>
      </c>
      <c r="R35" s="37" t="str">
        <f t="shared" si="2"/>
        <v>Kém</v>
      </c>
      <c r="S35" s="38" t="str">
        <f t="shared" si="5"/>
        <v/>
      </c>
      <c r="T35" s="39" t="s">
        <v>703</v>
      </c>
      <c r="U35" s="3"/>
      <c r="V35" s="26"/>
      <c r="W35" s="72" t="str">
        <f t="shared" si="4"/>
        <v>Học lại</v>
      </c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</row>
    <row r="36" spans="2:38" ht="22.05" customHeight="1">
      <c r="B36" s="27">
        <v>27</v>
      </c>
      <c r="C36" s="28" t="s">
        <v>578</v>
      </c>
      <c r="D36" s="29" t="s">
        <v>579</v>
      </c>
      <c r="E36" s="30" t="s">
        <v>133</v>
      </c>
      <c r="F36" s="31" t="s">
        <v>580</v>
      </c>
      <c r="G36" s="28" t="s">
        <v>105</v>
      </c>
      <c r="H36" s="32">
        <v>8</v>
      </c>
      <c r="I36" s="32">
        <v>4.5</v>
      </c>
      <c r="J36" s="32" t="s">
        <v>28</v>
      </c>
      <c r="K36" s="32" t="s">
        <v>28</v>
      </c>
      <c r="L36" s="40"/>
      <c r="M36" s="40"/>
      <c r="N36" s="40"/>
      <c r="O36" s="34">
        <v>6</v>
      </c>
      <c r="P36" s="35">
        <f t="shared" si="0"/>
        <v>6.3</v>
      </c>
      <c r="Q36" s="36" t="str">
        <f t="shared" si="1"/>
        <v>C</v>
      </c>
      <c r="R36" s="37" t="str">
        <f t="shared" si="2"/>
        <v>Trung bình</v>
      </c>
      <c r="S36" s="38" t="str">
        <f t="shared" si="5"/>
        <v/>
      </c>
      <c r="T36" s="39" t="s">
        <v>703</v>
      </c>
      <c r="U36" s="3"/>
      <c r="V36" s="26"/>
      <c r="W36" s="72" t="str">
        <f t="shared" si="4"/>
        <v>Đạt</v>
      </c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</row>
    <row r="37" spans="2:38" ht="22.05" customHeight="1">
      <c r="B37" s="27">
        <v>28</v>
      </c>
      <c r="C37" s="28" t="s">
        <v>581</v>
      </c>
      <c r="D37" s="29" t="s">
        <v>582</v>
      </c>
      <c r="E37" s="30" t="s">
        <v>583</v>
      </c>
      <c r="F37" s="31" t="s">
        <v>584</v>
      </c>
      <c r="G37" s="28" t="s">
        <v>313</v>
      </c>
      <c r="H37" s="32">
        <v>8</v>
      </c>
      <c r="I37" s="32">
        <v>9.5</v>
      </c>
      <c r="J37" s="32" t="s">
        <v>28</v>
      </c>
      <c r="K37" s="32" t="s">
        <v>28</v>
      </c>
      <c r="L37" s="40"/>
      <c r="M37" s="40"/>
      <c r="N37" s="40"/>
      <c r="O37" s="34">
        <v>5</v>
      </c>
      <c r="P37" s="35">
        <f t="shared" si="0"/>
        <v>6.1</v>
      </c>
      <c r="Q37" s="36" t="str">
        <f t="shared" si="1"/>
        <v>C</v>
      </c>
      <c r="R37" s="37" t="str">
        <f t="shared" si="2"/>
        <v>Trung bình</v>
      </c>
      <c r="S37" s="38" t="str">
        <f t="shared" si="5"/>
        <v/>
      </c>
      <c r="T37" s="39" t="s">
        <v>703</v>
      </c>
      <c r="U37" s="3"/>
      <c r="V37" s="26"/>
      <c r="W37" s="72" t="str">
        <f t="shared" si="4"/>
        <v>Đạt</v>
      </c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</row>
    <row r="38" spans="2:38" ht="22.05" customHeight="1">
      <c r="B38" s="27">
        <v>29</v>
      </c>
      <c r="C38" s="28" t="s">
        <v>585</v>
      </c>
      <c r="D38" s="29" t="s">
        <v>84</v>
      </c>
      <c r="E38" s="30" t="s">
        <v>137</v>
      </c>
      <c r="F38" s="31" t="s">
        <v>586</v>
      </c>
      <c r="G38" s="28" t="s">
        <v>225</v>
      </c>
      <c r="H38" s="32">
        <v>8</v>
      </c>
      <c r="I38" s="32">
        <v>7.5</v>
      </c>
      <c r="J38" s="32" t="s">
        <v>28</v>
      </c>
      <c r="K38" s="32" t="s">
        <v>28</v>
      </c>
      <c r="L38" s="40"/>
      <c r="M38" s="40"/>
      <c r="N38" s="40"/>
      <c r="O38" s="34">
        <v>0</v>
      </c>
      <c r="P38" s="35">
        <f t="shared" si="0"/>
        <v>2.4</v>
      </c>
      <c r="Q38" s="36" t="str">
        <f t="shared" si="1"/>
        <v>F</v>
      </c>
      <c r="R38" s="37" t="str">
        <f t="shared" si="2"/>
        <v>Kém</v>
      </c>
      <c r="S38" s="38" t="s">
        <v>706</v>
      </c>
      <c r="T38" s="39" t="s">
        <v>703</v>
      </c>
      <c r="U38" s="3"/>
      <c r="V38" s="26"/>
      <c r="W38" s="72" t="str">
        <f t="shared" si="4"/>
        <v>Học lại</v>
      </c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</row>
    <row r="39" spans="2:38" ht="22.05" customHeight="1">
      <c r="B39" s="27">
        <v>30</v>
      </c>
      <c r="C39" s="28" t="s">
        <v>587</v>
      </c>
      <c r="D39" s="29" t="s">
        <v>560</v>
      </c>
      <c r="E39" s="30" t="s">
        <v>137</v>
      </c>
      <c r="F39" s="31" t="s">
        <v>588</v>
      </c>
      <c r="G39" s="28" t="s">
        <v>75</v>
      </c>
      <c r="H39" s="32">
        <v>8</v>
      </c>
      <c r="I39" s="32">
        <v>8.5</v>
      </c>
      <c r="J39" s="32" t="s">
        <v>28</v>
      </c>
      <c r="K39" s="32" t="s">
        <v>28</v>
      </c>
      <c r="L39" s="40"/>
      <c r="M39" s="40"/>
      <c r="N39" s="40"/>
      <c r="O39" s="34">
        <v>4</v>
      </c>
      <c r="P39" s="35">
        <f t="shared" si="0"/>
        <v>5.3</v>
      </c>
      <c r="Q39" s="36" t="str">
        <f t="shared" si="1"/>
        <v>D+</v>
      </c>
      <c r="R39" s="37" t="str">
        <f t="shared" si="2"/>
        <v>Trung bình yếu</v>
      </c>
      <c r="S39" s="38" t="str">
        <f t="shared" ref="S39:S58" si="6">+IF(OR($H39=0,$I39=0,$J39=0,$K39=0),"Không đủ ĐKDT","")</f>
        <v/>
      </c>
      <c r="T39" s="39" t="s">
        <v>703</v>
      </c>
      <c r="U39" s="3"/>
      <c r="V39" s="26"/>
      <c r="W39" s="72" t="str">
        <f t="shared" si="4"/>
        <v>Đạt</v>
      </c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</row>
    <row r="40" spans="2:38" ht="22.05" customHeight="1">
      <c r="B40" s="27">
        <v>31</v>
      </c>
      <c r="C40" s="28" t="s">
        <v>589</v>
      </c>
      <c r="D40" s="29" t="s">
        <v>548</v>
      </c>
      <c r="E40" s="30" t="s">
        <v>137</v>
      </c>
      <c r="F40" s="31" t="s">
        <v>337</v>
      </c>
      <c r="G40" s="28" t="s">
        <v>75</v>
      </c>
      <c r="H40" s="32">
        <v>7.5</v>
      </c>
      <c r="I40" s="32">
        <v>8</v>
      </c>
      <c r="J40" s="32" t="s">
        <v>28</v>
      </c>
      <c r="K40" s="32" t="s">
        <v>28</v>
      </c>
      <c r="L40" s="40"/>
      <c r="M40" s="40"/>
      <c r="N40" s="40"/>
      <c r="O40" s="34">
        <v>5</v>
      </c>
      <c r="P40" s="35">
        <f t="shared" si="0"/>
        <v>5.8</v>
      </c>
      <c r="Q40" s="36" t="str">
        <f t="shared" si="1"/>
        <v>C</v>
      </c>
      <c r="R40" s="37" t="str">
        <f t="shared" si="2"/>
        <v>Trung bình</v>
      </c>
      <c r="S40" s="38" t="str">
        <f t="shared" si="6"/>
        <v/>
      </c>
      <c r="T40" s="39" t="s">
        <v>703</v>
      </c>
      <c r="U40" s="3"/>
      <c r="V40" s="26"/>
      <c r="W40" s="72" t="str">
        <f t="shared" si="4"/>
        <v>Đạt</v>
      </c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</row>
    <row r="41" spans="2:38" ht="22.05" customHeight="1">
      <c r="B41" s="27">
        <v>32</v>
      </c>
      <c r="C41" s="28" t="s">
        <v>590</v>
      </c>
      <c r="D41" s="29" t="s">
        <v>90</v>
      </c>
      <c r="E41" s="30" t="s">
        <v>146</v>
      </c>
      <c r="F41" s="31" t="s">
        <v>591</v>
      </c>
      <c r="G41" s="28" t="s">
        <v>75</v>
      </c>
      <c r="H41" s="32">
        <v>8</v>
      </c>
      <c r="I41" s="32">
        <v>8</v>
      </c>
      <c r="J41" s="32" t="s">
        <v>28</v>
      </c>
      <c r="K41" s="32" t="s">
        <v>28</v>
      </c>
      <c r="L41" s="40"/>
      <c r="M41" s="40"/>
      <c r="N41" s="40"/>
      <c r="O41" s="34">
        <v>7</v>
      </c>
      <c r="P41" s="35">
        <f t="shared" si="0"/>
        <v>7.3</v>
      </c>
      <c r="Q41" s="36" t="str">
        <f t="shared" si="1"/>
        <v>B</v>
      </c>
      <c r="R41" s="37" t="str">
        <f t="shared" si="2"/>
        <v>Khá</v>
      </c>
      <c r="S41" s="38" t="str">
        <f t="shared" si="6"/>
        <v/>
      </c>
      <c r="T41" s="39" t="s">
        <v>703</v>
      </c>
      <c r="U41" s="3"/>
      <c r="V41" s="26"/>
      <c r="W41" s="72" t="str">
        <f t="shared" si="4"/>
        <v>Đạt</v>
      </c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</row>
    <row r="42" spans="2:38" ht="22.05" customHeight="1">
      <c r="B42" s="27">
        <v>33</v>
      </c>
      <c r="C42" s="28" t="s">
        <v>592</v>
      </c>
      <c r="D42" s="29" t="s">
        <v>140</v>
      </c>
      <c r="E42" s="30" t="s">
        <v>146</v>
      </c>
      <c r="F42" s="31" t="s">
        <v>469</v>
      </c>
      <c r="G42" s="28" t="s">
        <v>64</v>
      </c>
      <c r="H42" s="32">
        <v>8</v>
      </c>
      <c r="I42" s="32">
        <v>5.5</v>
      </c>
      <c r="J42" s="32" t="s">
        <v>28</v>
      </c>
      <c r="K42" s="32" t="s">
        <v>28</v>
      </c>
      <c r="L42" s="40"/>
      <c r="M42" s="40"/>
      <c r="N42" s="40"/>
      <c r="O42" s="34">
        <v>4</v>
      </c>
      <c r="P42" s="35">
        <f t="shared" ref="P42:P73" si="7">ROUND(SUMPRODUCT(H42:O42,$H$9:$O$9)/100,1)</f>
        <v>5</v>
      </c>
      <c r="Q42" s="36" t="str">
        <f t="shared" ref="Q42:Q73" si="8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D+</v>
      </c>
      <c r="R42" s="37" t="str">
        <f t="shared" ref="R42:R73" si="9">IF($P42&lt;4,"Kém",IF(AND($P42&gt;=4,$P42&lt;=5.4),"Trung bình yếu",IF(AND($P42&gt;=5.5,$P42&lt;=6.9),"Trung bình",IF(AND($P42&gt;=7,$P42&lt;=8.4),"Khá",IF(AND($P42&gt;=8.5,$P42&lt;=10),"Giỏi","")))))</f>
        <v>Trung bình yếu</v>
      </c>
      <c r="S42" s="38" t="str">
        <f t="shared" si="6"/>
        <v/>
      </c>
      <c r="T42" s="39" t="s">
        <v>703</v>
      </c>
      <c r="U42" s="3"/>
      <c r="V42" s="26"/>
      <c r="W42" s="72" t="str">
        <f t="shared" ref="W42:W73" si="10"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</row>
    <row r="43" spans="2:38" ht="22.05" customHeight="1">
      <c r="B43" s="27">
        <v>34</v>
      </c>
      <c r="C43" s="28" t="s">
        <v>593</v>
      </c>
      <c r="D43" s="29" t="s">
        <v>441</v>
      </c>
      <c r="E43" s="30" t="s">
        <v>371</v>
      </c>
      <c r="F43" s="31" t="s">
        <v>208</v>
      </c>
      <c r="G43" s="28" t="s">
        <v>313</v>
      </c>
      <c r="H43" s="32">
        <v>8</v>
      </c>
      <c r="I43" s="32">
        <v>7</v>
      </c>
      <c r="J43" s="32" t="s">
        <v>28</v>
      </c>
      <c r="K43" s="32" t="s">
        <v>28</v>
      </c>
      <c r="L43" s="40"/>
      <c r="M43" s="40"/>
      <c r="N43" s="40"/>
      <c r="O43" s="34">
        <v>8</v>
      </c>
      <c r="P43" s="35">
        <f t="shared" si="7"/>
        <v>7.9</v>
      </c>
      <c r="Q43" s="36" t="str">
        <f t="shared" si="8"/>
        <v>B</v>
      </c>
      <c r="R43" s="37" t="str">
        <f t="shared" si="9"/>
        <v>Khá</v>
      </c>
      <c r="S43" s="38" t="str">
        <f t="shared" si="6"/>
        <v/>
      </c>
      <c r="T43" s="39" t="s">
        <v>703</v>
      </c>
      <c r="U43" s="3"/>
      <c r="V43" s="26"/>
      <c r="W43" s="72" t="str">
        <f t="shared" si="10"/>
        <v>Đạt</v>
      </c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</row>
    <row r="44" spans="2:38" ht="22.05" customHeight="1">
      <c r="B44" s="27">
        <v>35</v>
      </c>
      <c r="C44" s="28" t="s">
        <v>594</v>
      </c>
      <c r="D44" s="29" t="s">
        <v>595</v>
      </c>
      <c r="E44" s="30" t="s">
        <v>371</v>
      </c>
      <c r="F44" s="31" t="s">
        <v>596</v>
      </c>
      <c r="G44" s="28" t="s">
        <v>64</v>
      </c>
      <c r="H44" s="32">
        <v>8</v>
      </c>
      <c r="I44" s="32">
        <v>9</v>
      </c>
      <c r="J44" s="32" t="s">
        <v>28</v>
      </c>
      <c r="K44" s="32" t="s">
        <v>28</v>
      </c>
      <c r="L44" s="40"/>
      <c r="M44" s="40"/>
      <c r="N44" s="40"/>
      <c r="O44" s="34">
        <v>2.5</v>
      </c>
      <c r="P44" s="35">
        <f t="shared" si="7"/>
        <v>4.3</v>
      </c>
      <c r="Q44" s="36" t="str">
        <f t="shared" si="8"/>
        <v>D</v>
      </c>
      <c r="R44" s="37" t="str">
        <f t="shared" si="9"/>
        <v>Trung bình yếu</v>
      </c>
      <c r="S44" s="38" t="str">
        <f t="shared" si="6"/>
        <v/>
      </c>
      <c r="T44" s="39" t="s">
        <v>703</v>
      </c>
      <c r="U44" s="3"/>
      <c r="V44" s="26"/>
      <c r="W44" s="72" t="str">
        <f t="shared" si="10"/>
        <v>Đạt</v>
      </c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</row>
    <row r="45" spans="2:38" ht="22.05" customHeight="1">
      <c r="B45" s="27">
        <v>36</v>
      </c>
      <c r="C45" s="28" t="s">
        <v>597</v>
      </c>
      <c r="D45" s="29" t="s">
        <v>398</v>
      </c>
      <c r="E45" s="30" t="s">
        <v>598</v>
      </c>
      <c r="F45" s="31" t="s">
        <v>599</v>
      </c>
      <c r="G45" s="28" t="s">
        <v>105</v>
      </c>
      <c r="H45" s="32">
        <v>9</v>
      </c>
      <c r="I45" s="32">
        <v>5</v>
      </c>
      <c r="J45" s="32" t="s">
        <v>28</v>
      </c>
      <c r="K45" s="32" t="s">
        <v>28</v>
      </c>
      <c r="L45" s="40"/>
      <c r="M45" s="40"/>
      <c r="N45" s="40"/>
      <c r="O45" s="34">
        <v>5</v>
      </c>
      <c r="P45" s="35">
        <f t="shared" si="7"/>
        <v>5.8</v>
      </c>
      <c r="Q45" s="36" t="str">
        <f t="shared" si="8"/>
        <v>C</v>
      </c>
      <c r="R45" s="37" t="str">
        <f t="shared" si="9"/>
        <v>Trung bình</v>
      </c>
      <c r="S45" s="38" t="str">
        <f t="shared" si="6"/>
        <v/>
      </c>
      <c r="T45" s="39" t="s">
        <v>704</v>
      </c>
      <c r="U45" s="3"/>
      <c r="V45" s="26"/>
      <c r="W45" s="72" t="str">
        <f t="shared" si="10"/>
        <v>Đạt</v>
      </c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</row>
    <row r="46" spans="2:38" ht="22.05" customHeight="1">
      <c r="B46" s="27">
        <v>37</v>
      </c>
      <c r="C46" s="28" t="s">
        <v>600</v>
      </c>
      <c r="D46" s="29" t="s">
        <v>601</v>
      </c>
      <c r="E46" s="30" t="s">
        <v>154</v>
      </c>
      <c r="F46" s="31" t="s">
        <v>602</v>
      </c>
      <c r="G46" s="28" t="s">
        <v>64</v>
      </c>
      <c r="H46" s="32">
        <v>7</v>
      </c>
      <c r="I46" s="32">
        <v>7</v>
      </c>
      <c r="J46" s="32" t="s">
        <v>28</v>
      </c>
      <c r="K46" s="32" t="s">
        <v>28</v>
      </c>
      <c r="L46" s="40"/>
      <c r="M46" s="40"/>
      <c r="N46" s="40"/>
      <c r="O46" s="34">
        <v>5</v>
      </c>
      <c r="P46" s="35">
        <f t="shared" si="7"/>
        <v>5.6</v>
      </c>
      <c r="Q46" s="36" t="str">
        <f t="shared" si="8"/>
        <v>C</v>
      </c>
      <c r="R46" s="37" t="str">
        <f t="shared" si="9"/>
        <v>Trung bình</v>
      </c>
      <c r="S46" s="38" t="str">
        <f t="shared" si="6"/>
        <v/>
      </c>
      <c r="T46" s="39" t="s">
        <v>704</v>
      </c>
      <c r="U46" s="3"/>
      <c r="V46" s="26"/>
      <c r="W46" s="72" t="str">
        <f t="shared" si="10"/>
        <v>Đạt</v>
      </c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</row>
    <row r="47" spans="2:38" ht="22.05" customHeight="1">
      <c r="B47" s="27">
        <v>38</v>
      </c>
      <c r="C47" s="28" t="s">
        <v>603</v>
      </c>
      <c r="D47" s="29" t="s">
        <v>382</v>
      </c>
      <c r="E47" s="30" t="s">
        <v>154</v>
      </c>
      <c r="F47" s="31" t="s">
        <v>604</v>
      </c>
      <c r="G47" s="28" t="s">
        <v>75</v>
      </c>
      <c r="H47" s="32">
        <v>6.5</v>
      </c>
      <c r="I47" s="32">
        <v>6.5</v>
      </c>
      <c r="J47" s="32" t="s">
        <v>28</v>
      </c>
      <c r="K47" s="32" t="s">
        <v>28</v>
      </c>
      <c r="L47" s="40"/>
      <c r="M47" s="40"/>
      <c r="N47" s="40"/>
      <c r="O47" s="34">
        <v>4.5</v>
      </c>
      <c r="P47" s="35">
        <f t="shared" si="7"/>
        <v>5.0999999999999996</v>
      </c>
      <c r="Q47" s="36" t="str">
        <f t="shared" si="8"/>
        <v>D+</v>
      </c>
      <c r="R47" s="37" t="str">
        <f t="shared" si="9"/>
        <v>Trung bình yếu</v>
      </c>
      <c r="S47" s="38" t="str">
        <f t="shared" si="6"/>
        <v/>
      </c>
      <c r="T47" s="39" t="s">
        <v>704</v>
      </c>
      <c r="U47" s="3"/>
      <c r="V47" s="26"/>
      <c r="W47" s="72" t="str">
        <f t="shared" si="10"/>
        <v>Đạt</v>
      </c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</row>
    <row r="48" spans="2:38" ht="22.05" customHeight="1">
      <c r="B48" s="27">
        <v>39</v>
      </c>
      <c r="C48" s="28" t="s">
        <v>605</v>
      </c>
      <c r="D48" s="29" t="s">
        <v>606</v>
      </c>
      <c r="E48" s="30" t="s">
        <v>154</v>
      </c>
      <c r="F48" s="31" t="s">
        <v>607</v>
      </c>
      <c r="G48" s="28" t="s">
        <v>68</v>
      </c>
      <c r="H48" s="32">
        <v>8</v>
      </c>
      <c r="I48" s="32">
        <v>7.5</v>
      </c>
      <c r="J48" s="32" t="s">
        <v>28</v>
      </c>
      <c r="K48" s="32" t="s">
        <v>28</v>
      </c>
      <c r="L48" s="40"/>
      <c r="M48" s="40"/>
      <c r="N48" s="40"/>
      <c r="O48" s="34">
        <v>2</v>
      </c>
      <c r="P48" s="35">
        <f t="shared" si="7"/>
        <v>3.8</v>
      </c>
      <c r="Q48" s="36" t="str">
        <f t="shared" si="8"/>
        <v>F</v>
      </c>
      <c r="R48" s="37" t="str">
        <f t="shared" si="9"/>
        <v>Kém</v>
      </c>
      <c r="S48" s="38" t="str">
        <f t="shared" si="6"/>
        <v/>
      </c>
      <c r="T48" s="39" t="s">
        <v>704</v>
      </c>
      <c r="U48" s="3"/>
      <c r="V48" s="26"/>
      <c r="W48" s="72" t="str">
        <f t="shared" si="10"/>
        <v>Học lại</v>
      </c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</row>
    <row r="49" spans="2:38" ht="22.05" customHeight="1">
      <c r="B49" s="27">
        <v>40</v>
      </c>
      <c r="C49" s="28" t="s">
        <v>608</v>
      </c>
      <c r="D49" s="29" t="s">
        <v>609</v>
      </c>
      <c r="E49" s="30" t="s">
        <v>154</v>
      </c>
      <c r="F49" s="31" t="s">
        <v>572</v>
      </c>
      <c r="G49" s="28" t="s">
        <v>68</v>
      </c>
      <c r="H49" s="32">
        <v>8</v>
      </c>
      <c r="I49" s="32">
        <v>7.5</v>
      </c>
      <c r="J49" s="32" t="s">
        <v>28</v>
      </c>
      <c r="K49" s="32" t="s">
        <v>28</v>
      </c>
      <c r="L49" s="40"/>
      <c r="M49" s="40"/>
      <c r="N49" s="40"/>
      <c r="O49" s="34">
        <v>6</v>
      </c>
      <c r="P49" s="35">
        <f t="shared" si="7"/>
        <v>6.6</v>
      </c>
      <c r="Q49" s="36" t="str">
        <f t="shared" si="8"/>
        <v>C+</v>
      </c>
      <c r="R49" s="37" t="str">
        <f t="shared" si="9"/>
        <v>Trung bình</v>
      </c>
      <c r="S49" s="38" t="str">
        <f t="shared" si="6"/>
        <v/>
      </c>
      <c r="T49" s="39" t="s">
        <v>704</v>
      </c>
      <c r="U49" s="3"/>
      <c r="V49" s="26"/>
      <c r="W49" s="72" t="str">
        <f t="shared" si="10"/>
        <v>Đạt</v>
      </c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</row>
    <row r="50" spans="2:38" ht="22.05" customHeight="1">
      <c r="B50" s="27">
        <v>41</v>
      </c>
      <c r="C50" s="28" t="s">
        <v>610</v>
      </c>
      <c r="D50" s="29" t="s">
        <v>611</v>
      </c>
      <c r="E50" s="30" t="s">
        <v>154</v>
      </c>
      <c r="F50" s="31" t="s">
        <v>612</v>
      </c>
      <c r="G50" s="28" t="s">
        <v>75</v>
      </c>
      <c r="H50" s="32">
        <v>8</v>
      </c>
      <c r="I50" s="32">
        <v>9</v>
      </c>
      <c r="J50" s="32" t="s">
        <v>28</v>
      </c>
      <c r="K50" s="32" t="s">
        <v>28</v>
      </c>
      <c r="L50" s="40"/>
      <c r="M50" s="40"/>
      <c r="N50" s="40"/>
      <c r="O50" s="34">
        <v>5</v>
      </c>
      <c r="P50" s="35">
        <f t="shared" si="7"/>
        <v>6</v>
      </c>
      <c r="Q50" s="36" t="str">
        <f t="shared" si="8"/>
        <v>C</v>
      </c>
      <c r="R50" s="37" t="str">
        <f t="shared" si="9"/>
        <v>Trung bình</v>
      </c>
      <c r="S50" s="38" t="str">
        <f t="shared" si="6"/>
        <v/>
      </c>
      <c r="T50" s="39" t="s">
        <v>704</v>
      </c>
      <c r="U50" s="3"/>
      <c r="V50" s="26"/>
      <c r="W50" s="72" t="str">
        <f t="shared" si="10"/>
        <v>Đạt</v>
      </c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</row>
    <row r="51" spans="2:38" ht="22.05" customHeight="1">
      <c r="B51" s="27">
        <v>42</v>
      </c>
      <c r="C51" s="28" t="s">
        <v>613</v>
      </c>
      <c r="D51" s="29" t="s">
        <v>614</v>
      </c>
      <c r="E51" s="30" t="s">
        <v>615</v>
      </c>
      <c r="F51" s="31" t="s">
        <v>436</v>
      </c>
      <c r="G51" s="28" t="s">
        <v>313</v>
      </c>
      <c r="H51" s="32">
        <v>7.5</v>
      </c>
      <c r="I51" s="32">
        <v>4.5</v>
      </c>
      <c r="J51" s="32" t="s">
        <v>28</v>
      </c>
      <c r="K51" s="32" t="s">
        <v>28</v>
      </c>
      <c r="L51" s="40"/>
      <c r="M51" s="40"/>
      <c r="N51" s="40"/>
      <c r="O51" s="34">
        <v>5</v>
      </c>
      <c r="P51" s="35">
        <f t="shared" si="7"/>
        <v>5.5</v>
      </c>
      <c r="Q51" s="36" t="str">
        <f t="shared" si="8"/>
        <v>C</v>
      </c>
      <c r="R51" s="37" t="str">
        <f t="shared" si="9"/>
        <v>Trung bình</v>
      </c>
      <c r="S51" s="38" t="str">
        <f t="shared" si="6"/>
        <v/>
      </c>
      <c r="T51" s="39" t="s">
        <v>704</v>
      </c>
      <c r="U51" s="3"/>
      <c r="V51" s="26"/>
      <c r="W51" s="72" t="str">
        <f t="shared" si="10"/>
        <v>Đạt</v>
      </c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</row>
    <row r="52" spans="2:38" ht="22.05" customHeight="1">
      <c r="B52" s="27">
        <v>43</v>
      </c>
      <c r="C52" s="28" t="s">
        <v>616</v>
      </c>
      <c r="D52" s="29" t="s">
        <v>291</v>
      </c>
      <c r="E52" s="30" t="s">
        <v>179</v>
      </c>
      <c r="F52" s="31" t="s">
        <v>617</v>
      </c>
      <c r="G52" s="28" t="s">
        <v>64</v>
      </c>
      <c r="H52" s="32">
        <v>7.5</v>
      </c>
      <c r="I52" s="32">
        <v>7.5</v>
      </c>
      <c r="J52" s="32" t="s">
        <v>28</v>
      </c>
      <c r="K52" s="32" t="s">
        <v>28</v>
      </c>
      <c r="L52" s="40"/>
      <c r="M52" s="40"/>
      <c r="N52" s="40"/>
      <c r="O52" s="34">
        <v>5</v>
      </c>
      <c r="P52" s="35">
        <f t="shared" si="7"/>
        <v>5.8</v>
      </c>
      <c r="Q52" s="36" t="str">
        <f t="shared" si="8"/>
        <v>C</v>
      </c>
      <c r="R52" s="37" t="str">
        <f t="shared" si="9"/>
        <v>Trung bình</v>
      </c>
      <c r="S52" s="38" t="str">
        <f t="shared" si="6"/>
        <v/>
      </c>
      <c r="T52" s="39" t="s">
        <v>704</v>
      </c>
      <c r="U52" s="3"/>
      <c r="V52" s="26"/>
      <c r="W52" s="72" t="str">
        <f t="shared" si="10"/>
        <v>Đạt</v>
      </c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</row>
    <row r="53" spans="2:38" ht="22.05" customHeight="1">
      <c r="B53" s="27">
        <v>44</v>
      </c>
      <c r="C53" s="28" t="s">
        <v>618</v>
      </c>
      <c r="D53" s="29" t="s">
        <v>619</v>
      </c>
      <c r="E53" s="30" t="s">
        <v>179</v>
      </c>
      <c r="F53" s="31" t="s">
        <v>620</v>
      </c>
      <c r="G53" s="28" t="s">
        <v>75</v>
      </c>
      <c r="H53" s="32">
        <v>10</v>
      </c>
      <c r="I53" s="32">
        <v>5</v>
      </c>
      <c r="J53" s="32" t="s">
        <v>28</v>
      </c>
      <c r="K53" s="32" t="s">
        <v>28</v>
      </c>
      <c r="L53" s="40"/>
      <c r="M53" s="40"/>
      <c r="N53" s="40"/>
      <c r="O53" s="34">
        <v>7</v>
      </c>
      <c r="P53" s="35">
        <f t="shared" si="7"/>
        <v>7.4</v>
      </c>
      <c r="Q53" s="36" t="str">
        <f t="shared" si="8"/>
        <v>B</v>
      </c>
      <c r="R53" s="37" t="str">
        <f t="shared" si="9"/>
        <v>Khá</v>
      </c>
      <c r="S53" s="38" t="str">
        <f t="shared" si="6"/>
        <v/>
      </c>
      <c r="T53" s="39" t="s">
        <v>704</v>
      </c>
      <c r="U53" s="3"/>
      <c r="V53" s="26"/>
      <c r="W53" s="72" t="str">
        <f t="shared" si="10"/>
        <v>Đạt</v>
      </c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</row>
    <row r="54" spans="2:38" ht="22.05" customHeight="1">
      <c r="B54" s="27">
        <v>45</v>
      </c>
      <c r="C54" s="28" t="s">
        <v>621</v>
      </c>
      <c r="D54" s="29" t="s">
        <v>178</v>
      </c>
      <c r="E54" s="30" t="s">
        <v>622</v>
      </c>
      <c r="F54" s="31" t="s">
        <v>623</v>
      </c>
      <c r="G54" s="28" t="s">
        <v>225</v>
      </c>
      <c r="H54" s="32">
        <v>8</v>
      </c>
      <c r="I54" s="32">
        <v>9</v>
      </c>
      <c r="J54" s="32" t="s">
        <v>28</v>
      </c>
      <c r="K54" s="32" t="s">
        <v>28</v>
      </c>
      <c r="L54" s="40"/>
      <c r="M54" s="40"/>
      <c r="N54" s="40"/>
      <c r="O54" s="34">
        <v>6.5</v>
      </c>
      <c r="P54" s="35">
        <f t="shared" si="7"/>
        <v>7.1</v>
      </c>
      <c r="Q54" s="36" t="str">
        <f t="shared" si="8"/>
        <v>B</v>
      </c>
      <c r="R54" s="37" t="str">
        <f t="shared" si="9"/>
        <v>Khá</v>
      </c>
      <c r="S54" s="38" t="str">
        <f t="shared" si="6"/>
        <v/>
      </c>
      <c r="T54" s="39" t="s">
        <v>704</v>
      </c>
      <c r="U54" s="3"/>
      <c r="V54" s="26"/>
      <c r="W54" s="72" t="str">
        <f t="shared" si="10"/>
        <v>Đạt</v>
      </c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</row>
    <row r="55" spans="2:38" ht="22.05" customHeight="1">
      <c r="B55" s="27">
        <v>46</v>
      </c>
      <c r="C55" s="28" t="s">
        <v>624</v>
      </c>
      <c r="D55" s="29" t="s">
        <v>625</v>
      </c>
      <c r="E55" s="30" t="s">
        <v>403</v>
      </c>
      <c r="F55" s="31" t="s">
        <v>626</v>
      </c>
      <c r="G55" s="28" t="s">
        <v>255</v>
      </c>
      <c r="H55" s="32">
        <v>8</v>
      </c>
      <c r="I55" s="32">
        <v>7.5</v>
      </c>
      <c r="J55" s="32" t="s">
        <v>28</v>
      </c>
      <c r="K55" s="32" t="s">
        <v>28</v>
      </c>
      <c r="L55" s="40"/>
      <c r="M55" s="40"/>
      <c r="N55" s="40"/>
      <c r="O55" s="34">
        <v>7.5</v>
      </c>
      <c r="P55" s="35">
        <f t="shared" si="7"/>
        <v>7.6</v>
      </c>
      <c r="Q55" s="36" t="str">
        <f t="shared" si="8"/>
        <v>B</v>
      </c>
      <c r="R55" s="37" t="str">
        <f t="shared" si="9"/>
        <v>Khá</v>
      </c>
      <c r="S55" s="38" t="str">
        <f t="shared" si="6"/>
        <v/>
      </c>
      <c r="T55" s="39" t="s">
        <v>704</v>
      </c>
      <c r="U55" s="3"/>
      <c r="V55" s="26"/>
      <c r="W55" s="72" t="str">
        <f t="shared" si="10"/>
        <v>Đạt</v>
      </c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</row>
    <row r="56" spans="2:38" ht="22.05" customHeight="1">
      <c r="B56" s="27">
        <v>47</v>
      </c>
      <c r="C56" s="28" t="s">
        <v>627</v>
      </c>
      <c r="D56" s="29" t="s">
        <v>628</v>
      </c>
      <c r="E56" s="30" t="s">
        <v>194</v>
      </c>
      <c r="F56" s="31" t="s">
        <v>629</v>
      </c>
      <c r="G56" s="28" t="s">
        <v>64</v>
      </c>
      <c r="H56" s="32">
        <v>8</v>
      </c>
      <c r="I56" s="32">
        <v>9</v>
      </c>
      <c r="J56" s="32" t="s">
        <v>28</v>
      </c>
      <c r="K56" s="32" t="s">
        <v>28</v>
      </c>
      <c r="L56" s="40"/>
      <c r="M56" s="40"/>
      <c r="N56" s="40"/>
      <c r="O56" s="34">
        <v>6.5</v>
      </c>
      <c r="P56" s="35">
        <f t="shared" si="7"/>
        <v>7.1</v>
      </c>
      <c r="Q56" s="36" t="str">
        <f t="shared" si="8"/>
        <v>B</v>
      </c>
      <c r="R56" s="37" t="str">
        <f t="shared" si="9"/>
        <v>Khá</v>
      </c>
      <c r="S56" s="38" t="str">
        <f t="shared" si="6"/>
        <v/>
      </c>
      <c r="T56" s="39" t="s">
        <v>704</v>
      </c>
      <c r="U56" s="3"/>
      <c r="V56" s="26"/>
      <c r="W56" s="72" t="str">
        <f t="shared" si="10"/>
        <v>Đạt</v>
      </c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</row>
    <row r="57" spans="2:38" ht="22.05" customHeight="1">
      <c r="B57" s="27">
        <v>48</v>
      </c>
      <c r="C57" s="28" t="s">
        <v>630</v>
      </c>
      <c r="D57" s="29" t="s">
        <v>631</v>
      </c>
      <c r="E57" s="30" t="s">
        <v>203</v>
      </c>
      <c r="F57" s="31" t="s">
        <v>632</v>
      </c>
      <c r="G57" s="28" t="s">
        <v>225</v>
      </c>
      <c r="H57" s="32">
        <v>8.5</v>
      </c>
      <c r="I57" s="32">
        <v>9</v>
      </c>
      <c r="J57" s="32" t="s">
        <v>28</v>
      </c>
      <c r="K57" s="32" t="s">
        <v>28</v>
      </c>
      <c r="L57" s="40"/>
      <c r="M57" s="40"/>
      <c r="N57" s="40"/>
      <c r="O57" s="34">
        <v>6</v>
      </c>
      <c r="P57" s="35">
        <f t="shared" si="7"/>
        <v>6.8</v>
      </c>
      <c r="Q57" s="36" t="str">
        <f t="shared" si="8"/>
        <v>C+</v>
      </c>
      <c r="R57" s="37" t="str">
        <f t="shared" si="9"/>
        <v>Trung bình</v>
      </c>
      <c r="S57" s="38" t="str">
        <f t="shared" si="6"/>
        <v/>
      </c>
      <c r="T57" s="39" t="s">
        <v>704</v>
      </c>
      <c r="U57" s="3"/>
      <c r="V57" s="26"/>
      <c r="W57" s="72" t="str">
        <f t="shared" si="10"/>
        <v>Đạt</v>
      </c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</row>
    <row r="58" spans="2:38" ht="22.05" customHeight="1">
      <c r="B58" s="27">
        <v>49</v>
      </c>
      <c r="C58" s="28" t="s">
        <v>633</v>
      </c>
      <c r="D58" s="29" t="s">
        <v>178</v>
      </c>
      <c r="E58" s="30" t="s">
        <v>634</v>
      </c>
      <c r="F58" s="31" t="s">
        <v>635</v>
      </c>
      <c r="G58" s="28" t="s">
        <v>75</v>
      </c>
      <c r="H58" s="32">
        <v>8.5</v>
      </c>
      <c r="I58" s="32">
        <v>8</v>
      </c>
      <c r="J58" s="32" t="s">
        <v>28</v>
      </c>
      <c r="K58" s="32" t="s">
        <v>28</v>
      </c>
      <c r="L58" s="40"/>
      <c r="M58" s="40"/>
      <c r="N58" s="40"/>
      <c r="O58" s="34">
        <v>7.5</v>
      </c>
      <c r="P58" s="35">
        <f t="shared" si="7"/>
        <v>7.8</v>
      </c>
      <c r="Q58" s="36" t="str">
        <f t="shared" si="8"/>
        <v>B</v>
      </c>
      <c r="R58" s="37" t="str">
        <f t="shared" si="9"/>
        <v>Khá</v>
      </c>
      <c r="S58" s="38" t="str">
        <f t="shared" si="6"/>
        <v/>
      </c>
      <c r="T58" s="39" t="s">
        <v>704</v>
      </c>
      <c r="U58" s="3"/>
      <c r="V58" s="26"/>
      <c r="W58" s="72" t="str">
        <f t="shared" si="10"/>
        <v>Đạt</v>
      </c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</row>
    <row r="59" spans="2:38" ht="22.05" customHeight="1">
      <c r="B59" s="27">
        <v>50</v>
      </c>
      <c r="C59" s="28" t="s">
        <v>636</v>
      </c>
      <c r="D59" s="29" t="s">
        <v>637</v>
      </c>
      <c r="E59" s="30" t="s">
        <v>438</v>
      </c>
      <c r="F59" s="31" t="s">
        <v>638</v>
      </c>
      <c r="G59" s="28" t="s">
        <v>639</v>
      </c>
      <c r="H59" s="32">
        <v>8</v>
      </c>
      <c r="I59" s="32">
        <v>7.5</v>
      </c>
      <c r="J59" s="32" t="s">
        <v>28</v>
      </c>
      <c r="K59" s="32" t="s">
        <v>28</v>
      </c>
      <c r="L59" s="40"/>
      <c r="M59" s="40"/>
      <c r="N59" s="40"/>
      <c r="O59" s="34">
        <v>0</v>
      </c>
      <c r="P59" s="35">
        <f t="shared" si="7"/>
        <v>2.4</v>
      </c>
      <c r="Q59" s="36" t="str">
        <f t="shared" si="8"/>
        <v>F</v>
      </c>
      <c r="R59" s="37" t="str">
        <f t="shared" si="9"/>
        <v>Kém</v>
      </c>
      <c r="S59" s="38" t="s">
        <v>706</v>
      </c>
      <c r="T59" s="39" t="s">
        <v>704</v>
      </c>
      <c r="U59" s="3"/>
      <c r="V59" s="26"/>
      <c r="W59" s="72" t="str">
        <f t="shared" si="10"/>
        <v>Học lại</v>
      </c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</row>
    <row r="60" spans="2:38" ht="22.05" customHeight="1">
      <c r="B60" s="27">
        <v>51</v>
      </c>
      <c r="C60" s="28" t="s">
        <v>640</v>
      </c>
      <c r="D60" s="29" t="s">
        <v>641</v>
      </c>
      <c r="E60" s="30" t="s">
        <v>438</v>
      </c>
      <c r="F60" s="31" t="s">
        <v>214</v>
      </c>
      <c r="G60" s="28" t="s">
        <v>64</v>
      </c>
      <c r="H60" s="32">
        <v>7.5</v>
      </c>
      <c r="I60" s="32">
        <v>7</v>
      </c>
      <c r="J60" s="32" t="s">
        <v>28</v>
      </c>
      <c r="K60" s="32" t="s">
        <v>28</v>
      </c>
      <c r="L60" s="40"/>
      <c r="M60" s="40"/>
      <c r="N60" s="40"/>
      <c r="O60" s="34">
        <v>6</v>
      </c>
      <c r="P60" s="35">
        <f t="shared" si="7"/>
        <v>6.4</v>
      </c>
      <c r="Q60" s="36" t="str">
        <f t="shared" si="8"/>
        <v>C</v>
      </c>
      <c r="R60" s="37" t="str">
        <f t="shared" si="9"/>
        <v>Trung bình</v>
      </c>
      <c r="S60" s="38" t="str">
        <f t="shared" ref="S60:S79" si="11">+IF(OR($H60=0,$I60=0,$J60=0,$K60=0),"Không đủ ĐKDT","")</f>
        <v/>
      </c>
      <c r="T60" s="39" t="s">
        <v>704</v>
      </c>
      <c r="U60" s="3"/>
      <c r="V60" s="26"/>
      <c r="W60" s="72" t="str">
        <f t="shared" si="10"/>
        <v>Đạt</v>
      </c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</row>
    <row r="61" spans="2:38" ht="22.05" customHeight="1">
      <c r="B61" s="27">
        <v>52</v>
      </c>
      <c r="C61" s="28" t="s">
        <v>642</v>
      </c>
      <c r="D61" s="29" t="s">
        <v>310</v>
      </c>
      <c r="E61" s="30" t="s">
        <v>643</v>
      </c>
      <c r="F61" s="31" t="s">
        <v>644</v>
      </c>
      <c r="G61" s="28" t="s">
        <v>148</v>
      </c>
      <c r="H61" s="32">
        <v>7.5</v>
      </c>
      <c r="I61" s="32">
        <v>4</v>
      </c>
      <c r="J61" s="32" t="s">
        <v>28</v>
      </c>
      <c r="K61" s="32" t="s">
        <v>28</v>
      </c>
      <c r="L61" s="40"/>
      <c r="M61" s="40"/>
      <c r="N61" s="40"/>
      <c r="O61" s="34">
        <v>5</v>
      </c>
      <c r="P61" s="35">
        <f t="shared" si="7"/>
        <v>5.4</v>
      </c>
      <c r="Q61" s="36" t="str">
        <f t="shared" si="8"/>
        <v>D+</v>
      </c>
      <c r="R61" s="37" t="str">
        <f t="shared" si="9"/>
        <v>Trung bình yếu</v>
      </c>
      <c r="S61" s="38" t="str">
        <f t="shared" si="11"/>
        <v/>
      </c>
      <c r="T61" s="39" t="s">
        <v>704</v>
      </c>
      <c r="U61" s="3"/>
      <c r="V61" s="26"/>
      <c r="W61" s="72" t="str">
        <f t="shared" si="10"/>
        <v>Đạt</v>
      </c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</row>
    <row r="62" spans="2:38" ht="22.05" customHeight="1">
      <c r="B62" s="27">
        <v>53</v>
      </c>
      <c r="C62" s="28" t="s">
        <v>645</v>
      </c>
      <c r="D62" s="29" t="s">
        <v>178</v>
      </c>
      <c r="E62" s="30" t="s">
        <v>235</v>
      </c>
      <c r="F62" s="31" t="s">
        <v>646</v>
      </c>
      <c r="G62" s="28" t="s">
        <v>162</v>
      </c>
      <c r="H62" s="32">
        <v>8</v>
      </c>
      <c r="I62" s="32">
        <v>7.5</v>
      </c>
      <c r="J62" s="32" t="s">
        <v>28</v>
      </c>
      <c r="K62" s="32" t="s">
        <v>28</v>
      </c>
      <c r="L62" s="40"/>
      <c r="M62" s="40"/>
      <c r="N62" s="40"/>
      <c r="O62" s="34">
        <v>7</v>
      </c>
      <c r="P62" s="35">
        <f t="shared" si="7"/>
        <v>7.3</v>
      </c>
      <c r="Q62" s="36" t="str">
        <f t="shared" si="8"/>
        <v>B</v>
      </c>
      <c r="R62" s="37" t="str">
        <f t="shared" si="9"/>
        <v>Khá</v>
      </c>
      <c r="S62" s="38" t="str">
        <f t="shared" si="11"/>
        <v/>
      </c>
      <c r="T62" s="39" t="s">
        <v>704</v>
      </c>
      <c r="U62" s="3"/>
      <c r="V62" s="26"/>
      <c r="W62" s="72" t="str">
        <f t="shared" si="10"/>
        <v>Đạt</v>
      </c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</row>
    <row r="63" spans="2:38" ht="22.05" customHeight="1">
      <c r="B63" s="27">
        <v>54</v>
      </c>
      <c r="C63" s="28" t="s">
        <v>647</v>
      </c>
      <c r="D63" s="29" t="s">
        <v>648</v>
      </c>
      <c r="E63" s="30" t="s">
        <v>649</v>
      </c>
      <c r="F63" s="31" t="s">
        <v>650</v>
      </c>
      <c r="G63" s="28" t="s">
        <v>264</v>
      </c>
      <c r="H63" s="32">
        <v>8</v>
      </c>
      <c r="I63" s="32">
        <v>6.5</v>
      </c>
      <c r="J63" s="32" t="s">
        <v>28</v>
      </c>
      <c r="K63" s="32" t="s">
        <v>28</v>
      </c>
      <c r="L63" s="40"/>
      <c r="M63" s="40"/>
      <c r="N63" s="40"/>
      <c r="O63" s="34">
        <v>3</v>
      </c>
      <c r="P63" s="35">
        <f t="shared" si="7"/>
        <v>4.4000000000000004</v>
      </c>
      <c r="Q63" s="36" t="str">
        <f t="shared" si="8"/>
        <v>D</v>
      </c>
      <c r="R63" s="37" t="str">
        <f t="shared" si="9"/>
        <v>Trung bình yếu</v>
      </c>
      <c r="S63" s="38" t="str">
        <f t="shared" si="11"/>
        <v/>
      </c>
      <c r="T63" s="39" t="s">
        <v>704</v>
      </c>
      <c r="U63" s="3"/>
      <c r="V63" s="26"/>
      <c r="W63" s="72" t="str">
        <f t="shared" si="10"/>
        <v>Đạt</v>
      </c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</row>
    <row r="64" spans="2:38" ht="22.05" customHeight="1">
      <c r="B64" s="27">
        <v>55</v>
      </c>
      <c r="C64" s="28" t="s">
        <v>651</v>
      </c>
      <c r="D64" s="29" t="s">
        <v>652</v>
      </c>
      <c r="E64" s="30" t="s">
        <v>653</v>
      </c>
      <c r="F64" s="31" t="s">
        <v>654</v>
      </c>
      <c r="G64" s="28" t="s">
        <v>105</v>
      </c>
      <c r="H64" s="32">
        <v>8</v>
      </c>
      <c r="I64" s="32">
        <v>6</v>
      </c>
      <c r="J64" s="32" t="s">
        <v>28</v>
      </c>
      <c r="K64" s="32" t="s">
        <v>28</v>
      </c>
      <c r="L64" s="40"/>
      <c r="M64" s="40"/>
      <c r="N64" s="40"/>
      <c r="O64" s="34">
        <v>4.5</v>
      </c>
      <c r="P64" s="35">
        <f t="shared" si="7"/>
        <v>5.4</v>
      </c>
      <c r="Q64" s="36" t="str">
        <f t="shared" si="8"/>
        <v>D+</v>
      </c>
      <c r="R64" s="37" t="str">
        <f t="shared" si="9"/>
        <v>Trung bình yếu</v>
      </c>
      <c r="S64" s="38" t="str">
        <f t="shared" si="11"/>
        <v/>
      </c>
      <c r="T64" s="39" t="s">
        <v>704</v>
      </c>
      <c r="U64" s="3"/>
      <c r="V64" s="26"/>
      <c r="W64" s="72" t="str">
        <f t="shared" si="10"/>
        <v>Đạt</v>
      </c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</row>
    <row r="65" spans="1:38" ht="22.05" customHeight="1">
      <c r="B65" s="27">
        <v>56</v>
      </c>
      <c r="C65" s="28" t="s">
        <v>655</v>
      </c>
      <c r="D65" s="29" t="s">
        <v>656</v>
      </c>
      <c r="E65" s="30" t="s">
        <v>657</v>
      </c>
      <c r="F65" s="31" t="s">
        <v>658</v>
      </c>
      <c r="G65" s="28" t="s">
        <v>105</v>
      </c>
      <c r="H65" s="32">
        <v>7.5</v>
      </c>
      <c r="I65" s="32">
        <v>5</v>
      </c>
      <c r="J65" s="32" t="s">
        <v>28</v>
      </c>
      <c r="K65" s="32" t="s">
        <v>28</v>
      </c>
      <c r="L65" s="40"/>
      <c r="M65" s="40"/>
      <c r="N65" s="40"/>
      <c r="O65" s="34">
        <v>5</v>
      </c>
      <c r="P65" s="35">
        <f t="shared" si="7"/>
        <v>5.5</v>
      </c>
      <c r="Q65" s="36" t="str">
        <f t="shared" si="8"/>
        <v>C</v>
      </c>
      <c r="R65" s="37" t="str">
        <f t="shared" si="9"/>
        <v>Trung bình</v>
      </c>
      <c r="S65" s="38" t="str">
        <f t="shared" si="11"/>
        <v/>
      </c>
      <c r="T65" s="39" t="s">
        <v>704</v>
      </c>
      <c r="U65" s="3"/>
      <c r="V65" s="26"/>
      <c r="W65" s="72" t="str">
        <f t="shared" si="10"/>
        <v>Đạt</v>
      </c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</row>
    <row r="66" spans="1:38" ht="22.05" customHeight="1">
      <c r="B66" s="27">
        <v>57</v>
      </c>
      <c r="C66" s="28" t="s">
        <v>659</v>
      </c>
      <c r="D66" s="29" t="s">
        <v>660</v>
      </c>
      <c r="E66" s="30" t="s">
        <v>661</v>
      </c>
      <c r="F66" s="31" t="s">
        <v>662</v>
      </c>
      <c r="G66" s="28" t="s">
        <v>64</v>
      </c>
      <c r="H66" s="32">
        <v>8</v>
      </c>
      <c r="I66" s="32">
        <v>8</v>
      </c>
      <c r="J66" s="32" t="s">
        <v>28</v>
      </c>
      <c r="K66" s="32" t="s">
        <v>28</v>
      </c>
      <c r="L66" s="40"/>
      <c r="M66" s="40"/>
      <c r="N66" s="40"/>
      <c r="O66" s="34">
        <v>8</v>
      </c>
      <c r="P66" s="35">
        <f t="shared" si="7"/>
        <v>8</v>
      </c>
      <c r="Q66" s="36" t="str">
        <f t="shared" si="8"/>
        <v>B+</v>
      </c>
      <c r="R66" s="37" t="str">
        <f t="shared" si="9"/>
        <v>Khá</v>
      </c>
      <c r="S66" s="38" t="str">
        <f t="shared" si="11"/>
        <v/>
      </c>
      <c r="T66" s="39" t="s">
        <v>704</v>
      </c>
      <c r="U66" s="3"/>
      <c r="V66" s="26"/>
      <c r="W66" s="72" t="str">
        <f t="shared" si="10"/>
        <v>Đạt</v>
      </c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</row>
    <row r="67" spans="1:38" ht="22.05" customHeight="1">
      <c r="B67" s="27">
        <v>58</v>
      </c>
      <c r="C67" s="28" t="s">
        <v>663</v>
      </c>
      <c r="D67" s="29" t="s">
        <v>140</v>
      </c>
      <c r="E67" s="30" t="s">
        <v>664</v>
      </c>
      <c r="F67" s="31" t="s">
        <v>245</v>
      </c>
      <c r="G67" s="28" t="s">
        <v>75</v>
      </c>
      <c r="H67" s="32">
        <v>8.5</v>
      </c>
      <c r="I67" s="32">
        <v>8</v>
      </c>
      <c r="J67" s="32" t="s">
        <v>28</v>
      </c>
      <c r="K67" s="32" t="s">
        <v>28</v>
      </c>
      <c r="L67" s="40"/>
      <c r="M67" s="40"/>
      <c r="N67" s="40"/>
      <c r="O67" s="34">
        <v>6.5</v>
      </c>
      <c r="P67" s="35">
        <f t="shared" si="7"/>
        <v>7.1</v>
      </c>
      <c r="Q67" s="36" t="str">
        <f t="shared" si="8"/>
        <v>B</v>
      </c>
      <c r="R67" s="37" t="str">
        <f t="shared" si="9"/>
        <v>Khá</v>
      </c>
      <c r="S67" s="38" t="str">
        <f t="shared" si="11"/>
        <v/>
      </c>
      <c r="T67" s="39" t="s">
        <v>704</v>
      </c>
      <c r="U67" s="3"/>
      <c r="V67" s="26"/>
      <c r="W67" s="72" t="str">
        <f t="shared" si="10"/>
        <v>Đạt</v>
      </c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</row>
    <row r="68" spans="1:38" ht="22.05" customHeight="1">
      <c r="B68" s="27">
        <v>59</v>
      </c>
      <c r="C68" s="28" t="s">
        <v>665</v>
      </c>
      <c r="D68" s="29" t="s">
        <v>342</v>
      </c>
      <c r="E68" s="30" t="s">
        <v>270</v>
      </c>
      <c r="F68" s="31" t="s">
        <v>359</v>
      </c>
      <c r="G68" s="28" t="s">
        <v>75</v>
      </c>
      <c r="H68" s="32">
        <v>8</v>
      </c>
      <c r="I68" s="32">
        <v>7</v>
      </c>
      <c r="J68" s="32" t="s">
        <v>28</v>
      </c>
      <c r="K68" s="32" t="s">
        <v>28</v>
      </c>
      <c r="L68" s="40"/>
      <c r="M68" s="40"/>
      <c r="N68" s="40"/>
      <c r="O68" s="34">
        <v>5</v>
      </c>
      <c r="P68" s="35">
        <f t="shared" si="7"/>
        <v>5.8</v>
      </c>
      <c r="Q68" s="36" t="str">
        <f t="shared" si="8"/>
        <v>C</v>
      </c>
      <c r="R68" s="37" t="str">
        <f t="shared" si="9"/>
        <v>Trung bình</v>
      </c>
      <c r="S68" s="38" t="str">
        <f t="shared" si="11"/>
        <v/>
      </c>
      <c r="T68" s="39" t="s">
        <v>704</v>
      </c>
      <c r="U68" s="3"/>
      <c r="V68" s="26"/>
      <c r="W68" s="72" t="str">
        <f t="shared" si="10"/>
        <v>Đạt</v>
      </c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</row>
    <row r="69" spans="1:38" ht="22.05" customHeight="1">
      <c r="B69" s="27">
        <v>60</v>
      </c>
      <c r="C69" s="28" t="s">
        <v>666</v>
      </c>
      <c r="D69" s="29" t="s">
        <v>667</v>
      </c>
      <c r="E69" s="30" t="s">
        <v>270</v>
      </c>
      <c r="F69" s="31" t="s">
        <v>668</v>
      </c>
      <c r="G69" s="28" t="s">
        <v>64</v>
      </c>
      <c r="H69" s="32">
        <v>8.5</v>
      </c>
      <c r="I69" s="32">
        <v>7.5</v>
      </c>
      <c r="J69" s="32" t="s">
        <v>28</v>
      </c>
      <c r="K69" s="32" t="s">
        <v>28</v>
      </c>
      <c r="L69" s="40"/>
      <c r="M69" s="40"/>
      <c r="N69" s="40"/>
      <c r="O69" s="34">
        <v>7.5</v>
      </c>
      <c r="P69" s="35">
        <f t="shared" si="7"/>
        <v>7.7</v>
      </c>
      <c r="Q69" s="36" t="str">
        <f t="shared" si="8"/>
        <v>B</v>
      </c>
      <c r="R69" s="37" t="str">
        <f t="shared" si="9"/>
        <v>Khá</v>
      </c>
      <c r="S69" s="38" t="str">
        <f t="shared" si="11"/>
        <v/>
      </c>
      <c r="T69" s="39" t="s">
        <v>704</v>
      </c>
      <c r="U69" s="3"/>
      <c r="V69" s="26"/>
      <c r="W69" s="72" t="str">
        <f t="shared" si="10"/>
        <v>Đạt</v>
      </c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</row>
    <row r="70" spans="1:38" ht="22.05" customHeight="1">
      <c r="B70" s="27">
        <v>61</v>
      </c>
      <c r="C70" s="28" t="s">
        <v>669</v>
      </c>
      <c r="D70" s="29" t="s">
        <v>670</v>
      </c>
      <c r="E70" s="30" t="s">
        <v>671</v>
      </c>
      <c r="F70" s="31" t="s">
        <v>672</v>
      </c>
      <c r="G70" s="28" t="s">
        <v>225</v>
      </c>
      <c r="H70" s="32">
        <v>8</v>
      </c>
      <c r="I70" s="32">
        <v>7</v>
      </c>
      <c r="J70" s="32" t="s">
        <v>28</v>
      </c>
      <c r="K70" s="32" t="s">
        <v>28</v>
      </c>
      <c r="L70" s="40"/>
      <c r="M70" s="40"/>
      <c r="N70" s="40"/>
      <c r="O70" s="34">
        <v>9</v>
      </c>
      <c r="P70" s="35">
        <f t="shared" si="7"/>
        <v>8.6</v>
      </c>
      <c r="Q70" s="36" t="str">
        <f t="shared" si="8"/>
        <v>A</v>
      </c>
      <c r="R70" s="37" t="str">
        <f t="shared" si="9"/>
        <v>Giỏi</v>
      </c>
      <c r="S70" s="38" t="str">
        <f t="shared" si="11"/>
        <v/>
      </c>
      <c r="T70" s="39" t="s">
        <v>704</v>
      </c>
      <c r="U70" s="3"/>
      <c r="V70" s="26"/>
      <c r="W70" s="72" t="str">
        <f t="shared" si="10"/>
        <v>Đạt</v>
      </c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</row>
    <row r="71" spans="1:38" ht="22.05" customHeight="1">
      <c r="B71" s="27">
        <v>62</v>
      </c>
      <c r="C71" s="28" t="s">
        <v>673</v>
      </c>
      <c r="D71" s="29" t="s">
        <v>674</v>
      </c>
      <c r="E71" s="30" t="s">
        <v>675</v>
      </c>
      <c r="F71" s="31" t="s">
        <v>85</v>
      </c>
      <c r="G71" s="28" t="s">
        <v>64</v>
      </c>
      <c r="H71" s="32">
        <v>10</v>
      </c>
      <c r="I71" s="32">
        <v>10</v>
      </c>
      <c r="J71" s="32" t="s">
        <v>28</v>
      </c>
      <c r="K71" s="32" t="s">
        <v>28</v>
      </c>
      <c r="L71" s="40"/>
      <c r="M71" s="40"/>
      <c r="N71" s="40"/>
      <c r="O71" s="34">
        <v>7.5</v>
      </c>
      <c r="P71" s="35">
        <f t="shared" si="7"/>
        <v>8.3000000000000007</v>
      </c>
      <c r="Q71" s="36" t="str">
        <f t="shared" si="8"/>
        <v>B+</v>
      </c>
      <c r="R71" s="37" t="str">
        <f t="shared" si="9"/>
        <v>Khá</v>
      </c>
      <c r="S71" s="38" t="str">
        <f t="shared" si="11"/>
        <v/>
      </c>
      <c r="T71" s="39" t="s">
        <v>704</v>
      </c>
      <c r="U71" s="3"/>
      <c r="V71" s="26"/>
      <c r="W71" s="72" t="str">
        <f t="shared" si="10"/>
        <v>Đạt</v>
      </c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</row>
    <row r="72" spans="1:38" ht="22.05" customHeight="1">
      <c r="B72" s="27">
        <v>63</v>
      </c>
      <c r="C72" s="28" t="s">
        <v>676</v>
      </c>
      <c r="D72" s="29" t="s">
        <v>677</v>
      </c>
      <c r="E72" s="30" t="s">
        <v>678</v>
      </c>
      <c r="F72" s="31" t="s">
        <v>679</v>
      </c>
      <c r="G72" s="28" t="s">
        <v>68</v>
      </c>
      <c r="H72" s="32">
        <v>8</v>
      </c>
      <c r="I72" s="32">
        <v>8</v>
      </c>
      <c r="J72" s="32" t="s">
        <v>28</v>
      </c>
      <c r="K72" s="32" t="s">
        <v>28</v>
      </c>
      <c r="L72" s="40"/>
      <c r="M72" s="40"/>
      <c r="N72" s="40"/>
      <c r="O72" s="34">
        <v>7</v>
      </c>
      <c r="P72" s="35">
        <f t="shared" si="7"/>
        <v>7.3</v>
      </c>
      <c r="Q72" s="36" t="str">
        <f t="shared" si="8"/>
        <v>B</v>
      </c>
      <c r="R72" s="37" t="str">
        <f t="shared" si="9"/>
        <v>Khá</v>
      </c>
      <c r="S72" s="38" t="str">
        <f t="shared" si="11"/>
        <v/>
      </c>
      <c r="T72" s="39" t="s">
        <v>704</v>
      </c>
      <c r="U72" s="3"/>
      <c r="V72" s="26"/>
      <c r="W72" s="72" t="str">
        <f t="shared" si="10"/>
        <v>Đạt</v>
      </c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</row>
    <row r="73" spans="1:38" ht="22.05" customHeight="1">
      <c r="B73" s="27">
        <v>64</v>
      </c>
      <c r="C73" s="28" t="s">
        <v>680</v>
      </c>
      <c r="D73" s="29" t="s">
        <v>435</v>
      </c>
      <c r="E73" s="30" t="s">
        <v>678</v>
      </c>
      <c r="F73" s="31" t="s">
        <v>529</v>
      </c>
      <c r="G73" s="28" t="s">
        <v>105</v>
      </c>
      <c r="H73" s="32">
        <v>7</v>
      </c>
      <c r="I73" s="32">
        <v>5.5</v>
      </c>
      <c r="J73" s="32" t="s">
        <v>28</v>
      </c>
      <c r="K73" s="32" t="s">
        <v>28</v>
      </c>
      <c r="L73" s="40"/>
      <c r="M73" s="40"/>
      <c r="N73" s="40"/>
      <c r="O73" s="34">
        <v>5</v>
      </c>
      <c r="P73" s="35">
        <f t="shared" si="7"/>
        <v>5.5</v>
      </c>
      <c r="Q73" s="36" t="str">
        <f t="shared" si="8"/>
        <v>C</v>
      </c>
      <c r="R73" s="37" t="str">
        <f t="shared" si="9"/>
        <v>Trung bình</v>
      </c>
      <c r="S73" s="38" t="str">
        <f t="shared" si="11"/>
        <v/>
      </c>
      <c r="T73" s="39" t="s">
        <v>704</v>
      </c>
      <c r="U73" s="3"/>
      <c r="V73" s="26"/>
      <c r="W73" s="72" t="str">
        <f t="shared" si="10"/>
        <v>Đạt</v>
      </c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</row>
    <row r="74" spans="1:38" ht="22.05" customHeight="1">
      <c r="B74" s="27">
        <v>65</v>
      </c>
      <c r="C74" s="28" t="s">
        <v>681</v>
      </c>
      <c r="D74" s="29" t="s">
        <v>682</v>
      </c>
      <c r="E74" s="30" t="s">
        <v>277</v>
      </c>
      <c r="F74" s="31" t="s">
        <v>683</v>
      </c>
      <c r="G74" s="28" t="s">
        <v>68</v>
      </c>
      <c r="H74" s="32">
        <v>8</v>
      </c>
      <c r="I74" s="32">
        <v>7.5</v>
      </c>
      <c r="J74" s="32" t="s">
        <v>28</v>
      </c>
      <c r="K74" s="32" t="s">
        <v>28</v>
      </c>
      <c r="L74" s="40"/>
      <c r="M74" s="40"/>
      <c r="N74" s="40"/>
      <c r="O74" s="34">
        <v>8</v>
      </c>
      <c r="P74" s="35">
        <f t="shared" ref="P74:P79" si="12">ROUND(SUMPRODUCT(H74:O74,$H$9:$O$9)/100,1)</f>
        <v>8</v>
      </c>
      <c r="Q74" s="36" t="str">
        <f t="shared" ref="Q74:Q79" si="13">IF(AND($P74&gt;=9,$P74&lt;=10),"A+","")&amp;IF(AND($P74&gt;=8.5,$P74&lt;=8.9),"A","")&amp;IF(AND($P74&gt;=8,$P74&lt;=8.4),"B+","")&amp;IF(AND($P74&gt;=7,$P74&lt;=7.9),"B","")&amp;IF(AND($P74&gt;=6.5,$P74&lt;=6.9),"C+","")&amp;IF(AND($P74&gt;=5.5,$P74&lt;=6.4),"C","")&amp;IF(AND($P74&gt;=5,$P74&lt;=5.4),"D+","")&amp;IF(AND($P74&gt;=4,$P74&lt;=4.9),"D","")&amp;IF(AND($P74&lt;4),"F","")</f>
        <v>B+</v>
      </c>
      <c r="R74" s="37" t="str">
        <f t="shared" ref="R74:R79" si="14">IF($P74&lt;4,"Kém",IF(AND($P74&gt;=4,$P74&lt;=5.4),"Trung bình yếu",IF(AND($P74&gt;=5.5,$P74&lt;=6.9),"Trung bình",IF(AND($P74&gt;=7,$P74&lt;=8.4),"Khá",IF(AND($P74&gt;=8.5,$P74&lt;=10),"Giỏi","")))))</f>
        <v>Khá</v>
      </c>
      <c r="S74" s="38" t="str">
        <f t="shared" si="11"/>
        <v/>
      </c>
      <c r="T74" s="39" t="s">
        <v>704</v>
      </c>
      <c r="U74" s="3"/>
      <c r="V74" s="26"/>
      <c r="W74" s="72" t="str">
        <f t="shared" ref="W74:W79" si="15">IF(S74="Không đủ ĐKDT","Học lại",IF(S74="Đình chỉ thi","Học lại",IF(AND(MID(G74,2,2)&gt;="12",S74="Vắng"),"Học lại",IF(S74="Vắng có phép", "Thi lại",IF(S74="Nợ học phí", "Thi lại",IF(AND((MID(G74,2,2)&lt;"12"),P74&lt;4.5),"Thi lại",IF(P74&lt;4,"Học lại","Đạt")))))))</f>
        <v>Đạt</v>
      </c>
      <c r="X74" s="60"/>
      <c r="Y74" s="60"/>
      <c r="Z74" s="60"/>
      <c r="AA74" s="60"/>
      <c r="AB74" s="60"/>
      <c r="AC74" s="60"/>
      <c r="AD74" s="60"/>
      <c r="AE74" s="60"/>
      <c r="AF74" s="60"/>
      <c r="AG74" s="60"/>
      <c r="AH74" s="60"/>
      <c r="AI74" s="60"/>
      <c r="AJ74" s="60"/>
      <c r="AK74" s="60"/>
      <c r="AL74" s="60"/>
    </row>
    <row r="75" spans="1:38" ht="22.05" customHeight="1">
      <c r="B75" s="27">
        <v>66</v>
      </c>
      <c r="C75" s="28" t="s">
        <v>684</v>
      </c>
      <c r="D75" s="29" t="s">
        <v>685</v>
      </c>
      <c r="E75" s="30" t="s">
        <v>686</v>
      </c>
      <c r="F75" s="31" t="s">
        <v>687</v>
      </c>
      <c r="G75" s="28" t="s">
        <v>148</v>
      </c>
      <c r="H75" s="32">
        <v>6.5</v>
      </c>
      <c r="I75" s="32">
        <v>0</v>
      </c>
      <c r="J75" s="32" t="s">
        <v>28</v>
      </c>
      <c r="K75" s="32" t="s">
        <v>28</v>
      </c>
      <c r="L75" s="40"/>
      <c r="M75" s="40"/>
      <c r="N75" s="40"/>
      <c r="O75" s="34">
        <v>0</v>
      </c>
      <c r="P75" s="35">
        <f t="shared" si="12"/>
        <v>1.3</v>
      </c>
      <c r="Q75" s="36" t="str">
        <f t="shared" si="13"/>
        <v>F</v>
      </c>
      <c r="R75" s="37" t="str">
        <f t="shared" si="14"/>
        <v>Kém</v>
      </c>
      <c r="S75" s="38" t="str">
        <f t="shared" si="11"/>
        <v>Không đủ ĐKDT</v>
      </c>
      <c r="T75" s="39" t="s">
        <v>704</v>
      </c>
      <c r="U75" s="3"/>
      <c r="V75" s="26"/>
      <c r="W75" s="72" t="str">
        <f t="shared" si="15"/>
        <v>Học lại</v>
      </c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</row>
    <row r="76" spans="1:38" ht="22.05" customHeight="1">
      <c r="B76" s="27">
        <v>67</v>
      </c>
      <c r="C76" s="28" t="s">
        <v>688</v>
      </c>
      <c r="D76" s="29" t="s">
        <v>342</v>
      </c>
      <c r="E76" s="30" t="s">
        <v>301</v>
      </c>
      <c r="F76" s="31" t="s">
        <v>689</v>
      </c>
      <c r="G76" s="28" t="s">
        <v>105</v>
      </c>
      <c r="H76" s="32">
        <v>8</v>
      </c>
      <c r="I76" s="32">
        <v>5.5</v>
      </c>
      <c r="J76" s="32" t="s">
        <v>28</v>
      </c>
      <c r="K76" s="32" t="s">
        <v>28</v>
      </c>
      <c r="L76" s="40"/>
      <c r="M76" s="40"/>
      <c r="N76" s="40"/>
      <c r="O76" s="34">
        <v>7</v>
      </c>
      <c r="P76" s="35">
        <f t="shared" si="12"/>
        <v>7.1</v>
      </c>
      <c r="Q76" s="36" t="str">
        <f t="shared" si="13"/>
        <v>B</v>
      </c>
      <c r="R76" s="37" t="str">
        <f t="shared" si="14"/>
        <v>Khá</v>
      </c>
      <c r="S76" s="38" t="str">
        <f t="shared" si="11"/>
        <v/>
      </c>
      <c r="T76" s="39" t="s">
        <v>704</v>
      </c>
      <c r="U76" s="3"/>
      <c r="V76" s="26"/>
      <c r="W76" s="72" t="str">
        <f t="shared" si="15"/>
        <v>Đạt</v>
      </c>
      <c r="X76" s="60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</row>
    <row r="77" spans="1:38" ht="22.05" customHeight="1">
      <c r="B77" s="27">
        <v>68</v>
      </c>
      <c r="C77" s="28" t="s">
        <v>690</v>
      </c>
      <c r="D77" s="29" t="s">
        <v>548</v>
      </c>
      <c r="E77" s="30" t="s">
        <v>301</v>
      </c>
      <c r="F77" s="31" t="s">
        <v>691</v>
      </c>
      <c r="G77" s="28" t="s">
        <v>75</v>
      </c>
      <c r="H77" s="32">
        <v>8</v>
      </c>
      <c r="I77" s="32">
        <v>9</v>
      </c>
      <c r="J77" s="32" t="s">
        <v>28</v>
      </c>
      <c r="K77" s="32" t="s">
        <v>28</v>
      </c>
      <c r="L77" s="40"/>
      <c r="M77" s="40"/>
      <c r="N77" s="40"/>
      <c r="O77" s="34">
        <v>5</v>
      </c>
      <c r="P77" s="35">
        <f t="shared" si="12"/>
        <v>6</v>
      </c>
      <c r="Q77" s="36" t="str">
        <f t="shared" si="13"/>
        <v>C</v>
      </c>
      <c r="R77" s="37" t="str">
        <f t="shared" si="14"/>
        <v>Trung bình</v>
      </c>
      <c r="S77" s="38" t="str">
        <f t="shared" si="11"/>
        <v/>
      </c>
      <c r="T77" s="39" t="s">
        <v>704</v>
      </c>
      <c r="U77" s="3"/>
      <c r="V77" s="26"/>
      <c r="W77" s="72" t="str">
        <f t="shared" si="15"/>
        <v>Đạt</v>
      </c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</row>
    <row r="78" spans="1:38" ht="22.05" customHeight="1">
      <c r="B78" s="27">
        <v>69</v>
      </c>
      <c r="C78" s="28" t="s">
        <v>692</v>
      </c>
      <c r="D78" s="29" t="s">
        <v>693</v>
      </c>
      <c r="E78" s="30" t="s">
        <v>694</v>
      </c>
      <c r="F78" s="31" t="s">
        <v>695</v>
      </c>
      <c r="G78" s="28" t="s">
        <v>75</v>
      </c>
      <c r="H78" s="32">
        <v>8</v>
      </c>
      <c r="I78" s="32">
        <v>8</v>
      </c>
      <c r="J78" s="32" t="s">
        <v>28</v>
      </c>
      <c r="K78" s="32" t="s">
        <v>28</v>
      </c>
      <c r="L78" s="40"/>
      <c r="M78" s="40"/>
      <c r="N78" s="40"/>
      <c r="O78" s="34">
        <v>6</v>
      </c>
      <c r="P78" s="35">
        <f t="shared" si="12"/>
        <v>6.6</v>
      </c>
      <c r="Q78" s="36" t="str">
        <f t="shared" si="13"/>
        <v>C+</v>
      </c>
      <c r="R78" s="37" t="str">
        <f t="shared" si="14"/>
        <v>Trung bình</v>
      </c>
      <c r="S78" s="38" t="str">
        <f t="shared" si="11"/>
        <v/>
      </c>
      <c r="T78" s="39" t="s">
        <v>704</v>
      </c>
      <c r="U78" s="3"/>
      <c r="V78" s="26"/>
      <c r="W78" s="72" t="str">
        <f t="shared" si="15"/>
        <v>Đạt</v>
      </c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</row>
    <row r="79" spans="1:38" ht="22.05" customHeight="1">
      <c r="B79" s="27">
        <v>70</v>
      </c>
      <c r="C79" s="28" t="s">
        <v>696</v>
      </c>
      <c r="D79" s="29" t="s">
        <v>377</v>
      </c>
      <c r="E79" s="30" t="s">
        <v>694</v>
      </c>
      <c r="F79" s="31" t="s">
        <v>697</v>
      </c>
      <c r="G79" s="28" t="s">
        <v>162</v>
      </c>
      <c r="H79" s="32">
        <v>8</v>
      </c>
      <c r="I79" s="32">
        <v>7</v>
      </c>
      <c r="J79" s="32" t="s">
        <v>28</v>
      </c>
      <c r="K79" s="32" t="s">
        <v>28</v>
      </c>
      <c r="L79" s="40"/>
      <c r="M79" s="40"/>
      <c r="N79" s="40"/>
      <c r="O79" s="34">
        <v>8</v>
      </c>
      <c r="P79" s="35">
        <f t="shared" si="12"/>
        <v>7.9</v>
      </c>
      <c r="Q79" s="36" t="str">
        <f t="shared" si="13"/>
        <v>B</v>
      </c>
      <c r="R79" s="37" t="str">
        <f t="shared" si="14"/>
        <v>Khá</v>
      </c>
      <c r="S79" s="38" t="str">
        <f t="shared" si="11"/>
        <v/>
      </c>
      <c r="T79" s="39" t="s">
        <v>704</v>
      </c>
      <c r="U79" s="3"/>
      <c r="V79" s="26"/>
      <c r="W79" s="72" t="str">
        <f t="shared" si="15"/>
        <v>Đạt</v>
      </c>
      <c r="X79" s="60"/>
      <c r="Y79" s="60"/>
      <c r="Z79" s="60"/>
      <c r="AA79" s="60"/>
      <c r="AB79" s="60"/>
      <c r="AC79" s="60"/>
      <c r="AD79" s="60"/>
      <c r="AE79" s="60"/>
      <c r="AF79" s="60"/>
      <c r="AG79" s="60"/>
      <c r="AH79" s="60"/>
      <c r="AI79" s="60"/>
      <c r="AJ79" s="60"/>
      <c r="AK79" s="60"/>
      <c r="AL79" s="60"/>
    </row>
    <row r="80" spans="1:38" ht="9" customHeight="1">
      <c r="A80" s="2"/>
      <c r="B80" s="41"/>
      <c r="C80" s="42"/>
      <c r="D80" s="42"/>
      <c r="E80" s="43"/>
      <c r="F80" s="43"/>
      <c r="G80" s="43"/>
      <c r="H80" s="44"/>
      <c r="I80" s="45"/>
      <c r="J80" s="45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3"/>
    </row>
    <row r="81" spans="1:38" ht="16.8" hidden="1">
      <c r="A81" s="2"/>
      <c r="B81" s="117" t="s">
        <v>29</v>
      </c>
      <c r="C81" s="117"/>
      <c r="D81" s="42"/>
      <c r="E81" s="43"/>
      <c r="F81" s="43"/>
      <c r="G81" s="43"/>
      <c r="H81" s="44"/>
      <c r="I81" s="45"/>
      <c r="J81" s="45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3"/>
    </row>
    <row r="82" spans="1:38" ht="16.5" hidden="1" customHeight="1">
      <c r="A82" s="2"/>
      <c r="B82" s="47" t="s">
        <v>30</v>
      </c>
      <c r="C82" s="47"/>
      <c r="D82" s="48">
        <f>+$Z$8</f>
        <v>70</v>
      </c>
      <c r="E82" s="49" t="s">
        <v>31</v>
      </c>
      <c r="F82" s="118" t="s">
        <v>32</v>
      </c>
      <c r="G82" s="118"/>
      <c r="H82" s="118"/>
      <c r="I82" s="118"/>
      <c r="J82" s="118"/>
      <c r="K82" s="118"/>
      <c r="L82" s="118"/>
      <c r="M82" s="118"/>
      <c r="N82" s="118"/>
      <c r="O82" s="50">
        <f>$Z$8 -COUNTIF($S$9:$S$269,"Vắng") -COUNTIF($S$9:$S$269,"Vắng có phép") - COUNTIF($S$9:$S$269,"Đình chỉ thi") - COUNTIF($S$9:$S$269,"Không đủ ĐKDT")</f>
        <v>66</v>
      </c>
      <c r="P82" s="50"/>
      <c r="Q82" s="50"/>
      <c r="R82" s="51"/>
      <c r="S82" s="52" t="s">
        <v>31</v>
      </c>
      <c r="T82" s="51"/>
      <c r="U82" s="3"/>
    </row>
    <row r="83" spans="1:38" ht="16.5" hidden="1" customHeight="1">
      <c r="A83" s="2"/>
      <c r="B83" s="47" t="s">
        <v>33</v>
      </c>
      <c r="C83" s="47"/>
      <c r="D83" s="48">
        <f>+$AK$8</f>
        <v>63</v>
      </c>
      <c r="E83" s="49" t="s">
        <v>31</v>
      </c>
      <c r="F83" s="118" t="s">
        <v>34</v>
      </c>
      <c r="G83" s="118"/>
      <c r="H83" s="118"/>
      <c r="I83" s="118"/>
      <c r="J83" s="118"/>
      <c r="K83" s="118"/>
      <c r="L83" s="118"/>
      <c r="M83" s="118"/>
      <c r="N83" s="118"/>
      <c r="O83" s="53">
        <f>COUNTIF($S$9:$S$145,"Vắng")</f>
        <v>3</v>
      </c>
      <c r="P83" s="53"/>
      <c r="Q83" s="53"/>
      <c r="R83" s="54"/>
      <c r="S83" s="52" t="s">
        <v>31</v>
      </c>
      <c r="T83" s="54"/>
      <c r="U83" s="3"/>
    </row>
    <row r="84" spans="1:38" ht="16.5" hidden="1" customHeight="1">
      <c r="A84" s="2"/>
      <c r="B84" s="47" t="s">
        <v>49</v>
      </c>
      <c r="C84" s="47"/>
      <c r="D84" s="58">
        <f>COUNTIF(W10:W79,"Học lại")</f>
        <v>7</v>
      </c>
      <c r="E84" s="49" t="s">
        <v>31</v>
      </c>
      <c r="F84" s="118" t="s">
        <v>50</v>
      </c>
      <c r="G84" s="118"/>
      <c r="H84" s="118"/>
      <c r="I84" s="118"/>
      <c r="J84" s="118"/>
      <c r="K84" s="118"/>
      <c r="L84" s="118"/>
      <c r="M84" s="118"/>
      <c r="N84" s="118"/>
      <c r="O84" s="50">
        <f>COUNTIF($S$9:$S$145,"Vắng có phép")</f>
        <v>0</v>
      </c>
      <c r="P84" s="50"/>
      <c r="Q84" s="50"/>
      <c r="R84" s="51"/>
      <c r="S84" s="52" t="s">
        <v>31</v>
      </c>
      <c r="T84" s="51"/>
      <c r="U84" s="3"/>
    </row>
    <row r="85" spans="1:38" ht="3" hidden="1" customHeight="1">
      <c r="A85" s="2"/>
      <c r="B85" s="41"/>
      <c r="C85" s="42"/>
      <c r="D85" s="42"/>
      <c r="E85" s="43"/>
      <c r="F85" s="43"/>
      <c r="G85" s="43"/>
      <c r="H85" s="44"/>
      <c r="I85" s="45"/>
      <c r="J85" s="45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3"/>
    </row>
    <row r="86" spans="1:38" hidden="1">
      <c r="B86" s="78" t="s">
        <v>51</v>
      </c>
      <c r="C86" s="78"/>
      <c r="D86" s="79">
        <f>COUNTIF(W10:W79,"Thi lại")</f>
        <v>0</v>
      </c>
      <c r="E86" s="80" t="s">
        <v>31</v>
      </c>
      <c r="F86" s="3"/>
      <c r="G86" s="3"/>
      <c r="H86" s="3"/>
      <c r="I86" s="3"/>
      <c r="J86" s="119"/>
      <c r="K86" s="119"/>
      <c r="L86" s="119"/>
      <c r="M86" s="119"/>
      <c r="N86" s="119"/>
      <c r="O86" s="119"/>
      <c r="P86" s="119"/>
      <c r="Q86" s="119"/>
      <c r="R86" s="119"/>
      <c r="S86" s="119"/>
      <c r="T86" s="119"/>
      <c r="U86" s="3"/>
    </row>
    <row r="87" spans="1:38" ht="24.75" customHeight="1">
      <c r="B87" s="78"/>
      <c r="C87" s="78"/>
      <c r="D87" s="79"/>
      <c r="E87" s="80"/>
      <c r="F87" s="3"/>
      <c r="G87" s="3"/>
      <c r="H87" s="3"/>
      <c r="I87" s="3"/>
      <c r="J87" s="119" t="s">
        <v>708</v>
      </c>
      <c r="K87" s="119"/>
      <c r="L87" s="119"/>
      <c r="M87" s="119"/>
      <c r="N87" s="119"/>
      <c r="O87" s="119"/>
      <c r="P87" s="119"/>
      <c r="Q87" s="119"/>
      <c r="R87" s="119"/>
      <c r="S87" s="119"/>
      <c r="T87" s="119"/>
      <c r="U87" s="3"/>
    </row>
    <row r="88" spans="1:38" ht="31.95" customHeight="1">
      <c r="A88" s="55"/>
      <c r="B88" s="121" t="s">
        <v>35</v>
      </c>
      <c r="C88" s="121"/>
      <c r="D88" s="121"/>
      <c r="E88" s="121"/>
      <c r="F88" s="121"/>
      <c r="G88" s="121"/>
      <c r="H88" s="121"/>
      <c r="I88" s="85"/>
      <c r="J88" s="122" t="s">
        <v>36</v>
      </c>
      <c r="K88" s="122"/>
      <c r="L88" s="122"/>
      <c r="M88" s="122"/>
      <c r="N88" s="122"/>
      <c r="O88" s="122"/>
      <c r="P88" s="122"/>
      <c r="Q88" s="122"/>
      <c r="R88" s="122"/>
      <c r="S88" s="122"/>
      <c r="T88" s="122"/>
      <c r="U88" s="3"/>
    </row>
    <row r="89" spans="1:38" ht="4.5" customHeight="1">
      <c r="A89" s="2"/>
      <c r="B89" s="86"/>
      <c r="C89" s="87"/>
      <c r="D89" s="87"/>
      <c r="E89" s="88"/>
      <c r="F89" s="88"/>
      <c r="G89" s="88"/>
      <c r="H89" s="89"/>
      <c r="I89" s="90"/>
      <c r="J89" s="90"/>
      <c r="K89" s="91"/>
      <c r="L89" s="91"/>
      <c r="M89" s="91"/>
      <c r="N89" s="91"/>
      <c r="O89" s="91"/>
      <c r="P89" s="91"/>
      <c r="Q89" s="91"/>
      <c r="R89" s="91"/>
      <c r="S89" s="91"/>
      <c r="T89" s="91"/>
      <c r="U89" s="3"/>
    </row>
    <row r="90" spans="1:38" s="2" customFormat="1">
      <c r="B90" s="121" t="s">
        <v>37</v>
      </c>
      <c r="C90" s="121"/>
      <c r="D90" s="123" t="s">
        <v>38</v>
      </c>
      <c r="E90" s="123"/>
      <c r="F90" s="123"/>
      <c r="G90" s="123"/>
      <c r="H90" s="123"/>
      <c r="I90" s="90"/>
      <c r="J90" s="90"/>
      <c r="K90" s="92"/>
      <c r="L90" s="92"/>
      <c r="M90" s="92"/>
      <c r="N90" s="92"/>
      <c r="O90" s="92"/>
      <c r="P90" s="92"/>
      <c r="Q90" s="92"/>
      <c r="R90" s="92"/>
      <c r="S90" s="92"/>
      <c r="T90" s="92"/>
      <c r="U90" s="3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</row>
    <row r="91" spans="1:38" s="2" customFormat="1">
      <c r="A91" s="1"/>
      <c r="B91" s="91"/>
      <c r="C91" s="91"/>
      <c r="D91" s="91"/>
      <c r="E91" s="91"/>
      <c r="F91" s="91"/>
      <c r="G91" s="91"/>
      <c r="H91" s="91"/>
      <c r="I91" s="91"/>
      <c r="J91" s="91"/>
      <c r="K91" s="91"/>
      <c r="L91" s="91"/>
      <c r="M91" s="91"/>
      <c r="N91" s="91"/>
      <c r="O91" s="91"/>
      <c r="P91" s="91"/>
      <c r="Q91" s="91"/>
      <c r="R91" s="91"/>
      <c r="S91" s="91"/>
      <c r="T91" s="91"/>
      <c r="U91" s="3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  <c r="AK91" s="59"/>
      <c r="AL91" s="59"/>
    </row>
    <row r="92" spans="1:38" s="2" customFormat="1">
      <c r="A92" s="1"/>
      <c r="B92" s="91"/>
      <c r="C92" s="91"/>
      <c r="D92" s="91"/>
      <c r="E92" s="91"/>
      <c r="F92" s="91"/>
      <c r="G92" s="91"/>
      <c r="H92" s="91"/>
      <c r="I92" s="91"/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3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  <c r="AK92" s="59"/>
      <c r="AL92" s="59"/>
    </row>
    <row r="93" spans="1:38" s="2" customFormat="1">
      <c r="A93" s="1"/>
      <c r="B93" s="91"/>
      <c r="C93" s="91"/>
      <c r="D93" s="91"/>
      <c r="E93" s="91"/>
      <c r="F93" s="91"/>
      <c r="G93" s="91"/>
      <c r="H93" s="91"/>
      <c r="I93" s="91"/>
      <c r="J93" s="91"/>
      <c r="K93" s="91"/>
      <c r="L93" s="91"/>
      <c r="M93" s="91"/>
      <c r="N93" s="91"/>
      <c r="O93" s="91"/>
      <c r="P93" s="91"/>
      <c r="Q93" s="91"/>
      <c r="R93" s="91"/>
      <c r="S93" s="91"/>
      <c r="T93" s="91"/>
      <c r="U93" s="3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</row>
    <row r="94" spans="1:38" s="2" customFormat="1" ht="9.75" customHeight="1">
      <c r="A94" s="1"/>
      <c r="B94" s="91"/>
      <c r="C94" s="91"/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3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  <c r="AK94" s="59"/>
      <c r="AL94" s="59"/>
    </row>
    <row r="95" spans="1:38" s="2" customFormat="1" ht="3.75" customHeight="1">
      <c r="A95" s="1"/>
      <c r="B95" s="91"/>
      <c r="C95" s="91"/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  <c r="O95" s="91"/>
      <c r="P95" s="91"/>
      <c r="Q95" s="91"/>
      <c r="R95" s="91"/>
      <c r="S95" s="91"/>
      <c r="T95" s="91"/>
      <c r="U95" s="3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  <c r="AH95" s="59"/>
      <c r="AI95" s="59"/>
      <c r="AJ95" s="59"/>
      <c r="AK95" s="59"/>
      <c r="AL95" s="59"/>
    </row>
    <row r="96" spans="1:38" s="2" customFormat="1" ht="18" customHeight="1">
      <c r="A96" s="1"/>
      <c r="B96" s="120" t="s">
        <v>39</v>
      </c>
      <c r="C96" s="120"/>
      <c r="D96" s="120" t="s">
        <v>52</v>
      </c>
      <c r="E96" s="120"/>
      <c r="F96" s="120"/>
      <c r="G96" s="120"/>
      <c r="H96" s="120"/>
      <c r="I96" s="120"/>
      <c r="J96" s="120" t="s">
        <v>40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3"/>
      <c r="W96" s="59"/>
      <c r="X96" s="59"/>
      <c r="Y96" s="59"/>
      <c r="Z96" s="59"/>
      <c r="AA96" s="59"/>
      <c r="AB96" s="59"/>
      <c r="AC96" s="59"/>
      <c r="AD96" s="59"/>
      <c r="AE96" s="59"/>
      <c r="AF96" s="59"/>
      <c r="AG96" s="59"/>
      <c r="AH96" s="59"/>
      <c r="AI96" s="59"/>
      <c r="AJ96" s="59"/>
      <c r="AK96" s="59"/>
      <c r="AL96" s="59"/>
    </row>
    <row r="97" spans="1:38" s="2" customFormat="1" ht="4.5" customHeight="1">
      <c r="A97" s="1"/>
      <c r="B97" s="91"/>
      <c r="C97" s="91"/>
      <c r="D97" s="91"/>
      <c r="E97" s="91"/>
      <c r="F97" s="91"/>
      <c r="G97" s="91"/>
      <c r="H97" s="91"/>
      <c r="I97" s="91"/>
      <c r="J97" s="91"/>
      <c r="K97" s="91"/>
      <c r="L97" s="91"/>
      <c r="M97" s="91"/>
      <c r="N97" s="91"/>
      <c r="O97" s="91"/>
      <c r="P97" s="91"/>
      <c r="Q97" s="91"/>
      <c r="R97" s="91"/>
      <c r="S97" s="91"/>
      <c r="T97" s="91"/>
      <c r="U97" s="3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</row>
    <row r="98" spans="1:38" s="2" customFormat="1" ht="36.75" customHeight="1">
      <c r="A98" s="1"/>
      <c r="B98" s="91"/>
      <c r="C98" s="91"/>
      <c r="D98" s="91"/>
      <c r="E98" s="91"/>
      <c r="F98" s="91"/>
      <c r="G98" s="91"/>
      <c r="H98" s="91"/>
      <c r="I98" s="91"/>
      <c r="J98" s="91"/>
      <c r="K98" s="91"/>
      <c r="L98" s="91"/>
      <c r="M98" s="91"/>
      <c r="N98" s="91"/>
      <c r="O98" s="91"/>
      <c r="P98" s="91"/>
      <c r="Q98" s="91"/>
      <c r="R98" s="91"/>
      <c r="S98" s="91"/>
      <c r="T98" s="91"/>
      <c r="U98" s="3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</row>
    <row r="99" spans="1:38" s="2" customFormat="1" ht="21.75" customHeight="1">
      <c r="A99" s="1"/>
      <c r="B99" s="121" t="s">
        <v>41</v>
      </c>
      <c r="C99" s="121"/>
      <c r="D99" s="121"/>
      <c r="E99" s="121"/>
      <c r="F99" s="121"/>
      <c r="G99" s="121"/>
      <c r="H99" s="121"/>
      <c r="I99" s="85"/>
      <c r="J99" s="122" t="s">
        <v>54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3"/>
      <c r="W99" s="59"/>
      <c r="X99" s="59"/>
      <c r="Y99" s="59"/>
      <c r="Z99" s="59"/>
      <c r="AA99" s="59"/>
      <c r="AB99" s="59"/>
      <c r="AC99" s="59"/>
      <c r="AD99" s="59"/>
      <c r="AE99" s="59"/>
      <c r="AF99" s="59"/>
      <c r="AG99" s="59"/>
      <c r="AH99" s="59"/>
      <c r="AI99" s="59"/>
      <c r="AJ99" s="59"/>
      <c r="AK99" s="59"/>
      <c r="AL99" s="59"/>
    </row>
    <row r="100" spans="1:38" s="2" customFormat="1">
      <c r="A100" s="1"/>
      <c r="B100" s="86"/>
      <c r="C100" s="87"/>
      <c r="D100" s="87"/>
      <c r="E100" s="88"/>
      <c r="F100" s="88"/>
      <c r="G100" s="88"/>
      <c r="H100" s="89"/>
      <c r="I100" s="90"/>
      <c r="J100" s="122" t="s">
        <v>55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"/>
      <c r="W100" s="59"/>
      <c r="X100" s="59"/>
      <c r="Y100" s="59"/>
      <c r="Z100" s="59"/>
      <c r="AA100" s="59"/>
      <c r="AB100" s="59"/>
      <c r="AC100" s="59"/>
      <c r="AD100" s="59"/>
      <c r="AE100" s="59"/>
      <c r="AF100" s="59"/>
      <c r="AG100" s="59"/>
      <c r="AH100" s="59"/>
      <c r="AI100" s="59"/>
      <c r="AJ100" s="59"/>
      <c r="AK100" s="59"/>
      <c r="AL100" s="59"/>
    </row>
    <row r="101" spans="1:38" s="2" customFormat="1">
      <c r="A101" s="1"/>
      <c r="B101" s="121" t="s">
        <v>37</v>
      </c>
      <c r="C101" s="121"/>
      <c r="D101" s="123" t="s">
        <v>38</v>
      </c>
      <c r="E101" s="123"/>
      <c r="F101" s="123"/>
      <c r="G101" s="123"/>
      <c r="H101" s="123"/>
      <c r="I101" s="90"/>
      <c r="J101" s="90"/>
      <c r="K101" s="92"/>
      <c r="L101" s="92"/>
      <c r="M101" s="92"/>
      <c r="N101" s="92"/>
      <c r="O101" s="92"/>
      <c r="P101" s="92"/>
      <c r="Q101" s="92"/>
      <c r="R101" s="92"/>
      <c r="S101" s="92"/>
      <c r="T101" s="92"/>
      <c r="U101" s="1"/>
      <c r="W101" s="59"/>
      <c r="X101" s="59"/>
      <c r="Y101" s="59"/>
      <c r="Z101" s="59"/>
      <c r="AA101" s="59"/>
      <c r="AB101" s="59"/>
      <c r="AC101" s="59"/>
      <c r="AD101" s="59"/>
      <c r="AE101" s="59"/>
      <c r="AF101" s="59"/>
      <c r="AG101" s="59"/>
      <c r="AH101" s="59"/>
      <c r="AI101" s="59"/>
      <c r="AJ101" s="59"/>
      <c r="AK101" s="59"/>
      <c r="AL101" s="59"/>
    </row>
    <row r="102" spans="1:38" s="2" customFormat="1">
      <c r="A102" s="1"/>
      <c r="B102" s="91"/>
      <c r="C102" s="91"/>
      <c r="D102" s="91"/>
      <c r="E102" s="91"/>
      <c r="F102" s="91"/>
      <c r="G102" s="91"/>
      <c r="H102" s="91"/>
      <c r="I102" s="91"/>
      <c r="J102" s="91"/>
      <c r="K102" s="91"/>
      <c r="L102" s="91"/>
      <c r="M102" s="91"/>
      <c r="N102" s="91"/>
      <c r="O102" s="91"/>
      <c r="P102" s="91"/>
      <c r="Q102" s="91"/>
      <c r="R102" s="91"/>
      <c r="S102" s="91"/>
      <c r="T102" s="91"/>
      <c r="U102" s="1"/>
      <c r="W102" s="59"/>
      <c r="X102" s="59"/>
      <c r="Y102" s="59"/>
      <c r="Z102" s="59"/>
      <c r="AA102" s="59"/>
      <c r="AB102" s="59"/>
      <c r="AC102" s="59"/>
      <c r="AD102" s="59"/>
      <c r="AE102" s="59"/>
      <c r="AF102" s="59"/>
      <c r="AG102" s="59"/>
      <c r="AH102" s="59"/>
      <c r="AI102" s="59"/>
      <c r="AJ102" s="59"/>
      <c r="AK102" s="59"/>
      <c r="AL102" s="59"/>
    </row>
    <row r="103" spans="1:38">
      <c r="B103" s="59"/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</row>
    <row r="104" spans="1:38">
      <c r="B104" s="59"/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</row>
    <row r="105" spans="1:38">
      <c r="B105" s="59"/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</row>
    <row r="106" spans="1:38">
      <c r="B106" s="124"/>
      <c r="C106" s="124"/>
      <c r="D106" s="124"/>
      <c r="E106" s="124"/>
      <c r="F106" s="124"/>
      <c r="G106" s="124"/>
      <c r="H106" s="124"/>
      <c r="I106" s="124"/>
      <c r="J106" s="124" t="s">
        <v>56</v>
      </c>
      <c r="K106" s="124"/>
      <c r="L106" s="124"/>
      <c r="M106" s="124"/>
      <c r="N106" s="124"/>
      <c r="O106" s="124"/>
      <c r="P106" s="124"/>
      <c r="Q106" s="124"/>
      <c r="R106" s="124"/>
      <c r="S106" s="124"/>
      <c r="T106" s="124"/>
    </row>
  </sheetData>
  <sheetProtection formatCells="0" formatColumns="0" formatRows="0" insertColumns="0" insertRows="0" insertHyperlinks="0" deleteColumns="0" deleteRows="0" sort="0" autoFilter="0" pivotTables="0"/>
  <autoFilter ref="A8:AL79">
    <filterColumn colId="3" showButton="0"/>
    <filterColumn colId="19"/>
  </autoFilter>
  <sortState ref="B10:U79">
    <sortCondition ref="B10:B79"/>
  </sortState>
  <mergeCells count="58">
    <mergeCell ref="F83:N83"/>
    <mergeCell ref="B101:C101"/>
    <mergeCell ref="D101:H101"/>
    <mergeCell ref="B106:C106"/>
    <mergeCell ref="D106:I106"/>
    <mergeCell ref="J106:T106"/>
    <mergeCell ref="J100:T100"/>
    <mergeCell ref="F84:N84"/>
    <mergeCell ref="J86:T86"/>
    <mergeCell ref="J87:T87"/>
    <mergeCell ref="B88:H88"/>
    <mergeCell ref="J88:T88"/>
    <mergeCell ref="B90:C90"/>
    <mergeCell ref="D90:H90"/>
    <mergeCell ref="B96:C96"/>
    <mergeCell ref="D96:I96"/>
    <mergeCell ref="J96:T96"/>
    <mergeCell ref="B99:H99"/>
    <mergeCell ref="J99:T99"/>
    <mergeCell ref="O7:O8"/>
    <mergeCell ref="P7:P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81:C81"/>
    <mergeCell ref="F82:N82"/>
    <mergeCell ref="AI4:AJ6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B1:G1"/>
    <mergeCell ref="H1:T1"/>
    <mergeCell ref="B2:G2"/>
    <mergeCell ref="H2:T2"/>
    <mergeCell ref="B4:C4"/>
    <mergeCell ref="D4:N4"/>
    <mergeCell ref="O4:T4"/>
    <mergeCell ref="N7:N8"/>
    <mergeCell ref="C7:C8"/>
    <mergeCell ref="D7:E8"/>
  </mergeCells>
  <conditionalFormatting sqref="H10:O79">
    <cfRule type="cellIs" dxfId="5" priority="3" operator="greaterThan">
      <formula>10</formula>
    </cfRule>
  </conditionalFormatting>
  <conditionalFormatting sqref="C1:C1048576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X2:AL8 W10:W79 D84"/>
  </dataValidations>
  <pageMargins left="0.43307086614173229" right="3.937007874015748E-2" top="0.62992125984251968" bottom="0.74803149606299213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103"/>
  <sheetViews>
    <sheetView workbookViewId="0">
      <pane ySplit="3" topLeftCell="A66" activePane="bottomLeft" state="frozen"/>
      <selection activeCell="A6" sqref="A6:XFD6"/>
      <selection pane="bottomLeft" activeCell="J84" sqref="J84:T84"/>
    </sheetView>
  </sheetViews>
  <sheetFormatPr defaultColWidth="9" defaultRowHeight="15.6"/>
  <cols>
    <col min="1" max="1" width="0.59765625" style="1" customWidth="1"/>
    <col min="2" max="2" width="4" style="1" customWidth="1"/>
    <col min="3" max="3" width="11.59765625" style="1" customWidth="1"/>
    <col min="4" max="4" width="14.69921875" style="1" customWidth="1"/>
    <col min="5" max="5" width="6.3984375" style="1" customWidth="1"/>
    <col min="6" max="6" width="9.3984375" style="1" hidden="1" customWidth="1"/>
    <col min="7" max="7" width="12.5" style="1" customWidth="1"/>
    <col min="8" max="9" width="4.3984375" style="1" customWidth="1"/>
    <col min="10" max="11" width="4.3984375" style="1" hidden="1" customWidth="1"/>
    <col min="12" max="12" width="3.19921875" style="1" hidden="1" customWidth="1"/>
    <col min="13" max="13" width="3.5" style="1" hidden="1" customWidth="1"/>
    <col min="14" max="14" width="9" style="1" hidden="1" customWidth="1"/>
    <col min="15" max="15" width="6.2968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3.59765625" style="1" customWidth="1"/>
    <col min="20" max="20" width="5.69921875" style="1" customWidth="1"/>
    <col min="21" max="21" width="6.5" style="1" customWidth="1"/>
    <col min="22" max="22" width="6.5" style="2" customWidth="1"/>
    <col min="23" max="23" width="9" style="59"/>
    <col min="24" max="24" width="9.09765625" style="59" bestFit="1" customWidth="1"/>
    <col min="25" max="25" width="9" style="59"/>
    <col min="26" max="26" width="10.3984375" style="59" bestFit="1" customWidth="1"/>
    <col min="27" max="27" width="9.09765625" style="59" bestFit="1" customWidth="1"/>
    <col min="28" max="38" width="9" style="59"/>
    <col min="39" max="16384" width="9" style="1"/>
  </cols>
  <sheetData>
    <row r="1" spans="2:38" ht="27.75" customHeight="1">
      <c r="B1" s="96" t="s">
        <v>0</v>
      </c>
      <c r="C1" s="96"/>
      <c r="D1" s="96"/>
      <c r="E1" s="96"/>
      <c r="F1" s="96"/>
      <c r="G1" s="96"/>
      <c r="H1" s="97" t="s">
        <v>705</v>
      </c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3"/>
    </row>
    <row r="2" spans="2:38" ht="25.5" customHeight="1">
      <c r="B2" s="98" t="s">
        <v>1</v>
      </c>
      <c r="C2" s="98"/>
      <c r="D2" s="98"/>
      <c r="E2" s="98"/>
      <c r="F2" s="98"/>
      <c r="G2" s="98"/>
      <c r="H2" s="99" t="s">
        <v>53</v>
      </c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4"/>
      <c r="V2" s="5"/>
      <c r="AD2" s="60"/>
      <c r="AE2" s="61"/>
      <c r="AF2" s="60"/>
      <c r="AG2" s="60"/>
      <c r="AH2" s="60"/>
      <c r="AI2" s="61"/>
      <c r="AJ2" s="60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2"/>
      <c r="AI3" s="62"/>
    </row>
    <row r="4" spans="2:38" ht="23.25" customHeight="1">
      <c r="B4" s="100" t="s">
        <v>2</v>
      </c>
      <c r="C4" s="100"/>
      <c r="D4" s="101" t="s">
        <v>57</v>
      </c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2" t="s">
        <v>503</v>
      </c>
      <c r="P4" s="102"/>
      <c r="Q4" s="102"/>
      <c r="R4" s="102"/>
      <c r="S4" s="102"/>
      <c r="T4" s="102"/>
      <c r="W4" s="60"/>
      <c r="X4" s="109" t="s">
        <v>48</v>
      </c>
      <c r="Y4" s="109" t="s">
        <v>8</v>
      </c>
      <c r="Z4" s="109" t="s">
        <v>47</v>
      </c>
      <c r="AA4" s="109" t="s">
        <v>46</v>
      </c>
      <c r="AB4" s="109"/>
      <c r="AC4" s="109"/>
      <c r="AD4" s="109"/>
      <c r="AE4" s="109" t="s">
        <v>45</v>
      </c>
      <c r="AF4" s="109"/>
      <c r="AG4" s="109" t="s">
        <v>43</v>
      </c>
      <c r="AH4" s="109"/>
      <c r="AI4" s="109" t="s">
        <v>44</v>
      </c>
      <c r="AJ4" s="109"/>
      <c r="AK4" s="109" t="s">
        <v>42</v>
      </c>
      <c r="AL4" s="109"/>
    </row>
    <row r="5" spans="2:38" ht="17.25" customHeight="1">
      <c r="B5" s="110" t="s">
        <v>3</v>
      </c>
      <c r="C5" s="110"/>
      <c r="D5" s="9">
        <v>3</v>
      </c>
      <c r="G5" s="111" t="s">
        <v>58</v>
      </c>
      <c r="H5" s="111"/>
      <c r="I5" s="111"/>
      <c r="J5" s="111"/>
      <c r="K5" s="111"/>
      <c r="L5" s="111"/>
      <c r="M5" s="111"/>
      <c r="N5" s="111"/>
      <c r="O5" s="111" t="s">
        <v>59</v>
      </c>
      <c r="P5" s="111"/>
      <c r="Q5" s="111"/>
      <c r="R5" s="111"/>
      <c r="S5" s="111"/>
      <c r="T5" s="111"/>
      <c r="W5" s="60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56"/>
      <c r="P6" s="3"/>
      <c r="Q6" s="3"/>
      <c r="R6" s="3"/>
      <c r="S6" s="3"/>
      <c r="T6" s="3"/>
      <c r="W6" s="60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109"/>
    </row>
    <row r="7" spans="2:38" ht="44.25" customHeight="1">
      <c r="B7" s="94" t="s">
        <v>4</v>
      </c>
      <c r="C7" s="103" t="s">
        <v>5</v>
      </c>
      <c r="D7" s="105" t="s">
        <v>6</v>
      </c>
      <c r="E7" s="106"/>
      <c r="F7" s="94" t="s">
        <v>7</v>
      </c>
      <c r="G7" s="94" t="s">
        <v>8</v>
      </c>
      <c r="H7" s="113" t="s">
        <v>9</v>
      </c>
      <c r="I7" s="113" t="s">
        <v>10</v>
      </c>
      <c r="J7" s="113" t="s">
        <v>11</v>
      </c>
      <c r="K7" s="113" t="s">
        <v>12</v>
      </c>
      <c r="L7" s="93" t="s">
        <v>13</v>
      </c>
      <c r="M7" s="93" t="s">
        <v>14</v>
      </c>
      <c r="N7" s="93" t="s">
        <v>15</v>
      </c>
      <c r="O7" s="93" t="s">
        <v>16</v>
      </c>
      <c r="P7" s="94" t="s">
        <v>17</v>
      </c>
      <c r="Q7" s="93" t="s">
        <v>18</v>
      </c>
      <c r="R7" s="94" t="s">
        <v>19</v>
      </c>
      <c r="S7" s="94" t="s">
        <v>20</v>
      </c>
      <c r="T7" s="94" t="s">
        <v>21</v>
      </c>
      <c r="W7" s="60"/>
      <c r="X7" s="109"/>
      <c r="Y7" s="109"/>
      <c r="Z7" s="109"/>
      <c r="AA7" s="63" t="s">
        <v>22</v>
      </c>
      <c r="AB7" s="63" t="s">
        <v>23</v>
      </c>
      <c r="AC7" s="63" t="s">
        <v>24</v>
      </c>
      <c r="AD7" s="63" t="s">
        <v>25</v>
      </c>
      <c r="AE7" s="63" t="s">
        <v>26</v>
      </c>
      <c r="AF7" s="63" t="s">
        <v>25</v>
      </c>
      <c r="AG7" s="63" t="s">
        <v>26</v>
      </c>
      <c r="AH7" s="63" t="s">
        <v>25</v>
      </c>
      <c r="AI7" s="63" t="s">
        <v>26</v>
      </c>
      <c r="AJ7" s="63" t="s">
        <v>25</v>
      </c>
      <c r="AK7" s="63" t="s">
        <v>26</v>
      </c>
      <c r="AL7" s="64" t="s">
        <v>25</v>
      </c>
    </row>
    <row r="8" spans="2:38" ht="44.25" customHeight="1">
      <c r="B8" s="95"/>
      <c r="C8" s="104"/>
      <c r="D8" s="107"/>
      <c r="E8" s="108"/>
      <c r="F8" s="95"/>
      <c r="G8" s="95"/>
      <c r="H8" s="113"/>
      <c r="I8" s="113"/>
      <c r="J8" s="113"/>
      <c r="K8" s="113"/>
      <c r="L8" s="93"/>
      <c r="M8" s="93"/>
      <c r="N8" s="93"/>
      <c r="O8" s="93"/>
      <c r="P8" s="112"/>
      <c r="Q8" s="93"/>
      <c r="R8" s="95"/>
      <c r="S8" s="112"/>
      <c r="T8" s="112"/>
      <c r="V8" s="11"/>
      <c r="W8" s="60"/>
      <c r="X8" s="65" t="str">
        <f>+D4</f>
        <v>Kế toán tài chính 1</v>
      </c>
      <c r="Y8" s="66" t="str">
        <f>+O4</f>
        <v>Nhóm: FIA1312-02</v>
      </c>
      <c r="Z8" s="67">
        <f>+$AI$8+$AK$8+$AG$8</f>
        <v>67</v>
      </c>
      <c r="AA8" s="61">
        <f>COUNTIF($S$9:$S$136,"Khiển trách")</f>
        <v>0</v>
      </c>
      <c r="AB8" s="61">
        <f>COUNTIF($S$9:$S$136,"Cảnh cáo")</f>
        <v>0</v>
      </c>
      <c r="AC8" s="61">
        <f>COUNTIF($S$9:$S$136,"Đình chỉ thi")</f>
        <v>0</v>
      </c>
      <c r="AD8" s="68">
        <f>+($AA$8+$AB$8+$AC$8)/$Z$8*100%</f>
        <v>0</v>
      </c>
      <c r="AE8" s="61">
        <f>SUM(COUNTIF($S$9:$S$134,"Vắng"),COUNTIF($S$9:$S$134,"Vắng có phép"))</f>
        <v>0</v>
      </c>
      <c r="AF8" s="69">
        <f>+$AE$8/$Z$8</f>
        <v>0</v>
      </c>
      <c r="AG8" s="70">
        <f>COUNTIF($W$9:$W$134,"Thi lại")</f>
        <v>0</v>
      </c>
      <c r="AH8" s="69">
        <f>+$AG$8/$Z$8</f>
        <v>0</v>
      </c>
      <c r="AI8" s="70">
        <f>COUNTIF($W$9:$W$135,"Học lại")</f>
        <v>3</v>
      </c>
      <c r="AJ8" s="69">
        <f>+$AI$8/$Z$8</f>
        <v>4.4776119402985072E-2</v>
      </c>
      <c r="AK8" s="61">
        <f>COUNTIF($W$10:$W$135,"Đạt")</f>
        <v>64</v>
      </c>
      <c r="AL8" s="68">
        <f>+$AK$8/$Z$8</f>
        <v>0.95522388059701491</v>
      </c>
    </row>
    <row r="9" spans="2:38" ht="14.25" customHeight="1">
      <c r="B9" s="114" t="s">
        <v>27</v>
      </c>
      <c r="C9" s="115"/>
      <c r="D9" s="115"/>
      <c r="E9" s="115"/>
      <c r="F9" s="115"/>
      <c r="G9" s="116"/>
      <c r="H9" s="12">
        <v>20</v>
      </c>
      <c r="I9" s="12">
        <v>10</v>
      </c>
      <c r="J9" s="13"/>
      <c r="K9" s="12"/>
      <c r="L9" s="14"/>
      <c r="M9" s="15"/>
      <c r="N9" s="15"/>
      <c r="O9" s="57">
        <f>100-(H9+I9+J9+K9)</f>
        <v>70</v>
      </c>
      <c r="P9" s="95"/>
      <c r="Q9" s="16"/>
      <c r="R9" s="16"/>
      <c r="S9" s="95"/>
      <c r="T9" s="95"/>
      <c r="W9" s="60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</row>
    <row r="10" spans="2:38" ht="22.05" customHeight="1">
      <c r="B10" s="17">
        <v>1</v>
      </c>
      <c r="C10" s="18" t="s">
        <v>314</v>
      </c>
      <c r="D10" s="19" t="s">
        <v>315</v>
      </c>
      <c r="E10" s="20" t="s">
        <v>62</v>
      </c>
      <c r="F10" s="21" t="s">
        <v>316</v>
      </c>
      <c r="G10" s="18" t="s">
        <v>225</v>
      </c>
      <c r="H10" s="22">
        <v>7.5</v>
      </c>
      <c r="I10" s="22">
        <v>9</v>
      </c>
      <c r="J10" s="22" t="s">
        <v>28</v>
      </c>
      <c r="K10" s="22" t="s">
        <v>28</v>
      </c>
      <c r="L10" s="83"/>
      <c r="M10" s="83"/>
      <c r="N10" s="83"/>
      <c r="O10" s="84">
        <v>3</v>
      </c>
      <c r="P10" s="23">
        <f t="shared" ref="P10:P41" si="0">ROUND(SUMPRODUCT(H10:O10,$H$9:$O$9)/100,1)</f>
        <v>4.5</v>
      </c>
      <c r="Q10" s="24" t="str">
        <f t="shared" ref="Q10:Q41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D</v>
      </c>
      <c r="R10" s="24" t="str">
        <f t="shared" ref="R10:R41" si="2">IF($P10&lt;4,"Kém",IF(AND($P10&gt;=4,$P10&lt;=5.4),"Trung bình yếu",IF(AND($P10&gt;=5.5,$P10&lt;=6.9),"Trung bình",IF(AND($P10&gt;=7,$P10&lt;=8.4),"Khá",IF(AND($P10&gt;=8.5,$P10&lt;=10),"Giỏi","")))))</f>
        <v>Trung bình yếu</v>
      </c>
      <c r="S10" s="81" t="str">
        <f t="shared" ref="S10:S41" si="3">+IF(OR($H10=0,$I10=0,$J10=0,$K10=0),"Không đủ ĐKDT","")</f>
        <v/>
      </c>
      <c r="T10" s="25" t="s">
        <v>701</v>
      </c>
      <c r="U10" s="3"/>
      <c r="V10" s="26"/>
      <c r="W10" s="72" t="str">
        <f t="shared" ref="W10:W41" si="4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</row>
    <row r="11" spans="2:38" ht="22.05" customHeight="1">
      <c r="B11" s="27">
        <v>2</v>
      </c>
      <c r="C11" s="28" t="s">
        <v>317</v>
      </c>
      <c r="D11" s="29" t="s">
        <v>318</v>
      </c>
      <c r="E11" s="30" t="s">
        <v>62</v>
      </c>
      <c r="F11" s="31" t="s">
        <v>319</v>
      </c>
      <c r="G11" s="28" t="s">
        <v>68</v>
      </c>
      <c r="H11" s="32">
        <v>8</v>
      </c>
      <c r="I11" s="32">
        <v>7.5</v>
      </c>
      <c r="J11" s="32" t="s">
        <v>28</v>
      </c>
      <c r="K11" s="32" t="s">
        <v>28</v>
      </c>
      <c r="L11" s="33"/>
      <c r="M11" s="33"/>
      <c r="N11" s="33"/>
      <c r="O11" s="34">
        <v>1</v>
      </c>
      <c r="P11" s="35">
        <f t="shared" si="0"/>
        <v>3.1</v>
      </c>
      <c r="Q11" s="36" t="str">
        <f t="shared" si="1"/>
        <v>F</v>
      </c>
      <c r="R11" s="37" t="str">
        <f t="shared" si="2"/>
        <v>Kém</v>
      </c>
      <c r="S11" s="38" t="str">
        <f t="shared" si="3"/>
        <v/>
      </c>
      <c r="T11" s="39" t="s">
        <v>701</v>
      </c>
      <c r="U11" s="3"/>
      <c r="V11" s="26"/>
      <c r="W11" s="72" t="str">
        <f t="shared" si="4"/>
        <v>Học lại</v>
      </c>
      <c r="X11" s="71"/>
      <c r="Y11" s="71"/>
      <c r="Z11" s="71"/>
      <c r="AA11" s="63"/>
      <c r="AB11" s="63"/>
      <c r="AC11" s="63"/>
      <c r="AD11" s="63"/>
      <c r="AE11" s="62"/>
      <c r="AF11" s="63"/>
      <c r="AG11" s="63"/>
      <c r="AH11" s="63"/>
      <c r="AI11" s="63"/>
      <c r="AJ11" s="63"/>
      <c r="AK11" s="63"/>
      <c r="AL11" s="64"/>
    </row>
    <row r="12" spans="2:38" ht="22.05" customHeight="1">
      <c r="B12" s="27">
        <v>3</v>
      </c>
      <c r="C12" s="28" t="s">
        <v>320</v>
      </c>
      <c r="D12" s="29" t="s">
        <v>321</v>
      </c>
      <c r="E12" s="30" t="s">
        <v>62</v>
      </c>
      <c r="F12" s="31" t="s">
        <v>322</v>
      </c>
      <c r="G12" s="28" t="s">
        <v>105</v>
      </c>
      <c r="H12" s="32">
        <v>8.5</v>
      </c>
      <c r="I12" s="32">
        <v>7</v>
      </c>
      <c r="J12" s="32" t="s">
        <v>28</v>
      </c>
      <c r="K12" s="32" t="s">
        <v>28</v>
      </c>
      <c r="L12" s="40"/>
      <c r="M12" s="40"/>
      <c r="N12" s="40"/>
      <c r="O12" s="34">
        <v>5.5</v>
      </c>
      <c r="P12" s="35">
        <f t="shared" si="0"/>
        <v>6.3</v>
      </c>
      <c r="Q12" s="36" t="str">
        <f t="shared" si="1"/>
        <v>C</v>
      </c>
      <c r="R12" s="37" t="str">
        <f t="shared" si="2"/>
        <v>Trung bình</v>
      </c>
      <c r="S12" s="38" t="str">
        <f t="shared" si="3"/>
        <v/>
      </c>
      <c r="T12" s="39" t="s">
        <v>701</v>
      </c>
      <c r="U12" s="3"/>
      <c r="V12" s="26"/>
      <c r="W12" s="72" t="str">
        <f t="shared" si="4"/>
        <v>Đạt</v>
      </c>
      <c r="X12" s="73"/>
      <c r="Y12" s="73"/>
      <c r="Z12" s="82"/>
      <c r="AA12" s="62"/>
      <c r="AB12" s="62"/>
      <c r="AC12" s="62"/>
      <c r="AD12" s="75"/>
      <c r="AE12" s="62"/>
      <c r="AF12" s="76"/>
      <c r="AG12" s="77"/>
      <c r="AH12" s="76"/>
      <c r="AI12" s="77"/>
      <c r="AJ12" s="76"/>
      <c r="AK12" s="62"/>
      <c r="AL12" s="75"/>
    </row>
    <row r="13" spans="2:38" ht="22.05" customHeight="1">
      <c r="B13" s="27">
        <v>4</v>
      </c>
      <c r="C13" s="28" t="s">
        <v>323</v>
      </c>
      <c r="D13" s="29" t="s">
        <v>189</v>
      </c>
      <c r="E13" s="30" t="s">
        <v>324</v>
      </c>
      <c r="F13" s="31" t="s">
        <v>325</v>
      </c>
      <c r="G13" s="28" t="s">
        <v>105</v>
      </c>
      <c r="H13" s="32">
        <v>8</v>
      </c>
      <c r="I13" s="32">
        <v>6</v>
      </c>
      <c r="J13" s="32" t="s">
        <v>28</v>
      </c>
      <c r="K13" s="32" t="s">
        <v>28</v>
      </c>
      <c r="L13" s="40"/>
      <c r="M13" s="40"/>
      <c r="N13" s="40"/>
      <c r="O13" s="34">
        <v>8</v>
      </c>
      <c r="P13" s="35">
        <f t="shared" si="0"/>
        <v>7.8</v>
      </c>
      <c r="Q13" s="36" t="str">
        <f t="shared" si="1"/>
        <v>B</v>
      </c>
      <c r="R13" s="37" t="str">
        <f t="shared" si="2"/>
        <v>Khá</v>
      </c>
      <c r="S13" s="38" t="str">
        <f t="shared" si="3"/>
        <v/>
      </c>
      <c r="T13" s="39" t="s">
        <v>701</v>
      </c>
      <c r="U13" s="3"/>
      <c r="V13" s="26"/>
      <c r="W13" s="72" t="str">
        <f t="shared" si="4"/>
        <v>Đạt</v>
      </c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</row>
    <row r="14" spans="2:38" ht="22.05" customHeight="1">
      <c r="B14" s="27">
        <v>5</v>
      </c>
      <c r="C14" s="28" t="s">
        <v>326</v>
      </c>
      <c r="D14" s="29" t="s">
        <v>327</v>
      </c>
      <c r="E14" s="30" t="s">
        <v>328</v>
      </c>
      <c r="F14" s="31" t="s">
        <v>138</v>
      </c>
      <c r="G14" s="28" t="s">
        <v>75</v>
      </c>
      <c r="H14" s="32">
        <v>8</v>
      </c>
      <c r="I14" s="32">
        <v>7.5</v>
      </c>
      <c r="J14" s="32" t="s">
        <v>28</v>
      </c>
      <c r="K14" s="32" t="s">
        <v>28</v>
      </c>
      <c r="L14" s="40"/>
      <c r="M14" s="40"/>
      <c r="N14" s="40"/>
      <c r="O14" s="34">
        <v>7.5</v>
      </c>
      <c r="P14" s="35">
        <f t="shared" si="0"/>
        <v>7.6</v>
      </c>
      <c r="Q14" s="36" t="str">
        <f t="shared" si="1"/>
        <v>B</v>
      </c>
      <c r="R14" s="37" t="str">
        <f t="shared" si="2"/>
        <v>Khá</v>
      </c>
      <c r="S14" s="38" t="str">
        <f t="shared" si="3"/>
        <v/>
      </c>
      <c r="T14" s="39" t="s">
        <v>701</v>
      </c>
      <c r="U14" s="3"/>
      <c r="V14" s="26"/>
      <c r="W14" s="72" t="str">
        <f t="shared" si="4"/>
        <v>Đạt</v>
      </c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</row>
    <row r="15" spans="2:38" ht="22.05" customHeight="1">
      <c r="B15" s="27">
        <v>6</v>
      </c>
      <c r="C15" s="28" t="s">
        <v>329</v>
      </c>
      <c r="D15" s="29" t="s">
        <v>330</v>
      </c>
      <c r="E15" s="30" t="s">
        <v>103</v>
      </c>
      <c r="F15" s="31" t="s">
        <v>331</v>
      </c>
      <c r="G15" s="28" t="s">
        <v>68</v>
      </c>
      <c r="H15" s="32">
        <v>8</v>
      </c>
      <c r="I15" s="32">
        <v>6</v>
      </c>
      <c r="J15" s="32" t="s">
        <v>28</v>
      </c>
      <c r="K15" s="32" t="s">
        <v>28</v>
      </c>
      <c r="L15" s="40"/>
      <c r="M15" s="40"/>
      <c r="N15" s="40"/>
      <c r="O15" s="34">
        <v>5</v>
      </c>
      <c r="P15" s="35">
        <f t="shared" si="0"/>
        <v>5.7</v>
      </c>
      <c r="Q15" s="36" t="str">
        <f t="shared" si="1"/>
        <v>C</v>
      </c>
      <c r="R15" s="37" t="str">
        <f t="shared" si="2"/>
        <v>Trung bình</v>
      </c>
      <c r="S15" s="38" t="str">
        <f t="shared" si="3"/>
        <v/>
      </c>
      <c r="T15" s="39" t="s">
        <v>701</v>
      </c>
      <c r="U15" s="3"/>
      <c r="V15" s="26"/>
      <c r="W15" s="72" t="str">
        <f t="shared" si="4"/>
        <v>Đạt</v>
      </c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</row>
    <row r="16" spans="2:38" ht="22.05" customHeight="1">
      <c r="B16" s="27">
        <v>7</v>
      </c>
      <c r="C16" s="28" t="s">
        <v>332</v>
      </c>
      <c r="D16" s="29" t="s">
        <v>333</v>
      </c>
      <c r="E16" s="30" t="s">
        <v>103</v>
      </c>
      <c r="F16" s="31" t="s">
        <v>334</v>
      </c>
      <c r="G16" s="28" t="s">
        <v>225</v>
      </c>
      <c r="H16" s="32">
        <v>7.5</v>
      </c>
      <c r="I16" s="32">
        <v>8.5</v>
      </c>
      <c r="J16" s="32" t="s">
        <v>28</v>
      </c>
      <c r="K16" s="32" t="s">
        <v>28</v>
      </c>
      <c r="L16" s="40"/>
      <c r="M16" s="40"/>
      <c r="N16" s="40"/>
      <c r="O16" s="34">
        <v>4</v>
      </c>
      <c r="P16" s="35">
        <f t="shared" si="0"/>
        <v>5.2</v>
      </c>
      <c r="Q16" s="36" t="str">
        <f t="shared" si="1"/>
        <v>D+</v>
      </c>
      <c r="R16" s="37" t="str">
        <f t="shared" si="2"/>
        <v>Trung bình yếu</v>
      </c>
      <c r="S16" s="38" t="str">
        <f t="shared" si="3"/>
        <v/>
      </c>
      <c r="T16" s="39" t="s">
        <v>701</v>
      </c>
      <c r="U16" s="3"/>
      <c r="V16" s="26"/>
      <c r="W16" s="72" t="str">
        <f t="shared" si="4"/>
        <v>Đạt</v>
      </c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</row>
    <row r="17" spans="2:38" ht="22.05" customHeight="1">
      <c r="B17" s="27">
        <v>8</v>
      </c>
      <c r="C17" s="28" t="s">
        <v>335</v>
      </c>
      <c r="D17" s="29" t="s">
        <v>336</v>
      </c>
      <c r="E17" s="30" t="s">
        <v>112</v>
      </c>
      <c r="F17" s="31" t="s">
        <v>337</v>
      </c>
      <c r="G17" s="28" t="s">
        <v>68</v>
      </c>
      <c r="H17" s="32">
        <v>8</v>
      </c>
      <c r="I17" s="32">
        <v>8.5</v>
      </c>
      <c r="J17" s="32" t="s">
        <v>28</v>
      </c>
      <c r="K17" s="32" t="s">
        <v>28</v>
      </c>
      <c r="L17" s="40"/>
      <c r="M17" s="40"/>
      <c r="N17" s="40"/>
      <c r="O17" s="34">
        <v>6</v>
      </c>
      <c r="P17" s="35">
        <f t="shared" si="0"/>
        <v>6.7</v>
      </c>
      <c r="Q17" s="36" t="str">
        <f t="shared" si="1"/>
        <v>C+</v>
      </c>
      <c r="R17" s="37" t="str">
        <f t="shared" si="2"/>
        <v>Trung bình</v>
      </c>
      <c r="S17" s="38" t="str">
        <f t="shared" si="3"/>
        <v/>
      </c>
      <c r="T17" s="39" t="s">
        <v>701</v>
      </c>
      <c r="U17" s="3"/>
      <c r="V17" s="26"/>
      <c r="W17" s="72" t="str">
        <f t="shared" si="4"/>
        <v>Đạt</v>
      </c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</row>
    <row r="18" spans="2:38" ht="22.05" customHeight="1">
      <c r="B18" s="27">
        <v>9</v>
      </c>
      <c r="C18" s="28" t="s">
        <v>338</v>
      </c>
      <c r="D18" s="29" t="s">
        <v>339</v>
      </c>
      <c r="E18" s="30" t="s">
        <v>126</v>
      </c>
      <c r="F18" s="31" t="s">
        <v>340</v>
      </c>
      <c r="G18" s="28" t="s">
        <v>105</v>
      </c>
      <c r="H18" s="32">
        <v>8.5</v>
      </c>
      <c r="I18" s="32">
        <v>7.5</v>
      </c>
      <c r="J18" s="32" t="s">
        <v>28</v>
      </c>
      <c r="K18" s="32" t="s">
        <v>28</v>
      </c>
      <c r="L18" s="40"/>
      <c r="M18" s="40"/>
      <c r="N18" s="40"/>
      <c r="O18" s="34">
        <v>7</v>
      </c>
      <c r="P18" s="35">
        <f t="shared" si="0"/>
        <v>7.4</v>
      </c>
      <c r="Q18" s="36" t="str">
        <f t="shared" si="1"/>
        <v>B</v>
      </c>
      <c r="R18" s="37" t="str">
        <f t="shared" si="2"/>
        <v>Khá</v>
      </c>
      <c r="S18" s="38" t="str">
        <f t="shared" si="3"/>
        <v/>
      </c>
      <c r="T18" s="39" t="s">
        <v>701</v>
      </c>
      <c r="U18" s="3"/>
      <c r="V18" s="26"/>
      <c r="W18" s="72" t="str">
        <f t="shared" si="4"/>
        <v>Đạt</v>
      </c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</row>
    <row r="19" spans="2:38" ht="22.05" customHeight="1">
      <c r="B19" s="27">
        <v>10</v>
      </c>
      <c r="C19" s="28" t="s">
        <v>341</v>
      </c>
      <c r="D19" s="29" t="s">
        <v>342</v>
      </c>
      <c r="E19" s="30" t="s">
        <v>126</v>
      </c>
      <c r="F19" s="31" t="s">
        <v>343</v>
      </c>
      <c r="G19" s="28" t="s">
        <v>75</v>
      </c>
      <c r="H19" s="32">
        <v>6.5</v>
      </c>
      <c r="I19" s="32">
        <v>6</v>
      </c>
      <c r="J19" s="32" t="s">
        <v>28</v>
      </c>
      <c r="K19" s="32" t="s">
        <v>28</v>
      </c>
      <c r="L19" s="40"/>
      <c r="M19" s="40"/>
      <c r="N19" s="40"/>
      <c r="O19" s="34">
        <v>3.5</v>
      </c>
      <c r="P19" s="35">
        <f t="shared" si="0"/>
        <v>4.4000000000000004</v>
      </c>
      <c r="Q19" s="36" t="str">
        <f t="shared" si="1"/>
        <v>D</v>
      </c>
      <c r="R19" s="37" t="str">
        <f t="shared" si="2"/>
        <v>Trung bình yếu</v>
      </c>
      <c r="S19" s="38" t="str">
        <f t="shared" si="3"/>
        <v/>
      </c>
      <c r="T19" s="39" t="s">
        <v>701</v>
      </c>
      <c r="U19" s="3"/>
      <c r="V19" s="26"/>
      <c r="W19" s="72" t="str">
        <f t="shared" si="4"/>
        <v>Đạt</v>
      </c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</row>
    <row r="20" spans="2:38" ht="22.05" customHeight="1">
      <c r="B20" s="27">
        <v>11</v>
      </c>
      <c r="C20" s="28" t="s">
        <v>344</v>
      </c>
      <c r="D20" s="29" t="s">
        <v>345</v>
      </c>
      <c r="E20" s="30" t="s">
        <v>346</v>
      </c>
      <c r="F20" s="31" t="s">
        <v>347</v>
      </c>
      <c r="G20" s="28" t="s">
        <v>75</v>
      </c>
      <c r="H20" s="32">
        <v>7.5</v>
      </c>
      <c r="I20" s="32">
        <v>9</v>
      </c>
      <c r="J20" s="32" t="s">
        <v>28</v>
      </c>
      <c r="K20" s="32" t="s">
        <v>28</v>
      </c>
      <c r="L20" s="40"/>
      <c r="M20" s="40"/>
      <c r="N20" s="40"/>
      <c r="O20" s="34">
        <v>1</v>
      </c>
      <c r="P20" s="35">
        <f t="shared" si="0"/>
        <v>3.1</v>
      </c>
      <c r="Q20" s="36" t="str">
        <f t="shared" si="1"/>
        <v>F</v>
      </c>
      <c r="R20" s="37" t="str">
        <f t="shared" si="2"/>
        <v>Kém</v>
      </c>
      <c r="S20" s="38" t="str">
        <f t="shared" si="3"/>
        <v/>
      </c>
      <c r="T20" s="39" t="s">
        <v>701</v>
      </c>
      <c r="U20" s="3"/>
      <c r="V20" s="26"/>
      <c r="W20" s="72" t="str">
        <f t="shared" si="4"/>
        <v>Học lại</v>
      </c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</row>
    <row r="21" spans="2:38" ht="22.05" customHeight="1">
      <c r="B21" s="27">
        <v>12</v>
      </c>
      <c r="C21" s="28" t="s">
        <v>348</v>
      </c>
      <c r="D21" s="29" t="s">
        <v>140</v>
      </c>
      <c r="E21" s="30" t="s">
        <v>349</v>
      </c>
      <c r="F21" s="31" t="s">
        <v>350</v>
      </c>
      <c r="G21" s="28" t="s">
        <v>68</v>
      </c>
      <c r="H21" s="32">
        <v>8</v>
      </c>
      <c r="I21" s="32">
        <v>7</v>
      </c>
      <c r="J21" s="32" t="s">
        <v>28</v>
      </c>
      <c r="K21" s="32" t="s">
        <v>28</v>
      </c>
      <c r="L21" s="40"/>
      <c r="M21" s="40"/>
      <c r="N21" s="40"/>
      <c r="O21" s="34">
        <v>8</v>
      </c>
      <c r="P21" s="35">
        <f t="shared" si="0"/>
        <v>7.9</v>
      </c>
      <c r="Q21" s="36" t="str">
        <f t="shared" si="1"/>
        <v>B</v>
      </c>
      <c r="R21" s="37" t="str">
        <f t="shared" si="2"/>
        <v>Khá</v>
      </c>
      <c r="S21" s="38" t="str">
        <f t="shared" si="3"/>
        <v/>
      </c>
      <c r="T21" s="39" t="s">
        <v>701</v>
      </c>
      <c r="U21" s="3"/>
      <c r="V21" s="26"/>
      <c r="W21" s="72" t="str">
        <f t="shared" si="4"/>
        <v>Đạt</v>
      </c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</row>
    <row r="22" spans="2:38" ht="22.05" customHeight="1">
      <c r="B22" s="27">
        <v>13</v>
      </c>
      <c r="C22" s="28" t="s">
        <v>351</v>
      </c>
      <c r="D22" s="29" t="s">
        <v>352</v>
      </c>
      <c r="E22" s="30" t="s">
        <v>353</v>
      </c>
      <c r="F22" s="31" t="s">
        <v>354</v>
      </c>
      <c r="G22" s="28" t="s">
        <v>75</v>
      </c>
      <c r="H22" s="32">
        <v>7.5</v>
      </c>
      <c r="I22" s="32">
        <v>7.5</v>
      </c>
      <c r="J22" s="32" t="s">
        <v>28</v>
      </c>
      <c r="K22" s="32" t="s">
        <v>28</v>
      </c>
      <c r="L22" s="40"/>
      <c r="M22" s="40"/>
      <c r="N22" s="40"/>
      <c r="O22" s="34">
        <v>6</v>
      </c>
      <c r="P22" s="35">
        <f t="shared" si="0"/>
        <v>6.5</v>
      </c>
      <c r="Q22" s="36" t="str">
        <f t="shared" si="1"/>
        <v>C+</v>
      </c>
      <c r="R22" s="37" t="str">
        <f t="shared" si="2"/>
        <v>Trung bình</v>
      </c>
      <c r="S22" s="38" t="str">
        <f t="shared" si="3"/>
        <v/>
      </c>
      <c r="T22" s="39" t="s">
        <v>701</v>
      </c>
      <c r="U22" s="3"/>
      <c r="V22" s="26"/>
      <c r="W22" s="72" t="str">
        <f t="shared" si="4"/>
        <v>Đạt</v>
      </c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</row>
    <row r="23" spans="2:38" ht="22.05" customHeight="1">
      <c r="B23" s="27">
        <v>14</v>
      </c>
      <c r="C23" s="28" t="s">
        <v>355</v>
      </c>
      <c r="D23" s="29" t="s">
        <v>189</v>
      </c>
      <c r="E23" s="30" t="s">
        <v>353</v>
      </c>
      <c r="F23" s="31" t="s">
        <v>356</v>
      </c>
      <c r="G23" s="28" t="s">
        <v>64</v>
      </c>
      <c r="H23" s="32">
        <v>7</v>
      </c>
      <c r="I23" s="32">
        <v>6</v>
      </c>
      <c r="J23" s="32" t="s">
        <v>28</v>
      </c>
      <c r="K23" s="32" t="s">
        <v>28</v>
      </c>
      <c r="L23" s="40"/>
      <c r="M23" s="40"/>
      <c r="N23" s="40"/>
      <c r="O23" s="34">
        <v>5</v>
      </c>
      <c r="P23" s="35">
        <f t="shared" si="0"/>
        <v>5.5</v>
      </c>
      <c r="Q23" s="36" t="str">
        <f t="shared" si="1"/>
        <v>C</v>
      </c>
      <c r="R23" s="37" t="str">
        <f t="shared" si="2"/>
        <v>Trung bình</v>
      </c>
      <c r="S23" s="38" t="str">
        <f t="shared" si="3"/>
        <v/>
      </c>
      <c r="T23" s="39" t="s">
        <v>701</v>
      </c>
      <c r="U23" s="3"/>
      <c r="V23" s="26"/>
      <c r="W23" s="72" t="str">
        <f t="shared" si="4"/>
        <v>Đạt</v>
      </c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</row>
    <row r="24" spans="2:38" ht="22.05" customHeight="1">
      <c r="B24" s="27">
        <v>15</v>
      </c>
      <c r="C24" s="28" t="s">
        <v>357</v>
      </c>
      <c r="D24" s="29" t="s">
        <v>178</v>
      </c>
      <c r="E24" s="30" t="s">
        <v>358</v>
      </c>
      <c r="F24" s="31" t="s">
        <v>359</v>
      </c>
      <c r="G24" s="28" t="s">
        <v>68</v>
      </c>
      <c r="H24" s="32">
        <v>9.5</v>
      </c>
      <c r="I24" s="32">
        <v>7</v>
      </c>
      <c r="J24" s="32" t="s">
        <v>28</v>
      </c>
      <c r="K24" s="32" t="s">
        <v>28</v>
      </c>
      <c r="L24" s="40"/>
      <c r="M24" s="40"/>
      <c r="N24" s="40"/>
      <c r="O24" s="34">
        <v>6</v>
      </c>
      <c r="P24" s="35">
        <f t="shared" si="0"/>
        <v>6.8</v>
      </c>
      <c r="Q24" s="36" t="str">
        <f t="shared" si="1"/>
        <v>C+</v>
      </c>
      <c r="R24" s="37" t="str">
        <f t="shared" si="2"/>
        <v>Trung bình</v>
      </c>
      <c r="S24" s="38" t="str">
        <f t="shared" si="3"/>
        <v/>
      </c>
      <c r="T24" s="39" t="s">
        <v>701</v>
      </c>
      <c r="U24" s="3"/>
      <c r="V24" s="26"/>
      <c r="W24" s="72" t="str">
        <f t="shared" si="4"/>
        <v>Đạt</v>
      </c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</row>
    <row r="25" spans="2:38" ht="22.05" customHeight="1">
      <c r="B25" s="27">
        <v>16</v>
      </c>
      <c r="C25" s="28" t="s">
        <v>360</v>
      </c>
      <c r="D25" s="29" t="s">
        <v>189</v>
      </c>
      <c r="E25" s="30" t="s">
        <v>137</v>
      </c>
      <c r="F25" s="31" t="s">
        <v>361</v>
      </c>
      <c r="G25" s="28" t="s">
        <v>105</v>
      </c>
      <c r="H25" s="32">
        <v>9</v>
      </c>
      <c r="I25" s="32">
        <v>7.5</v>
      </c>
      <c r="J25" s="32" t="s">
        <v>28</v>
      </c>
      <c r="K25" s="32" t="s">
        <v>28</v>
      </c>
      <c r="L25" s="40"/>
      <c r="M25" s="40"/>
      <c r="N25" s="40"/>
      <c r="O25" s="34">
        <v>7</v>
      </c>
      <c r="P25" s="35">
        <f t="shared" si="0"/>
        <v>7.5</v>
      </c>
      <c r="Q25" s="36" t="str">
        <f t="shared" si="1"/>
        <v>B</v>
      </c>
      <c r="R25" s="37" t="str">
        <f t="shared" si="2"/>
        <v>Khá</v>
      </c>
      <c r="S25" s="38" t="str">
        <f t="shared" si="3"/>
        <v/>
      </c>
      <c r="T25" s="39" t="s">
        <v>701</v>
      </c>
      <c r="U25" s="3"/>
      <c r="V25" s="26"/>
      <c r="W25" s="72" t="str">
        <f t="shared" si="4"/>
        <v>Đạt</v>
      </c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</row>
    <row r="26" spans="2:38" ht="22.05" customHeight="1">
      <c r="B26" s="27">
        <v>17</v>
      </c>
      <c r="C26" s="28" t="s">
        <v>362</v>
      </c>
      <c r="D26" s="29" t="s">
        <v>339</v>
      </c>
      <c r="E26" s="30" t="s">
        <v>146</v>
      </c>
      <c r="F26" s="31" t="s">
        <v>363</v>
      </c>
      <c r="G26" s="28" t="s">
        <v>68</v>
      </c>
      <c r="H26" s="32">
        <v>8</v>
      </c>
      <c r="I26" s="32">
        <v>6.5</v>
      </c>
      <c r="J26" s="32" t="s">
        <v>28</v>
      </c>
      <c r="K26" s="32" t="s">
        <v>28</v>
      </c>
      <c r="L26" s="40"/>
      <c r="M26" s="40"/>
      <c r="N26" s="40"/>
      <c r="O26" s="34">
        <v>6</v>
      </c>
      <c r="P26" s="35">
        <f t="shared" si="0"/>
        <v>6.5</v>
      </c>
      <c r="Q26" s="36" t="str">
        <f t="shared" si="1"/>
        <v>C+</v>
      </c>
      <c r="R26" s="37" t="str">
        <f t="shared" si="2"/>
        <v>Trung bình</v>
      </c>
      <c r="S26" s="38" t="str">
        <f t="shared" si="3"/>
        <v/>
      </c>
      <c r="T26" s="39" t="s">
        <v>701</v>
      </c>
      <c r="U26" s="3"/>
      <c r="V26" s="26"/>
      <c r="W26" s="72" t="str">
        <f t="shared" si="4"/>
        <v>Đạt</v>
      </c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</row>
    <row r="27" spans="2:38" ht="22.05" customHeight="1">
      <c r="B27" s="27">
        <v>18</v>
      </c>
      <c r="C27" s="28" t="s">
        <v>364</v>
      </c>
      <c r="D27" s="29" t="s">
        <v>365</v>
      </c>
      <c r="E27" s="30" t="s">
        <v>146</v>
      </c>
      <c r="F27" s="31" t="s">
        <v>366</v>
      </c>
      <c r="G27" s="28" t="s">
        <v>105</v>
      </c>
      <c r="H27" s="32">
        <v>8</v>
      </c>
      <c r="I27" s="32">
        <v>7</v>
      </c>
      <c r="J27" s="32" t="s">
        <v>28</v>
      </c>
      <c r="K27" s="32" t="s">
        <v>28</v>
      </c>
      <c r="L27" s="40"/>
      <c r="M27" s="40"/>
      <c r="N27" s="40"/>
      <c r="O27" s="34">
        <v>9</v>
      </c>
      <c r="P27" s="35">
        <f t="shared" si="0"/>
        <v>8.6</v>
      </c>
      <c r="Q27" s="36" t="str">
        <f t="shared" si="1"/>
        <v>A</v>
      </c>
      <c r="R27" s="37" t="str">
        <f t="shared" si="2"/>
        <v>Giỏi</v>
      </c>
      <c r="S27" s="38" t="str">
        <f t="shared" si="3"/>
        <v/>
      </c>
      <c r="T27" s="39" t="s">
        <v>701</v>
      </c>
      <c r="U27" s="3"/>
      <c r="V27" s="26"/>
      <c r="W27" s="72" t="str">
        <f t="shared" si="4"/>
        <v>Đạt</v>
      </c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</row>
    <row r="28" spans="2:38" ht="22.05" customHeight="1">
      <c r="B28" s="27">
        <v>19</v>
      </c>
      <c r="C28" s="28" t="s">
        <v>367</v>
      </c>
      <c r="D28" s="29" t="s">
        <v>189</v>
      </c>
      <c r="E28" s="30" t="s">
        <v>146</v>
      </c>
      <c r="F28" s="31" t="s">
        <v>368</v>
      </c>
      <c r="G28" s="28" t="s">
        <v>68</v>
      </c>
      <c r="H28" s="32">
        <v>7.5</v>
      </c>
      <c r="I28" s="32">
        <v>5.5</v>
      </c>
      <c r="J28" s="32" t="s">
        <v>28</v>
      </c>
      <c r="K28" s="32" t="s">
        <v>28</v>
      </c>
      <c r="L28" s="40"/>
      <c r="M28" s="40"/>
      <c r="N28" s="40"/>
      <c r="O28" s="34">
        <v>6</v>
      </c>
      <c r="P28" s="35">
        <f t="shared" si="0"/>
        <v>6.3</v>
      </c>
      <c r="Q28" s="36" t="str">
        <f t="shared" si="1"/>
        <v>C</v>
      </c>
      <c r="R28" s="37" t="str">
        <f t="shared" si="2"/>
        <v>Trung bình</v>
      </c>
      <c r="S28" s="38" t="str">
        <f t="shared" si="3"/>
        <v/>
      </c>
      <c r="T28" s="39" t="s">
        <v>701</v>
      </c>
      <c r="U28" s="3"/>
      <c r="V28" s="26"/>
      <c r="W28" s="72" t="str">
        <f t="shared" si="4"/>
        <v>Đạt</v>
      </c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</row>
    <row r="29" spans="2:38" ht="22.05" customHeight="1">
      <c r="B29" s="27">
        <v>20</v>
      </c>
      <c r="C29" s="28" t="s">
        <v>369</v>
      </c>
      <c r="D29" s="29" t="s">
        <v>370</v>
      </c>
      <c r="E29" s="30" t="s">
        <v>371</v>
      </c>
      <c r="F29" s="31" t="s">
        <v>372</v>
      </c>
      <c r="G29" s="28" t="s">
        <v>105</v>
      </c>
      <c r="H29" s="32">
        <v>7</v>
      </c>
      <c r="I29" s="32">
        <v>6</v>
      </c>
      <c r="J29" s="32" t="s">
        <v>28</v>
      </c>
      <c r="K29" s="32" t="s">
        <v>28</v>
      </c>
      <c r="L29" s="40"/>
      <c r="M29" s="40"/>
      <c r="N29" s="40"/>
      <c r="O29" s="34">
        <v>4</v>
      </c>
      <c r="P29" s="35">
        <f t="shared" si="0"/>
        <v>4.8</v>
      </c>
      <c r="Q29" s="36" t="str">
        <f t="shared" si="1"/>
        <v>D</v>
      </c>
      <c r="R29" s="37" t="str">
        <f t="shared" si="2"/>
        <v>Trung bình yếu</v>
      </c>
      <c r="S29" s="38" t="str">
        <f t="shared" si="3"/>
        <v/>
      </c>
      <c r="T29" s="39" t="s">
        <v>701</v>
      </c>
      <c r="U29" s="3"/>
      <c r="V29" s="26"/>
      <c r="W29" s="72" t="str">
        <f t="shared" si="4"/>
        <v>Đạt</v>
      </c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</row>
    <row r="30" spans="2:38" ht="22.05" customHeight="1">
      <c r="B30" s="27">
        <v>21</v>
      </c>
      <c r="C30" s="28" t="s">
        <v>373</v>
      </c>
      <c r="D30" s="29" t="s">
        <v>374</v>
      </c>
      <c r="E30" s="30" t="s">
        <v>371</v>
      </c>
      <c r="F30" s="31" t="s">
        <v>375</v>
      </c>
      <c r="G30" s="28" t="s">
        <v>75</v>
      </c>
      <c r="H30" s="32">
        <v>8</v>
      </c>
      <c r="I30" s="32">
        <v>6</v>
      </c>
      <c r="J30" s="32" t="s">
        <v>28</v>
      </c>
      <c r="K30" s="32" t="s">
        <v>28</v>
      </c>
      <c r="L30" s="40"/>
      <c r="M30" s="40"/>
      <c r="N30" s="40"/>
      <c r="O30" s="34">
        <v>6</v>
      </c>
      <c r="P30" s="35">
        <f t="shared" si="0"/>
        <v>6.4</v>
      </c>
      <c r="Q30" s="36" t="str">
        <f t="shared" si="1"/>
        <v>C</v>
      </c>
      <c r="R30" s="37" t="str">
        <f t="shared" si="2"/>
        <v>Trung bình</v>
      </c>
      <c r="S30" s="38" t="str">
        <f t="shared" si="3"/>
        <v/>
      </c>
      <c r="T30" s="39" t="s">
        <v>701</v>
      </c>
      <c r="U30" s="3"/>
      <c r="V30" s="26"/>
      <c r="W30" s="72" t="str">
        <f t="shared" si="4"/>
        <v>Đạt</v>
      </c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</row>
    <row r="31" spans="2:38" ht="22.05" customHeight="1">
      <c r="B31" s="27">
        <v>22</v>
      </c>
      <c r="C31" s="28" t="s">
        <v>376</v>
      </c>
      <c r="D31" s="29" t="s">
        <v>377</v>
      </c>
      <c r="E31" s="30" t="s">
        <v>154</v>
      </c>
      <c r="F31" s="31" t="s">
        <v>378</v>
      </c>
      <c r="G31" s="28" t="s">
        <v>105</v>
      </c>
      <c r="H31" s="32">
        <v>8</v>
      </c>
      <c r="I31" s="32">
        <v>7</v>
      </c>
      <c r="J31" s="32" t="s">
        <v>28</v>
      </c>
      <c r="K31" s="32" t="s">
        <v>28</v>
      </c>
      <c r="L31" s="40"/>
      <c r="M31" s="40"/>
      <c r="N31" s="40"/>
      <c r="O31" s="34">
        <v>4.5</v>
      </c>
      <c r="P31" s="35">
        <f t="shared" si="0"/>
        <v>5.5</v>
      </c>
      <c r="Q31" s="36" t="str">
        <f t="shared" si="1"/>
        <v>C</v>
      </c>
      <c r="R31" s="37" t="str">
        <f t="shared" si="2"/>
        <v>Trung bình</v>
      </c>
      <c r="S31" s="38" t="str">
        <f t="shared" si="3"/>
        <v/>
      </c>
      <c r="T31" s="39" t="s">
        <v>701</v>
      </c>
      <c r="U31" s="3"/>
      <c r="V31" s="26"/>
      <c r="W31" s="72" t="str">
        <f t="shared" si="4"/>
        <v>Đạt</v>
      </c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</row>
    <row r="32" spans="2:38" ht="22.05" customHeight="1">
      <c r="B32" s="27">
        <v>23</v>
      </c>
      <c r="C32" s="28" t="s">
        <v>379</v>
      </c>
      <c r="D32" s="29" t="s">
        <v>178</v>
      </c>
      <c r="E32" s="30" t="s">
        <v>154</v>
      </c>
      <c r="F32" s="31" t="s">
        <v>380</v>
      </c>
      <c r="G32" s="28" t="s">
        <v>75</v>
      </c>
      <c r="H32" s="32">
        <v>6.5</v>
      </c>
      <c r="I32" s="32">
        <v>5</v>
      </c>
      <c r="J32" s="32" t="s">
        <v>28</v>
      </c>
      <c r="K32" s="32" t="s">
        <v>28</v>
      </c>
      <c r="L32" s="40"/>
      <c r="M32" s="40"/>
      <c r="N32" s="40"/>
      <c r="O32" s="34">
        <v>6</v>
      </c>
      <c r="P32" s="35">
        <f t="shared" si="0"/>
        <v>6</v>
      </c>
      <c r="Q32" s="36" t="str">
        <f t="shared" si="1"/>
        <v>C</v>
      </c>
      <c r="R32" s="37" t="str">
        <f t="shared" si="2"/>
        <v>Trung bình</v>
      </c>
      <c r="S32" s="38" t="str">
        <f t="shared" si="3"/>
        <v/>
      </c>
      <c r="T32" s="39" t="s">
        <v>701</v>
      </c>
      <c r="U32" s="3"/>
      <c r="V32" s="26"/>
      <c r="W32" s="72" t="str">
        <f t="shared" si="4"/>
        <v>Đạt</v>
      </c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</row>
    <row r="33" spans="2:38" ht="22.05" customHeight="1">
      <c r="B33" s="27">
        <v>24</v>
      </c>
      <c r="C33" s="28" t="s">
        <v>381</v>
      </c>
      <c r="D33" s="29" t="s">
        <v>382</v>
      </c>
      <c r="E33" s="30" t="s">
        <v>154</v>
      </c>
      <c r="F33" s="31" t="s">
        <v>383</v>
      </c>
      <c r="G33" s="28" t="s">
        <v>105</v>
      </c>
      <c r="H33" s="32">
        <v>9.5</v>
      </c>
      <c r="I33" s="32">
        <v>7.5</v>
      </c>
      <c r="J33" s="32" t="s">
        <v>28</v>
      </c>
      <c r="K33" s="32" t="s">
        <v>28</v>
      </c>
      <c r="L33" s="40"/>
      <c r="M33" s="40"/>
      <c r="N33" s="40"/>
      <c r="O33" s="34">
        <v>5</v>
      </c>
      <c r="P33" s="35">
        <f t="shared" si="0"/>
        <v>6.2</v>
      </c>
      <c r="Q33" s="36" t="str">
        <f t="shared" si="1"/>
        <v>C</v>
      </c>
      <c r="R33" s="37" t="str">
        <f t="shared" si="2"/>
        <v>Trung bình</v>
      </c>
      <c r="S33" s="38" t="str">
        <f t="shared" si="3"/>
        <v/>
      </c>
      <c r="T33" s="39" t="s">
        <v>701</v>
      </c>
      <c r="U33" s="3"/>
      <c r="V33" s="26"/>
      <c r="W33" s="72" t="str">
        <f t="shared" si="4"/>
        <v>Đạt</v>
      </c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</row>
    <row r="34" spans="2:38" ht="22.05" customHeight="1">
      <c r="B34" s="27">
        <v>25</v>
      </c>
      <c r="C34" s="28" t="s">
        <v>384</v>
      </c>
      <c r="D34" s="29" t="s">
        <v>385</v>
      </c>
      <c r="E34" s="30" t="s">
        <v>154</v>
      </c>
      <c r="F34" s="31" t="s">
        <v>386</v>
      </c>
      <c r="G34" s="28" t="s">
        <v>105</v>
      </c>
      <c r="H34" s="32">
        <v>7.5</v>
      </c>
      <c r="I34" s="32">
        <v>6</v>
      </c>
      <c r="J34" s="32" t="s">
        <v>28</v>
      </c>
      <c r="K34" s="32" t="s">
        <v>28</v>
      </c>
      <c r="L34" s="40"/>
      <c r="M34" s="40"/>
      <c r="N34" s="40"/>
      <c r="O34" s="34">
        <v>5</v>
      </c>
      <c r="P34" s="35">
        <f t="shared" si="0"/>
        <v>5.6</v>
      </c>
      <c r="Q34" s="36" t="str">
        <f t="shared" si="1"/>
        <v>C</v>
      </c>
      <c r="R34" s="37" t="str">
        <f t="shared" si="2"/>
        <v>Trung bình</v>
      </c>
      <c r="S34" s="38" t="str">
        <f t="shared" si="3"/>
        <v/>
      </c>
      <c r="T34" s="39" t="s">
        <v>701</v>
      </c>
      <c r="U34" s="3"/>
      <c r="V34" s="26"/>
      <c r="W34" s="72" t="str">
        <f t="shared" si="4"/>
        <v>Đạt</v>
      </c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</row>
    <row r="35" spans="2:38" ht="22.05" customHeight="1">
      <c r="B35" s="27">
        <v>26</v>
      </c>
      <c r="C35" s="28" t="s">
        <v>387</v>
      </c>
      <c r="D35" s="29" t="s">
        <v>388</v>
      </c>
      <c r="E35" s="30" t="s">
        <v>154</v>
      </c>
      <c r="F35" s="31" t="s">
        <v>308</v>
      </c>
      <c r="G35" s="28" t="s">
        <v>75</v>
      </c>
      <c r="H35" s="32">
        <v>7.5</v>
      </c>
      <c r="I35" s="32">
        <v>5</v>
      </c>
      <c r="J35" s="32" t="s">
        <v>28</v>
      </c>
      <c r="K35" s="32" t="s">
        <v>28</v>
      </c>
      <c r="L35" s="40"/>
      <c r="M35" s="40"/>
      <c r="N35" s="40"/>
      <c r="O35" s="34">
        <v>6</v>
      </c>
      <c r="P35" s="35">
        <f t="shared" si="0"/>
        <v>6.2</v>
      </c>
      <c r="Q35" s="36" t="str">
        <f t="shared" si="1"/>
        <v>C</v>
      </c>
      <c r="R35" s="37" t="str">
        <f t="shared" si="2"/>
        <v>Trung bình</v>
      </c>
      <c r="S35" s="38" t="str">
        <f t="shared" si="3"/>
        <v/>
      </c>
      <c r="T35" s="39" t="s">
        <v>701</v>
      </c>
      <c r="U35" s="3"/>
      <c r="V35" s="26"/>
      <c r="W35" s="72" t="str">
        <f t="shared" si="4"/>
        <v>Đạt</v>
      </c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</row>
    <row r="36" spans="2:38" ht="22.05" customHeight="1">
      <c r="B36" s="27">
        <v>27</v>
      </c>
      <c r="C36" s="28" t="s">
        <v>389</v>
      </c>
      <c r="D36" s="29" t="s">
        <v>390</v>
      </c>
      <c r="E36" s="30" t="s">
        <v>154</v>
      </c>
      <c r="F36" s="31" t="s">
        <v>391</v>
      </c>
      <c r="G36" s="28" t="s">
        <v>105</v>
      </c>
      <c r="H36" s="32">
        <v>9</v>
      </c>
      <c r="I36" s="32">
        <v>7.5</v>
      </c>
      <c r="J36" s="32" t="s">
        <v>28</v>
      </c>
      <c r="K36" s="32" t="s">
        <v>28</v>
      </c>
      <c r="L36" s="40"/>
      <c r="M36" s="40"/>
      <c r="N36" s="40"/>
      <c r="O36" s="34">
        <v>5</v>
      </c>
      <c r="P36" s="35">
        <f t="shared" si="0"/>
        <v>6.1</v>
      </c>
      <c r="Q36" s="36" t="str">
        <f t="shared" si="1"/>
        <v>C</v>
      </c>
      <c r="R36" s="37" t="str">
        <f t="shared" si="2"/>
        <v>Trung bình</v>
      </c>
      <c r="S36" s="38" t="str">
        <f t="shared" si="3"/>
        <v/>
      </c>
      <c r="T36" s="39" t="s">
        <v>701</v>
      </c>
      <c r="U36" s="3"/>
      <c r="V36" s="26"/>
      <c r="W36" s="72" t="str">
        <f t="shared" si="4"/>
        <v>Đạt</v>
      </c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</row>
    <row r="37" spans="2:38" ht="22.05" customHeight="1">
      <c r="B37" s="27">
        <v>28</v>
      </c>
      <c r="C37" s="28" t="s">
        <v>392</v>
      </c>
      <c r="D37" s="29" t="s">
        <v>178</v>
      </c>
      <c r="E37" s="30" t="s">
        <v>175</v>
      </c>
      <c r="F37" s="31" t="s">
        <v>393</v>
      </c>
      <c r="G37" s="28" t="s">
        <v>68</v>
      </c>
      <c r="H37" s="32">
        <v>8</v>
      </c>
      <c r="I37" s="32">
        <v>7.5</v>
      </c>
      <c r="J37" s="32" t="s">
        <v>28</v>
      </c>
      <c r="K37" s="32" t="s">
        <v>28</v>
      </c>
      <c r="L37" s="40"/>
      <c r="M37" s="40"/>
      <c r="N37" s="40"/>
      <c r="O37" s="34">
        <v>6</v>
      </c>
      <c r="P37" s="35">
        <f t="shared" si="0"/>
        <v>6.6</v>
      </c>
      <c r="Q37" s="36" t="str">
        <f t="shared" si="1"/>
        <v>C+</v>
      </c>
      <c r="R37" s="37" t="str">
        <f t="shared" si="2"/>
        <v>Trung bình</v>
      </c>
      <c r="S37" s="38" t="str">
        <f t="shared" si="3"/>
        <v/>
      </c>
      <c r="T37" s="39" t="s">
        <v>701</v>
      </c>
      <c r="U37" s="3"/>
      <c r="V37" s="26"/>
      <c r="W37" s="72" t="str">
        <f t="shared" si="4"/>
        <v>Đạt</v>
      </c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</row>
    <row r="38" spans="2:38" ht="22.05" customHeight="1">
      <c r="B38" s="27">
        <v>29</v>
      </c>
      <c r="C38" s="28" t="s">
        <v>394</v>
      </c>
      <c r="D38" s="29" t="s">
        <v>395</v>
      </c>
      <c r="E38" s="30" t="s">
        <v>396</v>
      </c>
      <c r="F38" s="31" t="s">
        <v>393</v>
      </c>
      <c r="G38" s="28" t="s">
        <v>75</v>
      </c>
      <c r="H38" s="32">
        <v>8</v>
      </c>
      <c r="I38" s="32">
        <v>7</v>
      </c>
      <c r="J38" s="32" t="s">
        <v>28</v>
      </c>
      <c r="K38" s="32" t="s">
        <v>28</v>
      </c>
      <c r="L38" s="40"/>
      <c r="M38" s="40"/>
      <c r="N38" s="40"/>
      <c r="O38" s="34">
        <v>5.5</v>
      </c>
      <c r="P38" s="35">
        <f t="shared" si="0"/>
        <v>6.2</v>
      </c>
      <c r="Q38" s="36" t="str">
        <f t="shared" si="1"/>
        <v>C</v>
      </c>
      <c r="R38" s="37" t="str">
        <f t="shared" si="2"/>
        <v>Trung bình</v>
      </c>
      <c r="S38" s="38" t="str">
        <f t="shared" si="3"/>
        <v/>
      </c>
      <c r="T38" s="39" t="s">
        <v>701</v>
      </c>
      <c r="U38" s="3"/>
      <c r="V38" s="26"/>
      <c r="W38" s="72" t="str">
        <f t="shared" si="4"/>
        <v>Đạt</v>
      </c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</row>
    <row r="39" spans="2:38" ht="22.05" customHeight="1">
      <c r="B39" s="27">
        <v>30</v>
      </c>
      <c r="C39" s="28" t="s">
        <v>397</v>
      </c>
      <c r="D39" s="29" t="s">
        <v>398</v>
      </c>
      <c r="E39" s="30" t="s">
        <v>179</v>
      </c>
      <c r="F39" s="31" t="s">
        <v>359</v>
      </c>
      <c r="G39" s="28" t="s">
        <v>105</v>
      </c>
      <c r="H39" s="32">
        <v>8</v>
      </c>
      <c r="I39" s="32">
        <v>7</v>
      </c>
      <c r="J39" s="32" t="s">
        <v>28</v>
      </c>
      <c r="K39" s="32" t="s">
        <v>28</v>
      </c>
      <c r="L39" s="40"/>
      <c r="M39" s="40"/>
      <c r="N39" s="40"/>
      <c r="O39" s="34">
        <v>4</v>
      </c>
      <c r="P39" s="35">
        <f t="shared" si="0"/>
        <v>5.0999999999999996</v>
      </c>
      <c r="Q39" s="36" t="str">
        <f t="shared" si="1"/>
        <v>D+</v>
      </c>
      <c r="R39" s="37" t="str">
        <f t="shared" si="2"/>
        <v>Trung bình yếu</v>
      </c>
      <c r="S39" s="38" t="str">
        <f t="shared" si="3"/>
        <v/>
      </c>
      <c r="T39" s="39" t="s">
        <v>701</v>
      </c>
      <c r="U39" s="3"/>
      <c r="V39" s="26"/>
      <c r="W39" s="72" t="str">
        <f t="shared" si="4"/>
        <v>Đạt</v>
      </c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</row>
    <row r="40" spans="2:38" ht="22.05" customHeight="1">
      <c r="B40" s="27">
        <v>31</v>
      </c>
      <c r="C40" s="28" t="s">
        <v>399</v>
      </c>
      <c r="D40" s="29" t="s">
        <v>400</v>
      </c>
      <c r="E40" s="30" t="s">
        <v>179</v>
      </c>
      <c r="F40" s="31" t="s">
        <v>401</v>
      </c>
      <c r="G40" s="28" t="s">
        <v>64</v>
      </c>
      <c r="H40" s="32">
        <v>8</v>
      </c>
      <c r="I40" s="32">
        <v>6</v>
      </c>
      <c r="J40" s="32" t="s">
        <v>28</v>
      </c>
      <c r="K40" s="32" t="s">
        <v>28</v>
      </c>
      <c r="L40" s="40"/>
      <c r="M40" s="40"/>
      <c r="N40" s="40"/>
      <c r="O40" s="34">
        <v>8</v>
      </c>
      <c r="P40" s="35">
        <f t="shared" si="0"/>
        <v>7.8</v>
      </c>
      <c r="Q40" s="36" t="str">
        <f t="shared" si="1"/>
        <v>B</v>
      </c>
      <c r="R40" s="37" t="str">
        <f t="shared" si="2"/>
        <v>Khá</v>
      </c>
      <c r="S40" s="38" t="str">
        <f t="shared" si="3"/>
        <v/>
      </c>
      <c r="T40" s="39" t="s">
        <v>701</v>
      </c>
      <c r="U40" s="3"/>
      <c r="V40" s="26"/>
      <c r="W40" s="72" t="str">
        <f t="shared" si="4"/>
        <v>Đạt</v>
      </c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</row>
    <row r="41" spans="2:38" ht="22.05" customHeight="1">
      <c r="B41" s="27">
        <v>32</v>
      </c>
      <c r="C41" s="28" t="s">
        <v>402</v>
      </c>
      <c r="D41" s="29" t="s">
        <v>269</v>
      </c>
      <c r="E41" s="30" t="s">
        <v>403</v>
      </c>
      <c r="F41" s="31" t="s">
        <v>404</v>
      </c>
      <c r="G41" s="28" t="s">
        <v>405</v>
      </c>
      <c r="H41" s="32">
        <v>0</v>
      </c>
      <c r="I41" s="32">
        <v>0</v>
      </c>
      <c r="J41" s="32" t="s">
        <v>28</v>
      </c>
      <c r="K41" s="32" t="s">
        <v>28</v>
      </c>
      <c r="L41" s="40"/>
      <c r="M41" s="40"/>
      <c r="N41" s="40"/>
      <c r="O41" s="34">
        <v>0</v>
      </c>
      <c r="P41" s="35">
        <f t="shared" si="0"/>
        <v>0</v>
      </c>
      <c r="Q41" s="36" t="str">
        <f t="shared" si="1"/>
        <v>F</v>
      </c>
      <c r="R41" s="37" t="str">
        <f t="shared" si="2"/>
        <v>Kém</v>
      </c>
      <c r="S41" s="38" t="str">
        <f t="shared" si="3"/>
        <v>Không đủ ĐKDT</v>
      </c>
      <c r="T41" s="39" t="s">
        <v>701</v>
      </c>
      <c r="U41" s="3"/>
      <c r="V41" s="26"/>
      <c r="W41" s="72" t="str">
        <f t="shared" si="4"/>
        <v>Học lại</v>
      </c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</row>
    <row r="42" spans="2:38" ht="22.05" customHeight="1">
      <c r="B42" s="27">
        <v>33</v>
      </c>
      <c r="C42" s="28" t="s">
        <v>406</v>
      </c>
      <c r="D42" s="29" t="s">
        <v>407</v>
      </c>
      <c r="E42" s="30" t="s">
        <v>403</v>
      </c>
      <c r="F42" s="31" t="s">
        <v>408</v>
      </c>
      <c r="G42" s="28" t="s">
        <v>75</v>
      </c>
      <c r="H42" s="32">
        <v>7</v>
      </c>
      <c r="I42" s="32">
        <v>5.5</v>
      </c>
      <c r="J42" s="32" t="s">
        <v>28</v>
      </c>
      <c r="K42" s="32" t="s">
        <v>28</v>
      </c>
      <c r="L42" s="40"/>
      <c r="M42" s="40"/>
      <c r="N42" s="40"/>
      <c r="O42" s="34">
        <v>4</v>
      </c>
      <c r="P42" s="35">
        <f t="shared" ref="P42:P73" si="5">ROUND(SUMPRODUCT(H42:O42,$H$9:$O$9)/100,1)</f>
        <v>4.8</v>
      </c>
      <c r="Q42" s="36" t="str">
        <f t="shared" ref="Q42:Q76" si="6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D</v>
      </c>
      <c r="R42" s="37" t="str">
        <f t="shared" ref="R42:R76" si="7">IF($P42&lt;4,"Kém",IF(AND($P42&gt;=4,$P42&lt;=5.4),"Trung bình yếu",IF(AND($P42&gt;=5.5,$P42&lt;=6.9),"Trung bình",IF(AND($P42&gt;=7,$P42&lt;=8.4),"Khá",IF(AND($P42&gt;=8.5,$P42&lt;=10),"Giỏi","")))))</f>
        <v>Trung bình yếu</v>
      </c>
      <c r="S42" s="38" t="str">
        <f t="shared" ref="S42:S76" si="8">+IF(OR($H42=0,$I42=0,$J42=0,$K42=0),"Không đủ ĐKDT","")</f>
        <v/>
      </c>
      <c r="T42" s="39" t="s">
        <v>701</v>
      </c>
      <c r="U42" s="3"/>
      <c r="V42" s="26"/>
      <c r="W42" s="72" t="str">
        <f t="shared" ref="W42:W76" si="9"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</row>
    <row r="43" spans="2:38" ht="22.05" customHeight="1">
      <c r="B43" s="27">
        <v>34</v>
      </c>
      <c r="C43" s="28" t="s">
        <v>409</v>
      </c>
      <c r="D43" s="29" t="s">
        <v>410</v>
      </c>
      <c r="E43" s="30" t="s">
        <v>207</v>
      </c>
      <c r="F43" s="31" t="s">
        <v>411</v>
      </c>
      <c r="G43" s="28" t="s">
        <v>64</v>
      </c>
      <c r="H43" s="32">
        <v>8</v>
      </c>
      <c r="I43" s="32">
        <v>7</v>
      </c>
      <c r="J43" s="32" t="s">
        <v>28</v>
      </c>
      <c r="K43" s="32" t="s">
        <v>28</v>
      </c>
      <c r="L43" s="40"/>
      <c r="M43" s="40"/>
      <c r="N43" s="40"/>
      <c r="O43" s="34">
        <v>7</v>
      </c>
      <c r="P43" s="35">
        <f t="shared" si="5"/>
        <v>7.2</v>
      </c>
      <c r="Q43" s="36" t="str">
        <f t="shared" si="6"/>
        <v>B</v>
      </c>
      <c r="R43" s="37" t="str">
        <f t="shared" si="7"/>
        <v>Khá</v>
      </c>
      <c r="S43" s="38" t="str">
        <f t="shared" si="8"/>
        <v/>
      </c>
      <c r="T43" s="39" t="s">
        <v>701</v>
      </c>
      <c r="U43" s="3"/>
      <c r="V43" s="26"/>
      <c r="W43" s="72" t="str">
        <f t="shared" si="9"/>
        <v>Đạt</v>
      </c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</row>
    <row r="44" spans="2:38" ht="22.05" customHeight="1">
      <c r="B44" s="27">
        <v>35</v>
      </c>
      <c r="C44" s="28" t="s">
        <v>412</v>
      </c>
      <c r="D44" s="29" t="s">
        <v>413</v>
      </c>
      <c r="E44" s="30" t="s">
        <v>207</v>
      </c>
      <c r="F44" s="31" t="s">
        <v>414</v>
      </c>
      <c r="G44" s="28" t="s">
        <v>162</v>
      </c>
      <c r="H44" s="32">
        <v>8</v>
      </c>
      <c r="I44" s="32">
        <v>9</v>
      </c>
      <c r="J44" s="32" t="s">
        <v>28</v>
      </c>
      <c r="K44" s="32" t="s">
        <v>28</v>
      </c>
      <c r="L44" s="40"/>
      <c r="M44" s="40"/>
      <c r="N44" s="40"/>
      <c r="O44" s="34">
        <v>7.5</v>
      </c>
      <c r="P44" s="35">
        <f t="shared" si="5"/>
        <v>7.8</v>
      </c>
      <c r="Q44" s="36" t="str">
        <f t="shared" si="6"/>
        <v>B</v>
      </c>
      <c r="R44" s="37" t="str">
        <f t="shared" si="7"/>
        <v>Khá</v>
      </c>
      <c r="S44" s="38" t="str">
        <f t="shared" si="8"/>
        <v/>
      </c>
      <c r="T44" s="39" t="s">
        <v>702</v>
      </c>
      <c r="U44" s="3"/>
      <c r="V44" s="26"/>
      <c r="W44" s="72" t="str">
        <f t="shared" si="9"/>
        <v>Đạt</v>
      </c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</row>
    <row r="45" spans="2:38" ht="22.05" customHeight="1">
      <c r="B45" s="27">
        <v>36</v>
      </c>
      <c r="C45" s="28" t="s">
        <v>415</v>
      </c>
      <c r="D45" s="29" t="s">
        <v>206</v>
      </c>
      <c r="E45" s="30" t="s">
        <v>207</v>
      </c>
      <c r="F45" s="31" t="s">
        <v>416</v>
      </c>
      <c r="G45" s="28" t="s">
        <v>68</v>
      </c>
      <c r="H45" s="32">
        <v>8</v>
      </c>
      <c r="I45" s="32">
        <v>5</v>
      </c>
      <c r="J45" s="32" t="s">
        <v>28</v>
      </c>
      <c r="K45" s="32" t="s">
        <v>28</v>
      </c>
      <c r="L45" s="40"/>
      <c r="M45" s="40"/>
      <c r="N45" s="40"/>
      <c r="O45" s="34">
        <v>6.5</v>
      </c>
      <c r="P45" s="35">
        <f t="shared" si="5"/>
        <v>6.7</v>
      </c>
      <c r="Q45" s="36" t="str">
        <f t="shared" si="6"/>
        <v>C+</v>
      </c>
      <c r="R45" s="37" t="str">
        <f t="shared" si="7"/>
        <v>Trung bình</v>
      </c>
      <c r="S45" s="38" t="str">
        <f t="shared" si="8"/>
        <v/>
      </c>
      <c r="T45" s="39" t="s">
        <v>702</v>
      </c>
      <c r="U45" s="3"/>
      <c r="V45" s="26"/>
      <c r="W45" s="72" t="str">
        <f t="shared" si="9"/>
        <v>Đạt</v>
      </c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</row>
    <row r="46" spans="2:38" ht="22.05" customHeight="1">
      <c r="B46" s="27">
        <v>37</v>
      </c>
      <c r="C46" s="28" t="s">
        <v>417</v>
      </c>
      <c r="D46" s="29" t="s">
        <v>418</v>
      </c>
      <c r="E46" s="30" t="s">
        <v>207</v>
      </c>
      <c r="F46" s="31" t="s">
        <v>419</v>
      </c>
      <c r="G46" s="28" t="s">
        <v>405</v>
      </c>
      <c r="H46" s="32">
        <v>8</v>
      </c>
      <c r="I46" s="32">
        <v>8</v>
      </c>
      <c r="J46" s="32" t="s">
        <v>28</v>
      </c>
      <c r="K46" s="32" t="s">
        <v>28</v>
      </c>
      <c r="L46" s="40"/>
      <c r="M46" s="40"/>
      <c r="N46" s="40"/>
      <c r="O46" s="34">
        <v>7</v>
      </c>
      <c r="P46" s="35">
        <f t="shared" si="5"/>
        <v>7.3</v>
      </c>
      <c r="Q46" s="36" t="str">
        <f t="shared" si="6"/>
        <v>B</v>
      </c>
      <c r="R46" s="37" t="str">
        <f t="shared" si="7"/>
        <v>Khá</v>
      </c>
      <c r="S46" s="38" t="str">
        <f t="shared" si="8"/>
        <v/>
      </c>
      <c r="T46" s="39" t="s">
        <v>702</v>
      </c>
      <c r="U46" s="3"/>
      <c r="V46" s="26"/>
      <c r="W46" s="72" t="str">
        <f t="shared" si="9"/>
        <v>Đạt</v>
      </c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</row>
    <row r="47" spans="2:38" ht="22.05" customHeight="1">
      <c r="B47" s="27">
        <v>38</v>
      </c>
      <c r="C47" s="28" t="s">
        <v>420</v>
      </c>
      <c r="D47" s="29" t="s">
        <v>421</v>
      </c>
      <c r="E47" s="30" t="s">
        <v>422</v>
      </c>
      <c r="F47" s="31" t="s">
        <v>393</v>
      </c>
      <c r="G47" s="28" t="s">
        <v>64</v>
      </c>
      <c r="H47" s="32">
        <v>8</v>
      </c>
      <c r="I47" s="32">
        <v>6</v>
      </c>
      <c r="J47" s="32" t="s">
        <v>28</v>
      </c>
      <c r="K47" s="32" t="s">
        <v>28</v>
      </c>
      <c r="L47" s="40"/>
      <c r="M47" s="40"/>
      <c r="N47" s="40"/>
      <c r="O47" s="34">
        <v>6</v>
      </c>
      <c r="P47" s="35">
        <f t="shared" si="5"/>
        <v>6.4</v>
      </c>
      <c r="Q47" s="36" t="str">
        <f t="shared" si="6"/>
        <v>C</v>
      </c>
      <c r="R47" s="37" t="str">
        <f t="shared" si="7"/>
        <v>Trung bình</v>
      </c>
      <c r="S47" s="38" t="str">
        <f t="shared" si="8"/>
        <v/>
      </c>
      <c r="T47" s="39" t="s">
        <v>702</v>
      </c>
      <c r="U47" s="3"/>
      <c r="V47" s="26"/>
      <c r="W47" s="72" t="str">
        <f t="shared" si="9"/>
        <v>Đạt</v>
      </c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</row>
    <row r="48" spans="2:38" ht="22.05" customHeight="1">
      <c r="B48" s="27">
        <v>39</v>
      </c>
      <c r="C48" s="28" t="s">
        <v>423</v>
      </c>
      <c r="D48" s="29" t="s">
        <v>282</v>
      </c>
      <c r="E48" s="30" t="s">
        <v>422</v>
      </c>
      <c r="F48" s="31" t="s">
        <v>424</v>
      </c>
      <c r="G48" s="28" t="s">
        <v>405</v>
      </c>
      <c r="H48" s="32">
        <v>8</v>
      </c>
      <c r="I48" s="32">
        <v>8</v>
      </c>
      <c r="J48" s="32" t="s">
        <v>28</v>
      </c>
      <c r="K48" s="32" t="s">
        <v>28</v>
      </c>
      <c r="L48" s="40"/>
      <c r="M48" s="40"/>
      <c r="N48" s="40"/>
      <c r="O48" s="34">
        <v>7</v>
      </c>
      <c r="P48" s="35">
        <f t="shared" si="5"/>
        <v>7.3</v>
      </c>
      <c r="Q48" s="36" t="str">
        <f t="shared" si="6"/>
        <v>B</v>
      </c>
      <c r="R48" s="37" t="str">
        <f t="shared" si="7"/>
        <v>Khá</v>
      </c>
      <c r="S48" s="38" t="str">
        <f t="shared" si="8"/>
        <v/>
      </c>
      <c r="T48" s="39" t="s">
        <v>702</v>
      </c>
      <c r="U48" s="3"/>
      <c r="V48" s="26"/>
      <c r="W48" s="72" t="str">
        <f t="shared" si="9"/>
        <v>Đạt</v>
      </c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</row>
    <row r="49" spans="2:38" ht="22.05" customHeight="1">
      <c r="B49" s="27">
        <v>40</v>
      </c>
      <c r="C49" s="28" t="s">
        <v>425</v>
      </c>
      <c r="D49" s="29" t="s">
        <v>426</v>
      </c>
      <c r="E49" s="30" t="s">
        <v>427</v>
      </c>
      <c r="F49" s="31" t="s">
        <v>171</v>
      </c>
      <c r="G49" s="28" t="s">
        <v>105</v>
      </c>
      <c r="H49" s="32">
        <v>8.5</v>
      </c>
      <c r="I49" s="32">
        <v>7.5</v>
      </c>
      <c r="J49" s="32" t="s">
        <v>28</v>
      </c>
      <c r="K49" s="32" t="s">
        <v>28</v>
      </c>
      <c r="L49" s="40"/>
      <c r="M49" s="40"/>
      <c r="N49" s="40"/>
      <c r="O49" s="34">
        <v>6</v>
      </c>
      <c r="P49" s="35">
        <f t="shared" si="5"/>
        <v>6.7</v>
      </c>
      <c r="Q49" s="36" t="str">
        <f t="shared" si="6"/>
        <v>C+</v>
      </c>
      <c r="R49" s="37" t="str">
        <f t="shared" si="7"/>
        <v>Trung bình</v>
      </c>
      <c r="S49" s="38" t="str">
        <f t="shared" si="8"/>
        <v/>
      </c>
      <c r="T49" s="39" t="s">
        <v>702</v>
      </c>
      <c r="U49" s="3"/>
      <c r="V49" s="26"/>
      <c r="W49" s="72" t="str">
        <f t="shared" si="9"/>
        <v>Đạt</v>
      </c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</row>
    <row r="50" spans="2:38" ht="22.05" customHeight="1">
      <c r="B50" s="27">
        <v>41</v>
      </c>
      <c r="C50" s="28" t="s">
        <v>428</v>
      </c>
      <c r="D50" s="29" t="s">
        <v>429</v>
      </c>
      <c r="E50" s="30" t="s">
        <v>213</v>
      </c>
      <c r="F50" s="31" t="s">
        <v>143</v>
      </c>
      <c r="G50" s="28" t="s">
        <v>75</v>
      </c>
      <c r="H50" s="32">
        <v>7.5</v>
      </c>
      <c r="I50" s="32">
        <v>5</v>
      </c>
      <c r="J50" s="32" t="s">
        <v>28</v>
      </c>
      <c r="K50" s="32" t="s">
        <v>28</v>
      </c>
      <c r="L50" s="40"/>
      <c r="M50" s="40"/>
      <c r="N50" s="40"/>
      <c r="O50" s="34">
        <v>7</v>
      </c>
      <c r="P50" s="35">
        <f t="shared" si="5"/>
        <v>6.9</v>
      </c>
      <c r="Q50" s="36" t="str">
        <f t="shared" si="6"/>
        <v>C+</v>
      </c>
      <c r="R50" s="37" t="str">
        <f t="shared" si="7"/>
        <v>Trung bình</v>
      </c>
      <c r="S50" s="38" t="str">
        <f t="shared" si="8"/>
        <v/>
      </c>
      <c r="T50" s="39" t="s">
        <v>702</v>
      </c>
      <c r="U50" s="3"/>
      <c r="V50" s="26"/>
      <c r="W50" s="72" t="str">
        <f t="shared" si="9"/>
        <v>Đạt</v>
      </c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</row>
    <row r="51" spans="2:38" ht="22.05" customHeight="1">
      <c r="B51" s="27">
        <v>42</v>
      </c>
      <c r="C51" s="28" t="s">
        <v>430</v>
      </c>
      <c r="D51" s="29" t="s">
        <v>178</v>
      </c>
      <c r="E51" s="30" t="s">
        <v>213</v>
      </c>
      <c r="F51" s="31" t="s">
        <v>431</v>
      </c>
      <c r="G51" s="28" t="s">
        <v>105</v>
      </c>
      <c r="H51" s="32">
        <v>7.5</v>
      </c>
      <c r="I51" s="32">
        <v>5</v>
      </c>
      <c r="J51" s="32" t="s">
        <v>28</v>
      </c>
      <c r="K51" s="32" t="s">
        <v>28</v>
      </c>
      <c r="L51" s="40"/>
      <c r="M51" s="40"/>
      <c r="N51" s="40"/>
      <c r="O51" s="34">
        <v>6.5</v>
      </c>
      <c r="P51" s="35">
        <f t="shared" si="5"/>
        <v>6.6</v>
      </c>
      <c r="Q51" s="36" t="str">
        <f t="shared" si="6"/>
        <v>C+</v>
      </c>
      <c r="R51" s="37" t="str">
        <f t="shared" si="7"/>
        <v>Trung bình</v>
      </c>
      <c r="S51" s="38" t="str">
        <f t="shared" si="8"/>
        <v/>
      </c>
      <c r="T51" s="39" t="s">
        <v>702</v>
      </c>
      <c r="U51" s="3"/>
      <c r="V51" s="26"/>
      <c r="W51" s="72" t="str">
        <f t="shared" si="9"/>
        <v>Đạt</v>
      </c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</row>
    <row r="52" spans="2:38" ht="22.05" customHeight="1">
      <c r="B52" s="27">
        <v>43</v>
      </c>
      <c r="C52" s="28" t="s">
        <v>432</v>
      </c>
      <c r="D52" s="29" t="s">
        <v>336</v>
      </c>
      <c r="E52" s="30" t="s">
        <v>213</v>
      </c>
      <c r="F52" s="31" t="s">
        <v>433</v>
      </c>
      <c r="G52" s="28" t="s">
        <v>75</v>
      </c>
      <c r="H52" s="32">
        <v>8</v>
      </c>
      <c r="I52" s="32">
        <v>5</v>
      </c>
      <c r="J52" s="32" t="s">
        <v>28</v>
      </c>
      <c r="K52" s="32" t="s">
        <v>28</v>
      </c>
      <c r="L52" s="40"/>
      <c r="M52" s="40"/>
      <c r="N52" s="40"/>
      <c r="O52" s="34">
        <v>8</v>
      </c>
      <c r="P52" s="35">
        <f t="shared" si="5"/>
        <v>7.7</v>
      </c>
      <c r="Q52" s="36" t="str">
        <f t="shared" si="6"/>
        <v>B</v>
      </c>
      <c r="R52" s="37" t="str">
        <f t="shared" si="7"/>
        <v>Khá</v>
      </c>
      <c r="S52" s="38" t="str">
        <f t="shared" si="8"/>
        <v/>
      </c>
      <c r="T52" s="39" t="s">
        <v>702</v>
      </c>
      <c r="U52" s="3"/>
      <c r="V52" s="26"/>
      <c r="W52" s="72" t="str">
        <f t="shared" si="9"/>
        <v>Đạt</v>
      </c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</row>
    <row r="53" spans="2:38" ht="22.05" customHeight="1">
      <c r="B53" s="27">
        <v>44</v>
      </c>
      <c r="C53" s="28" t="s">
        <v>434</v>
      </c>
      <c r="D53" s="29" t="s">
        <v>435</v>
      </c>
      <c r="E53" s="30" t="s">
        <v>220</v>
      </c>
      <c r="F53" s="31" t="s">
        <v>436</v>
      </c>
      <c r="G53" s="28" t="s">
        <v>64</v>
      </c>
      <c r="H53" s="32">
        <v>7.5</v>
      </c>
      <c r="I53" s="32">
        <v>5</v>
      </c>
      <c r="J53" s="32" t="s">
        <v>28</v>
      </c>
      <c r="K53" s="32" t="s">
        <v>28</v>
      </c>
      <c r="L53" s="40"/>
      <c r="M53" s="40"/>
      <c r="N53" s="40"/>
      <c r="O53" s="34">
        <v>5</v>
      </c>
      <c r="P53" s="35">
        <f t="shared" si="5"/>
        <v>5.5</v>
      </c>
      <c r="Q53" s="36" t="str">
        <f t="shared" si="6"/>
        <v>C</v>
      </c>
      <c r="R53" s="37" t="str">
        <f t="shared" si="7"/>
        <v>Trung bình</v>
      </c>
      <c r="S53" s="38" t="str">
        <f t="shared" si="8"/>
        <v/>
      </c>
      <c r="T53" s="39" t="s">
        <v>702</v>
      </c>
      <c r="U53" s="3"/>
      <c r="V53" s="26"/>
      <c r="W53" s="72" t="str">
        <f t="shared" si="9"/>
        <v>Đạt</v>
      </c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</row>
    <row r="54" spans="2:38" ht="22.05" customHeight="1">
      <c r="B54" s="27">
        <v>45</v>
      </c>
      <c r="C54" s="28" t="s">
        <v>437</v>
      </c>
      <c r="D54" s="29" t="s">
        <v>84</v>
      </c>
      <c r="E54" s="30" t="s">
        <v>438</v>
      </c>
      <c r="F54" s="31" t="s">
        <v>439</v>
      </c>
      <c r="G54" s="28" t="s">
        <v>68</v>
      </c>
      <c r="H54" s="32">
        <v>7.5</v>
      </c>
      <c r="I54" s="32">
        <v>6</v>
      </c>
      <c r="J54" s="32" t="s">
        <v>28</v>
      </c>
      <c r="K54" s="32" t="s">
        <v>28</v>
      </c>
      <c r="L54" s="40"/>
      <c r="M54" s="40"/>
      <c r="N54" s="40"/>
      <c r="O54" s="34">
        <v>7</v>
      </c>
      <c r="P54" s="35">
        <f t="shared" si="5"/>
        <v>7</v>
      </c>
      <c r="Q54" s="36" t="str">
        <f t="shared" si="6"/>
        <v>B</v>
      </c>
      <c r="R54" s="37" t="str">
        <f t="shared" si="7"/>
        <v>Khá</v>
      </c>
      <c r="S54" s="38" t="str">
        <f t="shared" si="8"/>
        <v/>
      </c>
      <c r="T54" s="39" t="s">
        <v>702</v>
      </c>
      <c r="U54" s="3"/>
      <c r="V54" s="26"/>
      <c r="W54" s="72" t="str">
        <f t="shared" si="9"/>
        <v>Đạt</v>
      </c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</row>
    <row r="55" spans="2:38" ht="22.05" customHeight="1">
      <c r="B55" s="27">
        <v>46</v>
      </c>
      <c r="C55" s="28" t="s">
        <v>440</v>
      </c>
      <c r="D55" s="29" t="s">
        <v>441</v>
      </c>
      <c r="E55" s="30" t="s">
        <v>223</v>
      </c>
      <c r="F55" s="31" t="s">
        <v>442</v>
      </c>
      <c r="G55" s="28" t="s">
        <v>105</v>
      </c>
      <c r="H55" s="32">
        <v>8</v>
      </c>
      <c r="I55" s="32">
        <v>8.5</v>
      </c>
      <c r="J55" s="32" t="s">
        <v>28</v>
      </c>
      <c r="K55" s="32" t="s">
        <v>28</v>
      </c>
      <c r="L55" s="40"/>
      <c r="M55" s="40"/>
      <c r="N55" s="40"/>
      <c r="O55" s="34">
        <v>6</v>
      </c>
      <c r="P55" s="35">
        <f t="shared" si="5"/>
        <v>6.7</v>
      </c>
      <c r="Q55" s="36" t="str">
        <f t="shared" si="6"/>
        <v>C+</v>
      </c>
      <c r="R55" s="37" t="str">
        <f t="shared" si="7"/>
        <v>Trung bình</v>
      </c>
      <c r="S55" s="38" t="str">
        <f t="shared" si="8"/>
        <v/>
      </c>
      <c r="T55" s="39" t="s">
        <v>702</v>
      </c>
      <c r="U55" s="3"/>
      <c r="V55" s="26"/>
      <c r="W55" s="72" t="str">
        <f t="shared" si="9"/>
        <v>Đạt</v>
      </c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</row>
    <row r="56" spans="2:38" ht="22.05" customHeight="1">
      <c r="B56" s="27">
        <v>47</v>
      </c>
      <c r="C56" s="28" t="s">
        <v>443</v>
      </c>
      <c r="D56" s="29" t="s">
        <v>444</v>
      </c>
      <c r="E56" s="30" t="s">
        <v>235</v>
      </c>
      <c r="F56" s="31" t="s">
        <v>445</v>
      </c>
      <c r="G56" s="28" t="s">
        <v>105</v>
      </c>
      <c r="H56" s="32">
        <v>7.5</v>
      </c>
      <c r="I56" s="32">
        <v>6</v>
      </c>
      <c r="J56" s="32" t="s">
        <v>28</v>
      </c>
      <c r="K56" s="32" t="s">
        <v>28</v>
      </c>
      <c r="L56" s="40"/>
      <c r="M56" s="40"/>
      <c r="N56" s="40"/>
      <c r="O56" s="34">
        <v>8</v>
      </c>
      <c r="P56" s="35">
        <f t="shared" si="5"/>
        <v>7.7</v>
      </c>
      <c r="Q56" s="36" t="str">
        <f t="shared" si="6"/>
        <v>B</v>
      </c>
      <c r="R56" s="37" t="str">
        <f t="shared" si="7"/>
        <v>Khá</v>
      </c>
      <c r="S56" s="38" t="str">
        <f t="shared" si="8"/>
        <v/>
      </c>
      <c r="T56" s="39" t="s">
        <v>702</v>
      </c>
      <c r="U56" s="3"/>
      <c r="V56" s="26"/>
      <c r="W56" s="72" t="str">
        <f t="shared" si="9"/>
        <v>Đạt</v>
      </c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</row>
    <row r="57" spans="2:38" ht="22.05" customHeight="1">
      <c r="B57" s="27">
        <v>48</v>
      </c>
      <c r="C57" s="28" t="s">
        <v>446</v>
      </c>
      <c r="D57" s="29" t="s">
        <v>447</v>
      </c>
      <c r="E57" s="30" t="s">
        <v>244</v>
      </c>
      <c r="F57" s="31" t="s">
        <v>448</v>
      </c>
      <c r="G57" s="28" t="s">
        <v>75</v>
      </c>
      <c r="H57" s="32">
        <v>8</v>
      </c>
      <c r="I57" s="32">
        <v>6</v>
      </c>
      <c r="J57" s="32" t="s">
        <v>28</v>
      </c>
      <c r="K57" s="32" t="s">
        <v>28</v>
      </c>
      <c r="L57" s="40"/>
      <c r="M57" s="40"/>
      <c r="N57" s="40"/>
      <c r="O57" s="34">
        <v>6</v>
      </c>
      <c r="P57" s="35">
        <f t="shared" si="5"/>
        <v>6.4</v>
      </c>
      <c r="Q57" s="36" t="str">
        <f t="shared" si="6"/>
        <v>C</v>
      </c>
      <c r="R57" s="37" t="str">
        <f t="shared" si="7"/>
        <v>Trung bình</v>
      </c>
      <c r="S57" s="38" t="str">
        <f t="shared" si="8"/>
        <v/>
      </c>
      <c r="T57" s="39" t="s">
        <v>702</v>
      </c>
      <c r="U57" s="3"/>
      <c r="V57" s="26"/>
      <c r="W57" s="72" t="str">
        <f t="shared" si="9"/>
        <v>Đạt</v>
      </c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</row>
    <row r="58" spans="2:38" ht="22.05" customHeight="1">
      <c r="B58" s="27">
        <v>49</v>
      </c>
      <c r="C58" s="28" t="s">
        <v>449</v>
      </c>
      <c r="D58" s="29" t="s">
        <v>450</v>
      </c>
      <c r="E58" s="30" t="s">
        <v>244</v>
      </c>
      <c r="F58" s="31" t="s">
        <v>451</v>
      </c>
      <c r="G58" s="28" t="s">
        <v>264</v>
      </c>
      <c r="H58" s="32">
        <v>8</v>
      </c>
      <c r="I58" s="32">
        <v>6.5</v>
      </c>
      <c r="J58" s="32" t="s">
        <v>28</v>
      </c>
      <c r="K58" s="32" t="s">
        <v>28</v>
      </c>
      <c r="L58" s="40"/>
      <c r="M58" s="40"/>
      <c r="N58" s="40"/>
      <c r="O58" s="34">
        <v>6</v>
      </c>
      <c r="P58" s="35">
        <f t="shared" si="5"/>
        <v>6.5</v>
      </c>
      <c r="Q58" s="36" t="str">
        <f t="shared" si="6"/>
        <v>C+</v>
      </c>
      <c r="R58" s="37" t="str">
        <f t="shared" si="7"/>
        <v>Trung bình</v>
      </c>
      <c r="S58" s="38" t="str">
        <f t="shared" si="8"/>
        <v/>
      </c>
      <c r="T58" s="39" t="s">
        <v>702</v>
      </c>
      <c r="U58" s="3"/>
      <c r="V58" s="26"/>
      <c r="W58" s="72" t="str">
        <f t="shared" si="9"/>
        <v>Đạt</v>
      </c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</row>
    <row r="59" spans="2:38" ht="22.05" customHeight="1">
      <c r="B59" s="27">
        <v>50</v>
      </c>
      <c r="C59" s="28" t="s">
        <v>452</v>
      </c>
      <c r="D59" s="29" t="s">
        <v>189</v>
      </c>
      <c r="E59" s="30" t="s">
        <v>453</v>
      </c>
      <c r="F59" s="31" t="s">
        <v>454</v>
      </c>
      <c r="G59" s="28" t="s">
        <v>68</v>
      </c>
      <c r="H59" s="32">
        <v>8</v>
      </c>
      <c r="I59" s="32">
        <v>8</v>
      </c>
      <c r="J59" s="32" t="s">
        <v>28</v>
      </c>
      <c r="K59" s="32" t="s">
        <v>28</v>
      </c>
      <c r="L59" s="40"/>
      <c r="M59" s="40"/>
      <c r="N59" s="40"/>
      <c r="O59" s="34">
        <v>6</v>
      </c>
      <c r="P59" s="35">
        <f t="shared" si="5"/>
        <v>6.6</v>
      </c>
      <c r="Q59" s="36" t="str">
        <f t="shared" si="6"/>
        <v>C+</v>
      </c>
      <c r="R59" s="37" t="str">
        <f t="shared" si="7"/>
        <v>Trung bình</v>
      </c>
      <c r="S59" s="38" t="str">
        <f t="shared" si="8"/>
        <v/>
      </c>
      <c r="T59" s="39" t="s">
        <v>702</v>
      </c>
      <c r="U59" s="3"/>
      <c r="V59" s="26"/>
      <c r="W59" s="72" t="str">
        <f t="shared" si="9"/>
        <v>Đạt</v>
      </c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</row>
    <row r="60" spans="2:38" ht="22.05" customHeight="1">
      <c r="B60" s="27">
        <v>51</v>
      </c>
      <c r="C60" s="28" t="s">
        <v>455</v>
      </c>
      <c r="D60" s="29" t="s">
        <v>456</v>
      </c>
      <c r="E60" s="30" t="s">
        <v>262</v>
      </c>
      <c r="F60" s="31" t="s">
        <v>457</v>
      </c>
      <c r="G60" s="28" t="s">
        <v>105</v>
      </c>
      <c r="H60" s="32">
        <v>7.5</v>
      </c>
      <c r="I60" s="32">
        <v>5</v>
      </c>
      <c r="J60" s="32" t="s">
        <v>28</v>
      </c>
      <c r="K60" s="32" t="s">
        <v>28</v>
      </c>
      <c r="L60" s="40"/>
      <c r="M60" s="40"/>
      <c r="N60" s="40"/>
      <c r="O60" s="34">
        <v>4</v>
      </c>
      <c r="P60" s="35">
        <f t="shared" si="5"/>
        <v>4.8</v>
      </c>
      <c r="Q60" s="36" t="str">
        <f t="shared" si="6"/>
        <v>D</v>
      </c>
      <c r="R60" s="37" t="str">
        <f t="shared" si="7"/>
        <v>Trung bình yếu</v>
      </c>
      <c r="S60" s="38" t="str">
        <f t="shared" si="8"/>
        <v/>
      </c>
      <c r="T60" s="39" t="s">
        <v>702</v>
      </c>
      <c r="U60" s="3"/>
      <c r="V60" s="26"/>
      <c r="W60" s="72" t="str">
        <f t="shared" si="9"/>
        <v>Đạt</v>
      </c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</row>
    <row r="61" spans="2:38" ht="22.05" customHeight="1">
      <c r="B61" s="27">
        <v>52</v>
      </c>
      <c r="C61" s="28" t="s">
        <v>458</v>
      </c>
      <c r="D61" s="29" t="s">
        <v>178</v>
      </c>
      <c r="E61" s="30" t="s">
        <v>459</v>
      </c>
      <c r="F61" s="31" t="s">
        <v>460</v>
      </c>
      <c r="G61" s="28" t="s">
        <v>64</v>
      </c>
      <c r="H61" s="32">
        <v>10</v>
      </c>
      <c r="I61" s="32">
        <v>5</v>
      </c>
      <c r="J61" s="32" t="s">
        <v>28</v>
      </c>
      <c r="K61" s="32" t="s">
        <v>28</v>
      </c>
      <c r="L61" s="40"/>
      <c r="M61" s="40"/>
      <c r="N61" s="40"/>
      <c r="O61" s="34">
        <v>5.5</v>
      </c>
      <c r="P61" s="35">
        <f t="shared" si="5"/>
        <v>6.4</v>
      </c>
      <c r="Q61" s="36" t="str">
        <f t="shared" si="6"/>
        <v>C</v>
      </c>
      <c r="R61" s="37" t="str">
        <f t="shared" si="7"/>
        <v>Trung bình</v>
      </c>
      <c r="S61" s="38" t="str">
        <f t="shared" si="8"/>
        <v/>
      </c>
      <c r="T61" s="39" t="s">
        <v>702</v>
      </c>
      <c r="U61" s="3"/>
      <c r="V61" s="26"/>
      <c r="W61" s="72" t="str">
        <f t="shared" si="9"/>
        <v>Đạt</v>
      </c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</row>
    <row r="62" spans="2:38" ht="22.05" customHeight="1">
      <c r="B62" s="27">
        <v>53</v>
      </c>
      <c r="C62" s="28" t="s">
        <v>461</v>
      </c>
      <c r="D62" s="29" t="s">
        <v>339</v>
      </c>
      <c r="E62" s="30" t="s">
        <v>270</v>
      </c>
      <c r="F62" s="31" t="s">
        <v>462</v>
      </c>
      <c r="G62" s="28" t="s">
        <v>105</v>
      </c>
      <c r="H62" s="32">
        <v>8</v>
      </c>
      <c r="I62" s="32">
        <v>8</v>
      </c>
      <c r="J62" s="32" t="s">
        <v>28</v>
      </c>
      <c r="K62" s="32" t="s">
        <v>28</v>
      </c>
      <c r="L62" s="40"/>
      <c r="M62" s="40"/>
      <c r="N62" s="40"/>
      <c r="O62" s="34">
        <v>6</v>
      </c>
      <c r="P62" s="35">
        <f t="shared" si="5"/>
        <v>6.6</v>
      </c>
      <c r="Q62" s="36" t="str">
        <f t="shared" si="6"/>
        <v>C+</v>
      </c>
      <c r="R62" s="37" t="str">
        <f t="shared" si="7"/>
        <v>Trung bình</v>
      </c>
      <c r="S62" s="38" t="str">
        <f t="shared" si="8"/>
        <v/>
      </c>
      <c r="T62" s="39" t="s">
        <v>702</v>
      </c>
      <c r="U62" s="3"/>
      <c r="V62" s="26"/>
      <c r="W62" s="72" t="str">
        <f t="shared" si="9"/>
        <v>Đạt</v>
      </c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</row>
    <row r="63" spans="2:38" ht="22.05" customHeight="1">
      <c r="B63" s="27">
        <v>54</v>
      </c>
      <c r="C63" s="28" t="s">
        <v>463</v>
      </c>
      <c r="D63" s="29" t="s">
        <v>464</v>
      </c>
      <c r="E63" s="30" t="s">
        <v>270</v>
      </c>
      <c r="F63" s="31" t="s">
        <v>465</v>
      </c>
      <c r="G63" s="28" t="s">
        <v>405</v>
      </c>
      <c r="H63" s="32">
        <v>8</v>
      </c>
      <c r="I63" s="32">
        <v>8</v>
      </c>
      <c r="J63" s="32" t="s">
        <v>28</v>
      </c>
      <c r="K63" s="32" t="s">
        <v>28</v>
      </c>
      <c r="L63" s="40"/>
      <c r="M63" s="40"/>
      <c r="N63" s="40"/>
      <c r="O63" s="34">
        <v>6.5</v>
      </c>
      <c r="P63" s="35">
        <f t="shared" si="5"/>
        <v>7</v>
      </c>
      <c r="Q63" s="36" t="str">
        <f t="shared" si="6"/>
        <v>B</v>
      </c>
      <c r="R63" s="37" t="str">
        <f t="shared" si="7"/>
        <v>Khá</v>
      </c>
      <c r="S63" s="38" t="str">
        <f t="shared" si="8"/>
        <v/>
      </c>
      <c r="T63" s="39" t="s">
        <v>702</v>
      </c>
      <c r="U63" s="3"/>
      <c r="V63" s="26"/>
      <c r="W63" s="72" t="str">
        <f t="shared" si="9"/>
        <v>Đạt</v>
      </c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</row>
    <row r="64" spans="2:38" ht="22.05" customHeight="1">
      <c r="B64" s="27">
        <v>55</v>
      </c>
      <c r="C64" s="28" t="s">
        <v>466</v>
      </c>
      <c r="D64" s="29" t="s">
        <v>467</v>
      </c>
      <c r="E64" s="30" t="s">
        <v>468</v>
      </c>
      <c r="F64" s="31" t="s">
        <v>469</v>
      </c>
      <c r="G64" s="28" t="s">
        <v>68</v>
      </c>
      <c r="H64" s="32">
        <v>8</v>
      </c>
      <c r="I64" s="32">
        <v>8.5</v>
      </c>
      <c r="J64" s="32" t="s">
        <v>28</v>
      </c>
      <c r="K64" s="32" t="s">
        <v>28</v>
      </c>
      <c r="L64" s="40"/>
      <c r="M64" s="40"/>
      <c r="N64" s="40"/>
      <c r="O64" s="34">
        <v>8</v>
      </c>
      <c r="P64" s="35">
        <f t="shared" si="5"/>
        <v>8.1</v>
      </c>
      <c r="Q64" s="36" t="str">
        <f t="shared" si="6"/>
        <v>B+</v>
      </c>
      <c r="R64" s="37" t="str">
        <f t="shared" si="7"/>
        <v>Khá</v>
      </c>
      <c r="S64" s="38" t="str">
        <f t="shared" si="8"/>
        <v/>
      </c>
      <c r="T64" s="39" t="s">
        <v>702</v>
      </c>
      <c r="U64" s="3"/>
      <c r="V64" s="26"/>
      <c r="W64" s="72" t="str">
        <f t="shared" si="9"/>
        <v>Đạt</v>
      </c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</row>
    <row r="65" spans="1:38" ht="22.05" customHeight="1">
      <c r="B65" s="27">
        <v>56</v>
      </c>
      <c r="C65" s="28" t="s">
        <v>470</v>
      </c>
      <c r="D65" s="29" t="s">
        <v>471</v>
      </c>
      <c r="E65" s="30" t="s">
        <v>277</v>
      </c>
      <c r="F65" s="31" t="s">
        <v>472</v>
      </c>
      <c r="G65" s="28" t="s">
        <v>105</v>
      </c>
      <c r="H65" s="32">
        <v>8</v>
      </c>
      <c r="I65" s="32">
        <v>4</v>
      </c>
      <c r="J65" s="32" t="s">
        <v>28</v>
      </c>
      <c r="K65" s="32" t="s">
        <v>28</v>
      </c>
      <c r="L65" s="40"/>
      <c r="M65" s="40"/>
      <c r="N65" s="40"/>
      <c r="O65" s="34">
        <v>6</v>
      </c>
      <c r="P65" s="35">
        <f t="shared" si="5"/>
        <v>6.2</v>
      </c>
      <c r="Q65" s="36" t="str">
        <f t="shared" si="6"/>
        <v>C</v>
      </c>
      <c r="R65" s="37" t="str">
        <f t="shared" si="7"/>
        <v>Trung bình</v>
      </c>
      <c r="S65" s="38" t="str">
        <f t="shared" si="8"/>
        <v/>
      </c>
      <c r="T65" s="39" t="s">
        <v>702</v>
      </c>
      <c r="U65" s="3"/>
      <c r="V65" s="26"/>
      <c r="W65" s="72" t="str">
        <f t="shared" si="9"/>
        <v>Đạt</v>
      </c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</row>
    <row r="66" spans="1:38" ht="22.05" customHeight="1">
      <c r="B66" s="27">
        <v>57</v>
      </c>
      <c r="C66" s="28" t="s">
        <v>473</v>
      </c>
      <c r="D66" s="29" t="s">
        <v>474</v>
      </c>
      <c r="E66" s="30" t="s">
        <v>277</v>
      </c>
      <c r="F66" s="31" t="s">
        <v>475</v>
      </c>
      <c r="G66" s="28" t="s">
        <v>75</v>
      </c>
      <c r="H66" s="32">
        <v>8</v>
      </c>
      <c r="I66" s="32">
        <v>7.5</v>
      </c>
      <c r="J66" s="32" t="s">
        <v>28</v>
      </c>
      <c r="K66" s="32" t="s">
        <v>28</v>
      </c>
      <c r="L66" s="40"/>
      <c r="M66" s="40"/>
      <c r="N66" s="40"/>
      <c r="O66" s="34">
        <v>5.5</v>
      </c>
      <c r="P66" s="35">
        <f t="shared" si="5"/>
        <v>6.2</v>
      </c>
      <c r="Q66" s="36" t="str">
        <f t="shared" si="6"/>
        <v>C</v>
      </c>
      <c r="R66" s="37" t="str">
        <f t="shared" si="7"/>
        <v>Trung bình</v>
      </c>
      <c r="S66" s="38" t="str">
        <f t="shared" si="8"/>
        <v/>
      </c>
      <c r="T66" s="39" t="s">
        <v>702</v>
      </c>
      <c r="U66" s="3"/>
      <c r="V66" s="26"/>
      <c r="W66" s="72" t="str">
        <f t="shared" si="9"/>
        <v>Đạt</v>
      </c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</row>
    <row r="67" spans="1:38" ht="22.05" customHeight="1">
      <c r="B67" s="27">
        <v>58</v>
      </c>
      <c r="C67" s="28" t="s">
        <v>476</v>
      </c>
      <c r="D67" s="29" t="s">
        <v>178</v>
      </c>
      <c r="E67" s="30" t="s">
        <v>277</v>
      </c>
      <c r="F67" s="31" t="s">
        <v>477</v>
      </c>
      <c r="G67" s="28" t="s">
        <v>64</v>
      </c>
      <c r="H67" s="32">
        <v>9</v>
      </c>
      <c r="I67" s="32">
        <v>6</v>
      </c>
      <c r="J67" s="32" t="s">
        <v>28</v>
      </c>
      <c r="K67" s="32" t="s">
        <v>28</v>
      </c>
      <c r="L67" s="40"/>
      <c r="M67" s="40"/>
      <c r="N67" s="40"/>
      <c r="O67" s="34">
        <v>6.5</v>
      </c>
      <c r="P67" s="35">
        <f t="shared" si="5"/>
        <v>7</v>
      </c>
      <c r="Q67" s="36" t="str">
        <f t="shared" si="6"/>
        <v>B</v>
      </c>
      <c r="R67" s="37" t="str">
        <f t="shared" si="7"/>
        <v>Khá</v>
      </c>
      <c r="S67" s="38" t="str">
        <f t="shared" si="8"/>
        <v/>
      </c>
      <c r="T67" s="39" t="s">
        <v>702</v>
      </c>
      <c r="U67" s="3"/>
      <c r="V67" s="26"/>
      <c r="W67" s="72" t="str">
        <f t="shared" si="9"/>
        <v>Đạt</v>
      </c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</row>
    <row r="68" spans="1:38" ht="22.05" customHeight="1">
      <c r="B68" s="27">
        <v>59</v>
      </c>
      <c r="C68" s="28" t="s">
        <v>478</v>
      </c>
      <c r="D68" s="29" t="s">
        <v>479</v>
      </c>
      <c r="E68" s="30" t="s">
        <v>277</v>
      </c>
      <c r="F68" s="31" t="s">
        <v>480</v>
      </c>
      <c r="G68" s="28" t="s">
        <v>255</v>
      </c>
      <c r="H68" s="32">
        <v>7.5</v>
      </c>
      <c r="I68" s="32">
        <v>6</v>
      </c>
      <c r="J68" s="32" t="s">
        <v>28</v>
      </c>
      <c r="K68" s="32" t="s">
        <v>28</v>
      </c>
      <c r="L68" s="40"/>
      <c r="M68" s="40"/>
      <c r="N68" s="40"/>
      <c r="O68" s="34">
        <v>7</v>
      </c>
      <c r="P68" s="35">
        <f t="shared" si="5"/>
        <v>7</v>
      </c>
      <c r="Q68" s="36" t="str">
        <f t="shared" si="6"/>
        <v>B</v>
      </c>
      <c r="R68" s="37" t="str">
        <f t="shared" si="7"/>
        <v>Khá</v>
      </c>
      <c r="S68" s="38" t="str">
        <f t="shared" si="8"/>
        <v/>
      </c>
      <c r="T68" s="39" t="s">
        <v>702</v>
      </c>
      <c r="U68" s="3"/>
      <c r="V68" s="26"/>
      <c r="W68" s="72" t="str">
        <f t="shared" si="9"/>
        <v>Đạt</v>
      </c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</row>
    <row r="69" spans="1:38" ht="22.05" customHeight="1">
      <c r="B69" s="27">
        <v>60</v>
      </c>
      <c r="C69" s="28" t="s">
        <v>481</v>
      </c>
      <c r="D69" s="29" t="s">
        <v>342</v>
      </c>
      <c r="E69" s="30" t="s">
        <v>277</v>
      </c>
      <c r="F69" s="31" t="s">
        <v>482</v>
      </c>
      <c r="G69" s="28" t="s">
        <v>105</v>
      </c>
      <c r="H69" s="32">
        <v>8</v>
      </c>
      <c r="I69" s="32">
        <v>7</v>
      </c>
      <c r="J69" s="32" t="s">
        <v>28</v>
      </c>
      <c r="K69" s="32" t="s">
        <v>28</v>
      </c>
      <c r="L69" s="40"/>
      <c r="M69" s="40"/>
      <c r="N69" s="40"/>
      <c r="O69" s="34">
        <v>8</v>
      </c>
      <c r="P69" s="35">
        <f t="shared" si="5"/>
        <v>7.9</v>
      </c>
      <c r="Q69" s="36" t="str">
        <f t="shared" si="6"/>
        <v>B</v>
      </c>
      <c r="R69" s="37" t="str">
        <f t="shared" si="7"/>
        <v>Khá</v>
      </c>
      <c r="S69" s="38" t="str">
        <f t="shared" si="8"/>
        <v/>
      </c>
      <c r="T69" s="39" t="s">
        <v>702</v>
      </c>
      <c r="U69" s="3"/>
      <c r="V69" s="26"/>
      <c r="W69" s="72" t="str">
        <f t="shared" si="9"/>
        <v>Đạt</v>
      </c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</row>
    <row r="70" spans="1:38" ht="22.05" customHeight="1">
      <c r="B70" s="27">
        <v>61</v>
      </c>
      <c r="C70" s="28" t="s">
        <v>483</v>
      </c>
      <c r="D70" s="29" t="s">
        <v>484</v>
      </c>
      <c r="E70" s="30" t="s">
        <v>277</v>
      </c>
      <c r="F70" s="31" t="s">
        <v>485</v>
      </c>
      <c r="G70" s="28" t="s">
        <v>75</v>
      </c>
      <c r="H70" s="32">
        <v>7.5</v>
      </c>
      <c r="I70" s="32">
        <v>5.5</v>
      </c>
      <c r="J70" s="32" t="s">
        <v>28</v>
      </c>
      <c r="K70" s="32" t="s">
        <v>28</v>
      </c>
      <c r="L70" s="40"/>
      <c r="M70" s="40"/>
      <c r="N70" s="40"/>
      <c r="O70" s="34">
        <v>6.5</v>
      </c>
      <c r="P70" s="35">
        <f t="shared" si="5"/>
        <v>6.6</v>
      </c>
      <c r="Q70" s="36" t="str">
        <f t="shared" si="6"/>
        <v>C+</v>
      </c>
      <c r="R70" s="37" t="str">
        <f t="shared" si="7"/>
        <v>Trung bình</v>
      </c>
      <c r="S70" s="38" t="str">
        <f t="shared" si="8"/>
        <v/>
      </c>
      <c r="T70" s="39" t="s">
        <v>702</v>
      </c>
      <c r="U70" s="3"/>
      <c r="V70" s="26"/>
      <c r="W70" s="72" t="str">
        <f t="shared" si="9"/>
        <v>Đạt</v>
      </c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</row>
    <row r="71" spans="1:38" ht="22.05" customHeight="1">
      <c r="B71" s="27">
        <v>62</v>
      </c>
      <c r="C71" s="28" t="s">
        <v>486</v>
      </c>
      <c r="D71" s="29" t="s">
        <v>253</v>
      </c>
      <c r="E71" s="30" t="s">
        <v>277</v>
      </c>
      <c r="F71" s="31" t="s">
        <v>487</v>
      </c>
      <c r="G71" s="28" t="s">
        <v>64</v>
      </c>
      <c r="H71" s="32">
        <v>7.5</v>
      </c>
      <c r="I71" s="32">
        <v>8.5</v>
      </c>
      <c r="J71" s="32" t="s">
        <v>28</v>
      </c>
      <c r="K71" s="32" t="s">
        <v>28</v>
      </c>
      <c r="L71" s="40"/>
      <c r="M71" s="40"/>
      <c r="N71" s="40"/>
      <c r="O71" s="34">
        <v>5</v>
      </c>
      <c r="P71" s="35">
        <f t="shared" si="5"/>
        <v>5.9</v>
      </c>
      <c r="Q71" s="36" t="str">
        <f t="shared" si="6"/>
        <v>C</v>
      </c>
      <c r="R71" s="37" t="str">
        <f t="shared" si="7"/>
        <v>Trung bình</v>
      </c>
      <c r="S71" s="38" t="str">
        <f t="shared" si="8"/>
        <v/>
      </c>
      <c r="T71" s="39" t="s">
        <v>702</v>
      </c>
      <c r="U71" s="3"/>
      <c r="V71" s="26"/>
      <c r="W71" s="72" t="str">
        <f t="shared" si="9"/>
        <v>Đạt</v>
      </c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</row>
    <row r="72" spans="1:38" ht="22.05" customHeight="1">
      <c r="B72" s="27">
        <v>63</v>
      </c>
      <c r="C72" s="28" t="s">
        <v>488</v>
      </c>
      <c r="D72" s="29" t="s">
        <v>489</v>
      </c>
      <c r="E72" s="30" t="s">
        <v>288</v>
      </c>
      <c r="F72" s="31" t="s">
        <v>490</v>
      </c>
      <c r="G72" s="28" t="s">
        <v>105</v>
      </c>
      <c r="H72" s="32">
        <v>9</v>
      </c>
      <c r="I72" s="32">
        <v>7</v>
      </c>
      <c r="J72" s="32" t="s">
        <v>28</v>
      </c>
      <c r="K72" s="32" t="s">
        <v>28</v>
      </c>
      <c r="L72" s="40"/>
      <c r="M72" s="40"/>
      <c r="N72" s="40"/>
      <c r="O72" s="34">
        <v>6</v>
      </c>
      <c r="P72" s="35">
        <f t="shared" si="5"/>
        <v>6.7</v>
      </c>
      <c r="Q72" s="36" t="str">
        <f t="shared" si="6"/>
        <v>C+</v>
      </c>
      <c r="R72" s="37" t="str">
        <f t="shared" si="7"/>
        <v>Trung bình</v>
      </c>
      <c r="S72" s="38" t="str">
        <f t="shared" si="8"/>
        <v/>
      </c>
      <c r="T72" s="39" t="s">
        <v>702</v>
      </c>
      <c r="U72" s="3"/>
      <c r="V72" s="26"/>
      <c r="W72" s="72" t="str">
        <f t="shared" si="9"/>
        <v>Đạt</v>
      </c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</row>
    <row r="73" spans="1:38" ht="22.05" customHeight="1">
      <c r="B73" s="27">
        <v>64</v>
      </c>
      <c r="C73" s="28" t="s">
        <v>491</v>
      </c>
      <c r="D73" s="29" t="s">
        <v>492</v>
      </c>
      <c r="E73" s="30" t="s">
        <v>493</v>
      </c>
      <c r="F73" s="31" t="s">
        <v>494</v>
      </c>
      <c r="G73" s="28" t="s">
        <v>105</v>
      </c>
      <c r="H73" s="32">
        <v>7</v>
      </c>
      <c r="I73" s="32">
        <v>6.5</v>
      </c>
      <c r="J73" s="32" t="s">
        <v>28</v>
      </c>
      <c r="K73" s="32" t="s">
        <v>28</v>
      </c>
      <c r="L73" s="40"/>
      <c r="M73" s="40"/>
      <c r="N73" s="40"/>
      <c r="O73" s="34">
        <v>6</v>
      </c>
      <c r="P73" s="35">
        <f t="shared" si="5"/>
        <v>6.3</v>
      </c>
      <c r="Q73" s="36" t="str">
        <f t="shared" si="6"/>
        <v>C</v>
      </c>
      <c r="R73" s="37" t="str">
        <f t="shared" si="7"/>
        <v>Trung bình</v>
      </c>
      <c r="S73" s="38" t="str">
        <f t="shared" si="8"/>
        <v/>
      </c>
      <c r="T73" s="39" t="s">
        <v>702</v>
      </c>
      <c r="U73" s="3"/>
      <c r="V73" s="26"/>
      <c r="W73" s="72" t="str">
        <f t="shared" si="9"/>
        <v>Đạt</v>
      </c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</row>
    <row r="74" spans="1:38" ht="22.05" customHeight="1">
      <c r="B74" s="27">
        <v>65</v>
      </c>
      <c r="C74" s="28" t="s">
        <v>495</v>
      </c>
      <c r="D74" s="29" t="s">
        <v>496</v>
      </c>
      <c r="E74" s="30" t="s">
        <v>301</v>
      </c>
      <c r="F74" s="31" t="s">
        <v>411</v>
      </c>
      <c r="G74" s="28" t="s">
        <v>75</v>
      </c>
      <c r="H74" s="32">
        <v>7</v>
      </c>
      <c r="I74" s="32">
        <v>7.5</v>
      </c>
      <c r="J74" s="32" t="s">
        <v>28</v>
      </c>
      <c r="K74" s="32" t="s">
        <v>28</v>
      </c>
      <c r="L74" s="40"/>
      <c r="M74" s="40"/>
      <c r="N74" s="40"/>
      <c r="O74" s="34">
        <v>7</v>
      </c>
      <c r="P74" s="35">
        <f t="shared" ref="P74:P105" si="10">ROUND(SUMPRODUCT(H74:O74,$H$9:$O$9)/100,1)</f>
        <v>7.1</v>
      </c>
      <c r="Q74" s="36" t="str">
        <f t="shared" si="6"/>
        <v>B</v>
      </c>
      <c r="R74" s="37" t="str">
        <f t="shared" si="7"/>
        <v>Khá</v>
      </c>
      <c r="S74" s="38" t="str">
        <f t="shared" si="8"/>
        <v/>
      </c>
      <c r="T74" s="39" t="s">
        <v>702</v>
      </c>
      <c r="U74" s="3"/>
      <c r="V74" s="26"/>
      <c r="W74" s="72" t="str">
        <f t="shared" si="9"/>
        <v>Đạt</v>
      </c>
      <c r="X74" s="60"/>
      <c r="Y74" s="60"/>
      <c r="Z74" s="60"/>
      <c r="AA74" s="60"/>
      <c r="AB74" s="60"/>
      <c r="AC74" s="60"/>
      <c r="AD74" s="60"/>
      <c r="AE74" s="60"/>
      <c r="AF74" s="60"/>
      <c r="AG74" s="60"/>
      <c r="AH74" s="60"/>
      <c r="AI74" s="60"/>
      <c r="AJ74" s="60"/>
      <c r="AK74" s="60"/>
      <c r="AL74" s="60"/>
    </row>
    <row r="75" spans="1:38" ht="22.05" customHeight="1">
      <c r="B75" s="27">
        <v>66</v>
      </c>
      <c r="C75" s="28" t="s">
        <v>497</v>
      </c>
      <c r="D75" s="29" t="s">
        <v>498</v>
      </c>
      <c r="E75" s="30" t="s">
        <v>307</v>
      </c>
      <c r="F75" s="31" t="s">
        <v>499</v>
      </c>
      <c r="G75" s="28" t="s">
        <v>64</v>
      </c>
      <c r="H75" s="32">
        <v>7.5</v>
      </c>
      <c r="I75" s="32">
        <v>4.5</v>
      </c>
      <c r="J75" s="32" t="s">
        <v>28</v>
      </c>
      <c r="K75" s="32" t="s">
        <v>28</v>
      </c>
      <c r="L75" s="40"/>
      <c r="M75" s="40"/>
      <c r="N75" s="40"/>
      <c r="O75" s="34">
        <v>7</v>
      </c>
      <c r="P75" s="35">
        <f t="shared" si="10"/>
        <v>6.9</v>
      </c>
      <c r="Q75" s="36" t="str">
        <f t="shared" si="6"/>
        <v>C+</v>
      </c>
      <c r="R75" s="37" t="str">
        <f t="shared" si="7"/>
        <v>Trung bình</v>
      </c>
      <c r="S75" s="38" t="str">
        <f t="shared" si="8"/>
        <v/>
      </c>
      <c r="T75" s="39" t="s">
        <v>702</v>
      </c>
      <c r="U75" s="3"/>
      <c r="V75" s="26"/>
      <c r="W75" s="72" t="str">
        <f t="shared" si="9"/>
        <v>Đạt</v>
      </c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</row>
    <row r="76" spans="1:38" ht="22.05" customHeight="1">
      <c r="B76" s="27">
        <v>67</v>
      </c>
      <c r="C76" s="28" t="s">
        <v>500</v>
      </c>
      <c r="D76" s="29" t="s">
        <v>501</v>
      </c>
      <c r="E76" s="30" t="s">
        <v>307</v>
      </c>
      <c r="F76" s="31" t="s">
        <v>183</v>
      </c>
      <c r="G76" s="28" t="s">
        <v>105</v>
      </c>
      <c r="H76" s="32">
        <v>8</v>
      </c>
      <c r="I76" s="32">
        <v>7</v>
      </c>
      <c r="J76" s="32" t="s">
        <v>28</v>
      </c>
      <c r="K76" s="32" t="s">
        <v>28</v>
      </c>
      <c r="L76" s="40"/>
      <c r="M76" s="40"/>
      <c r="N76" s="40"/>
      <c r="O76" s="34">
        <v>7</v>
      </c>
      <c r="P76" s="35">
        <f t="shared" si="10"/>
        <v>7.2</v>
      </c>
      <c r="Q76" s="36" t="str">
        <f t="shared" si="6"/>
        <v>B</v>
      </c>
      <c r="R76" s="37" t="str">
        <f t="shared" si="7"/>
        <v>Khá</v>
      </c>
      <c r="S76" s="38" t="str">
        <f t="shared" si="8"/>
        <v/>
      </c>
      <c r="T76" s="39" t="s">
        <v>702</v>
      </c>
      <c r="U76" s="3"/>
      <c r="V76" s="26"/>
      <c r="W76" s="72" t="str">
        <f t="shared" si="9"/>
        <v>Đạt</v>
      </c>
      <c r="X76" s="60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</row>
    <row r="77" spans="1:38" ht="9" customHeight="1">
      <c r="A77" s="2"/>
      <c r="B77" s="41"/>
      <c r="C77" s="42"/>
      <c r="D77" s="42"/>
      <c r="E77" s="43"/>
      <c r="F77" s="43"/>
      <c r="G77" s="43"/>
      <c r="H77" s="44"/>
      <c r="I77" s="45"/>
      <c r="J77" s="45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3"/>
    </row>
    <row r="78" spans="1:38" ht="16.8" hidden="1">
      <c r="A78" s="2"/>
      <c r="B78" s="117" t="s">
        <v>29</v>
      </c>
      <c r="C78" s="117"/>
      <c r="D78" s="42"/>
      <c r="E78" s="43"/>
      <c r="F78" s="43"/>
      <c r="G78" s="43"/>
      <c r="H78" s="44"/>
      <c r="I78" s="45"/>
      <c r="J78" s="45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3"/>
    </row>
    <row r="79" spans="1:38" ht="16.5" hidden="1" customHeight="1">
      <c r="A79" s="2"/>
      <c r="B79" s="47" t="s">
        <v>30</v>
      </c>
      <c r="C79" s="47"/>
      <c r="D79" s="48">
        <f>+$Z$8</f>
        <v>67</v>
      </c>
      <c r="E79" s="49" t="s">
        <v>31</v>
      </c>
      <c r="F79" s="118" t="s">
        <v>32</v>
      </c>
      <c r="G79" s="118"/>
      <c r="H79" s="118"/>
      <c r="I79" s="118"/>
      <c r="J79" s="118"/>
      <c r="K79" s="118"/>
      <c r="L79" s="118"/>
      <c r="M79" s="118"/>
      <c r="N79" s="118"/>
      <c r="O79" s="50">
        <f>$Z$8 -COUNTIF($S$9:$S$266,"Vắng") -COUNTIF($S$9:$S$266,"Vắng có phép") - COUNTIF($S$9:$S$266,"Đình chỉ thi") - COUNTIF($S$9:$S$266,"Không đủ ĐKDT")</f>
        <v>66</v>
      </c>
      <c r="P79" s="50"/>
      <c r="Q79" s="50"/>
      <c r="R79" s="51"/>
      <c r="S79" s="52" t="s">
        <v>31</v>
      </c>
      <c r="T79" s="51"/>
      <c r="U79" s="3"/>
    </row>
    <row r="80" spans="1:38" ht="16.5" hidden="1" customHeight="1">
      <c r="A80" s="2"/>
      <c r="B80" s="47" t="s">
        <v>33</v>
      </c>
      <c r="C80" s="47"/>
      <c r="D80" s="48">
        <f>+$AK$8</f>
        <v>64</v>
      </c>
      <c r="E80" s="49" t="s">
        <v>31</v>
      </c>
      <c r="F80" s="118" t="s">
        <v>34</v>
      </c>
      <c r="G80" s="118"/>
      <c r="H80" s="118"/>
      <c r="I80" s="118"/>
      <c r="J80" s="118"/>
      <c r="K80" s="118"/>
      <c r="L80" s="118"/>
      <c r="M80" s="118"/>
      <c r="N80" s="118"/>
      <c r="O80" s="53">
        <f>COUNTIF($S$9:$S$142,"Vắng")</f>
        <v>0</v>
      </c>
      <c r="P80" s="53"/>
      <c r="Q80" s="53"/>
      <c r="R80" s="54"/>
      <c r="S80" s="52" t="s">
        <v>31</v>
      </c>
      <c r="T80" s="54"/>
      <c r="U80" s="3"/>
    </row>
    <row r="81" spans="1:38" ht="16.5" hidden="1" customHeight="1">
      <c r="A81" s="2"/>
      <c r="B81" s="47" t="s">
        <v>49</v>
      </c>
      <c r="C81" s="47"/>
      <c r="D81" s="58">
        <f>COUNTIF(W10:W76,"Học lại")</f>
        <v>3</v>
      </c>
      <c r="E81" s="49" t="s">
        <v>31</v>
      </c>
      <c r="F81" s="118" t="s">
        <v>50</v>
      </c>
      <c r="G81" s="118"/>
      <c r="H81" s="118"/>
      <c r="I81" s="118"/>
      <c r="J81" s="118"/>
      <c r="K81" s="118"/>
      <c r="L81" s="118"/>
      <c r="M81" s="118"/>
      <c r="N81" s="118"/>
      <c r="O81" s="50">
        <f>COUNTIF($S$9:$S$142,"Vắng có phép")</f>
        <v>0</v>
      </c>
      <c r="P81" s="50"/>
      <c r="Q81" s="50"/>
      <c r="R81" s="51"/>
      <c r="S81" s="52" t="s">
        <v>31</v>
      </c>
      <c r="T81" s="51"/>
      <c r="U81" s="3"/>
    </row>
    <row r="82" spans="1:38" ht="3" hidden="1" customHeight="1">
      <c r="A82" s="2"/>
      <c r="B82" s="41"/>
      <c r="C82" s="42"/>
      <c r="D82" s="42"/>
      <c r="E82" s="43"/>
      <c r="F82" s="43"/>
      <c r="G82" s="43"/>
      <c r="H82" s="44"/>
      <c r="I82" s="45"/>
      <c r="J82" s="45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3"/>
    </row>
    <row r="83" spans="1:38" hidden="1">
      <c r="B83" s="78" t="s">
        <v>51</v>
      </c>
      <c r="C83" s="78"/>
      <c r="D83" s="79">
        <f>COUNTIF(W10:W76,"Thi lại")</f>
        <v>0</v>
      </c>
      <c r="E83" s="80" t="s">
        <v>31</v>
      </c>
      <c r="F83" s="3"/>
      <c r="G83" s="3"/>
      <c r="H83" s="3"/>
      <c r="I83" s="3"/>
      <c r="J83" s="119"/>
      <c r="K83" s="119"/>
      <c r="L83" s="119"/>
      <c r="M83" s="119"/>
      <c r="N83" s="119"/>
      <c r="O83" s="119"/>
      <c r="P83" s="119"/>
      <c r="Q83" s="119"/>
      <c r="R83" s="119"/>
      <c r="S83" s="119"/>
      <c r="T83" s="119"/>
      <c r="U83" s="3"/>
    </row>
    <row r="84" spans="1:38" ht="24.75" customHeight="1">
      <c r="B84" s="78"/>
      <c r="C84" s="78"/>
      <c r="D84" s="79"/>
      <c r="E84" s="80"/>
      <c r="F84" s="3"/>
      <c r="G84" s="3"/>
      <c r="H84" s="3"/>
      <c r="I84" s="3"/>
      <c r="J84" s="119" t="s">
        <v>709</v>
      </c>
      <c r="K84" s="119"/>
      <c r="L84" s="119"/>
      <c r="M84" s="119"/>
      <c r="N84" s="119"/>
      <c r="O84" s="119"/>
      <c r="P84" s="119"/>
      <c r="Q84" s="119"/>
      <c r="R84" s="119"/>
      <c r="S84" s="119"/>
      <c r="T84" s="119"/>
      <c r="U84" s="3"/>
    </row>
    <row r="85" spans="1:38" ht="33" hidden="1" customHeight="1">
      <c r="A85" s="55"/>
      <c r="B85" s="121" t="s">
        <v>35</v>
      </c>
      <c r="C85" s="121"/>
      <c r="D85" s="121"/>
      <c r="E85" s="121"/>
      <c r="F85" s="121"/>
      <c r="G85" s="121"/>
      <c r="H85" s="121"/>
      <c r="I85" s="85"/>
      <c r="J85" s="122" t="s">
        <v>36</v>
      </c>
      <c r="K85" s="122"/>
      <c r="L85" s="122"/>
      <c r="M85" s="122"/>
      <c r="N85" s="122"/>
      <c r="O85" s="122"/>
      <c r="P85" s="122"/>
      <c r="Q85" s="122"/>
      <c r="R85" s="122"/>
      <c r="S85" s="122"/>
      <c r="T85" s="122"/>
      <c r="U85" s="3"/>
    </row>
    <row r="86" spans="1:38" ht="4.5" hidden="1" customHeight="1">
      <c r="A86" s="2"/>
      <c r="B86" s="86"/>
      <c r="C86" s="87"/>
      <c r="D86" s="87"/>
      <c r="E86" s="88"/>
      <c r="F86" s="88"/>
      <c r="G86" s="88"/>
      <c r="H86" s="89"/>
      <c r="I86" s="90"/>
      <c r="J86" s="90"/>
      <c r="K86" s="91"/>
      <c r="L86" s="91"/>
      <c r="M86" s="91"/>
      <c r="N86" s="91"/>
      <c r="O86" s="91"/>
      <c r="P86" s="91"/>
      <c r="Q86" s="91"/>
      <c r="R86" s="91"/>
      <c r="S86" s="91"/>
      <c r="T86" s="91"/>
      <c r="U86" s="3"/>
    </row>
    <row r="87" spans="1:38" s="2" customFormat="1" hidden="1">
      <c r="B87" s="121" t="s">
        <v>37</v>
      </c>
      <c r="C87" s="121"/>
      <c r="D87" s="123" t="s">
        <v>38</v>
      </c>
      <c r="E87" s="123"/>
      <c r="F87" s="123"/>
      <c r="G87" s="123"/>
      <c r="H87" s="123"/>
      <c r="I87" s="90"/>
      <c r="J87" s="90"/>
      <c r="K87" s="92"/>
      <c r="L87" s="92"/>
      <c r="M87" s="92"/>
      <c r="N87" s="92"/>
      <c r="O87" s="92"/>
      <c r="P87" s="92"/>
      <c r="Q87" s="92"/>
      <c r="R87" s="92"/>
      <c r="S87" s="92"/>
      <c r="T87" s="92"/>
      <c r="U87" s="3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</row>
    <row r="88" spans="1:38" s="2" customFormat="1" hidden="1">
      <c r="A88" s="1"/>
      <c r="B88" s="91"/>
      <c r="C88" s="91"/>
      <c r="D88" s="91"/>
      <c r="E88" s="91"/>
      <c r="F88" s="91"/>
      <c r="G88" s="91"/>
      <c r="H88" s="91"/>
      <c r="I88" s="91"/>
      <c r="J88" s="91"/>
      <c r="K88" s="91"/>
      <c r="L88" s="91"/>
      <c r="M88" s="91"/>
      <c r="N88" s="91"/>
      <c r="O88" s="91"/>
      <c r="P88" s="91"/>
      <c r="Q88" s="91"/>
      <c r="R88" s="91"/>
      <c r="S88" s="91"/>
      <c r="T88" s="91"/>
      <c r="U88" s="3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9"/>
    </row>
    <row r="89" spans="1:38" s="2" customFormat="1" hidden="1">
      <c r="A89" s="1"/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  <c r="O89" s="91"/>
      <c r="P89" s="91"/>
      <c r="Q89" s="91"/>
      <c r="R89" s="91"/>
      <c r="S89" s="91"/>
      <c r="T89" s="91"/>
      <c r="U89" s="3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  <c r="AK89" s="59"/>
      <c r="AL89" s="59"/>
    </row>
    <row r="90" spans="1:38" s="2" customFormat="1" hidden="1">
      <c r="A90" s="1"/>
      <c r="B90" s="91"/>
      <c r="C90" s="91"/>
      <c r="D90" s="91"/>
      <c r="E90" s="91"/>
      <c r="F90" s="91"/>
      <c r="G90" s="91"/>
      <c r="H90" s="91"/>
      <c r="I90" s="91"/>
      <c r="J90" s="91"/>
      <c r="K90" s="91"/>
      <c r="L90" s="91"/>
      <c r="M90" s="91"/>
      <c r="N90" s="91"/>
      <c r="O90" s="91"/>
      <c r="P90" s="91"/>
      <c r="Q90" s="91"/>
      <c r="R90" s="91"/>
      <c r="S90" s="91"/>
      <c r="T90" s="91"/>
      <c r="U90" s="3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</row>
    <row r="91" spans="1:38" s="2" customFormat="1" ht="9.75" hidden="1" customHeight="1">
      <c r="A91" s="1"/>
      <c r="B91" s="91"/>
      <c r="C91" s="91"/>
      <c r="D91" s="91"/>
      <c r="E91" s="91"/>
      <c r="F91" s="91"/>
      <c r="G91" s="91"/>
      <c r="H91" s="91"/>
      <c r="I91" s="91"/>
      <c r="J91" s="91"/>
      <c r="K91" s="91"/>
      <c r="L91" s="91"/>
      <c r="M91" s="91"/>
      <c r="N91" s="91"/>
      <c r="O91" s="91"/>
      <c r="P91" s="91"/>
      <c r="Q91" s="91"/>
      <c r="R91" s="91"/>
      <c r="S91" s="91"/>
      <c r="T91" s="91"/>
      <c r="U91" s="3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  <c r="AK91" s="59"/>
      <c r="AL91" s="59"/>
    </row>
    <row r="92" spans="1:38" s="2" customFormat="1" ht="3.75" hidden="1" customHeight="1">
      <c r="A92" s="1"/>
      <c r="B92" s="91"/>
      <c r="C92" s="91"/>
      <c r="D92" s="91"/>
      <c r="E92" s="91"/>
      <c r="F92" s="91"/>
      <c r="G92" s="91"/>
      <c r="H92" s="91"/>
      <c r="I92" s="91"/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3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  <c r="AK92" s="59"/>
      <c r="AL92" s="59"/>
    </row>
    <row r="93" spans="1:38" s="2" customFormat="1" ht="18" hidden="1" customHeight="1">
      <c r="A93" s="1"/>
      <c r="B93" s="120" t="s">
        <v>39</v>
      </c>
      <c r="C93" s="120"/>
      <c r="D93" s="120" t="s">
        <v>52</v>
      </c>
      <c r="E93" s="120"/>
      <c r="F93" s="120"/>
      <c r="G93" s="120"/>
      <c r="H93" s="120"/>
      <c r="I93" s="120"/>
      <c r="J93" s="120" t="s">
        <v>40</v>
      </c>
      <c r="K93" s="120"/>
      <c r="L93" s="120"/>
      <c r="M93" s="120"/>
      <c r="N93" s="120"/>
      <c r="O93" s="120"/>
      <c r="P93" s="120"/>
      <c r="Q93" s="120"/>
      <c r="R93" s="120"/>
      <c r="S93" s="120"/>
      <c r="T93" s="120"/>
      <c r="U93" s="3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</row>
    <row r="94" spans="1:38" s="2" customFormat="1" ht="4.5" hidden="1" customHeight="1">
      <c r="A94" s="1"/>
      <c r="B94" s="91"/>
      <c r="C94" s="91"/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3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  <c r="AK94" s="59"/>
      <c r="AL94" s="59"/>
    </row>
    <row r="95" spans="1:38" s="2" customFormat="1" ht="36.75" hidden="1" customHeight="1">
      <c r="A95" s="1"/>
      <c r="B95" s="91"/>
      <c r="C95" s="91"/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  <c r="O95" s="91"/>
      <c r="P95" s="91"/>
      <c r="Q95" s="91"/>
      <c r="R95" s="91"/>
      <c r="S95" s="91"/>
      <c r="T95" s="91"/>
      <c r="U95" s="3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  <c r="AH95" s="59"/>
      <c r="AI95" s="59"/>
      <c r="AJ95" s="59"/>
      <c r="AK95" s="59"/>
      <c r="AL95" s="59"/>
    </row>
    <row r="96" spans="1:38" s="2" customFormat="1" ht="21.75" hidden="1" customHeight="1">
      <c r="A96" s="1"/>
      <c r="B96" s="121" t="s">
        <v>41</v>
      </c>
      <c r="C96" s="121"/>
      <c r="D96" s="121"/>
      <c r="E96" s="121"/>
      <c r="F96" s="121"/>
      <c r="G96" s="121"/>
      <c r="H96" s="121"/>
      <c r="I96" s="85"/>
      <c r="J96" s="122" t="s">
        <v>54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3"/>
      <c r="W96" s="59"/>
      <c r="X96" s="59"/>
      <c r="Y96" s="59"/>
      <c r="Z96" s="59"/>
      <c r="AA96" s="59"/>
      <c r="AB96" s="59"/>
      <c r="AC96" s="59"/>
      <c r="AD96" s="59"/>
      <c r="AE96" s="59"/>
      <c r="AF96" s="59"/>
      <c r="AG96" s="59"/>
      <c r="AH96" s="59"/>
      <c r="AI96" s="59"/>
      <c r="AJ96" s="59"/>
      <c r="AK96" s="59"/>
      <c r="AL96" s="59"/>
    </row>
    <row r="97" spans="1:38" s="2" customFormat="1" hidden="1">
      <c r="A97" s="1"/>
      <c r="B97" s="86"/>
      <c r="C97" s="87"/>
      <c r="D97" s="87"/>
      <c r="E97" s="88"/>
      <c r="F97" s="88"/>
      <c r="G97" s="88"/>
      <c r="H97" s="89"/>
      <c r="I97" s="90"/>
      <c r="J97" s="122" t="s">
        <v>55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</row>
    <row r="98" spans="1:38" s="2" customFormat="1" hidden="1">
      <c r="A98" s="1"/>
      <c r="B98" s="121" t="s">
        <v>37</v>
      </c>
      <c r="C98" s="121"/>
      <c r="D98" s="123" t="s">
        <v>38</v>
      </c>
      <c r="E98" s="123"/>
      <c r="F98" s="123"/>
      <c r="G98" s="123"/>
      <c r="H98" s="123"/>
      <c r="I98" s="90"/>
      <c r="J98" s="90"/>
      <c r="K98" s="92"/>
      <c r="L98" s="92"/>
      <c r="M98" s="92"/>
      <c r="N98" s="92"/>
      <c r="O98" s="92"/>
      <c r="P98" s="92"/>
      <c r="Q98" s="92"/>
      <c r="R98" s="92"/>
      <c r="S98" s="92"/>
      <c r="T98" s="92"/>
      <c r="U98" s="1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</row>
    <row r="99" spans="1:38" s="2" customFormat="1" hidden="1">
      <c r="A99" s="1"/>
      <c r="B99" s="91"/>
      <c r="C99" s="91"/>
      <c r="D99" s="91"/>
      <c r="E99" s="91"/>
      <c r="F99" s="91"/>
      <c r="G99" s="91"/>
      <c r="H99" s="91"/>
      <c r="I99" s="91"/>
      <c r="J99" s="91"/>
      <c r="K99" s="91"/>
      <c r="L99" s="91"/>
      <c r="M99" s="91"/>
      <c r="N99" s="91"/>
      <c r="O99" s="91"/>
      <c r="P99" s="91"/>
      <c r="Q99" s="91"/>
      <c r="R99" s="91"/>
      <c r="S99" s="91"/>
      <c r="T99" s="91"/>
      <c r="U99" s="1"/>
      <c r="W99" s="59"/>
      <c r="X99" s="59"/>
      <c r="Y99" s="59"/>
      <c r="Z99" s="59"/>
      <c r="AA99" s="59"/>
      <c r="AB99" s="59"/>
      <c r="AC99" s="59"/>
      <c r="AD99" s="59"/>
      <c r="AE99" s="59"/>
      <c r="AF99" s="59"/>
      <c r="AG99" s="59"/>
      <c r="AH99" s="59"/>
      <c r="AI99" s="59"/>
      <c r="AJ99" s="59"/>
      <c r="AK99" s="59"/>
      <c r="AL99" s="59"/>
    </row>
    <row r="100" spans="1:38">
      <c r="B100" s="59"/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</row>
    <row r="101" spans="1:38">
      <c r="B101" s="59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</row>
    <row r="102" spans="1:38">
      <c r="B102" s="59"/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</row>
    <row r="103" spans="1:38">
      <c r="B103" s="124"/>
      <c r="C103" s="124"/>
      <c r="D103" s="124"/>
      <c r="E103" s="124"/>
      <c r="F103" s="124"/>
      <c r="G103" s="124"/>
      <c r="H103" s="124"/>
      <c r="I103" s="124"/>
      <c r="J103" s="124" t="s">
        <v>56</v>
      </c>
      <c r="K103" s="124"/>
      <c r="L103" s="124"/>
      <c r="M103" s="124"/>
      <c r="N103" s="124"/>
      <c r="O103" s="124"/>
      <c r="P103" s="124"/>
      <c r="Q103" s="124"/>
      <c r="R103" s="124"/>
      <c r="S103" s="124"/>
      <c r="T103" s="124"/>
    </row>
  </sheetData>
  <sheetProtection formatCells="0" formatColumns="0" formatRows="0" insertColumns="0" insertRows="0" insertHyperlinks="0" deleteColumns="0" deleteRows="0" sort="0" autoFilter="0" pivotTables="0"/>
  <autoFilter ref="A8:AL76">
    <filterColumn colId="3" showButton="0"/>
    <filterColumn colId="19"/>
  </autoFilter>
  <sortState ref="B10:U76">
    <sortCondition ref="B10:B76"/>
  </sortState>
  <mergeCells count="58">
    <mergeCell ref="B103:C103"/>
    <mergeCell ref="D103:I103"/>
    <mergeCell ref="J103:T103"/>
    <mergeCell ref="J97:T97"/>
    <mergeCell ref="F81:N81"/>
    <mergeCell ref="J83:T83"/>
    <mergeCell ref="J84:T84"/>
    <mergeCell ref="B85:H85"/>
    <mergeCell ref="J85:T85"/>
    <mergeCell ref="B87:C87"/>
    <mergeCell ref="D87:H87"/>
    <mergeCell ref="B93:C93"/>
    <mergeCell ref="D93:I93"/>
    <mergeCell ref="B9:G9"/>
    <mergeCell ref="B78:C78"/>
    <mergeCell ref="F79:N79"/>
    <mergeCell ref="F80:N80"/>
    <mergeCell ref="B98:C98"/>
    <mergeCell ref="D98:H98"/>
    <mergeCell ref="C7:C8"/>
    <mergeCell ref="D7:E8"/>
    <mergeCell ref="AI4:AJ6"/>
    <mergeCell ref="J93:T93"/>
    <mergeCell ref="B96:H96"/>
    <mergeCell ref="J96:T96"/>
    <mergeCell ref="O7:O8"/>
    <mergeCell ref="P7:P9"/>
    <mergeCell ref="H7:H8"/>
    <mergeCell ref="I7:I8"/>
    <mergeCell ref="J7:J8"/>
    <mergeCell ref="K7:K8"/>
    <mergeCell ref="L7:L8"/>
    <mergeCell ref="M7:M8"/>
    <mergeCell ref="F7:F8"/>
    <mergeCell ref="G7:G8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B1:G1"/>
    <mergeCell ref="H1:T1"/>
    <mergeCell ref="B2:G2"/>
    <mergeCell ref="H2:T2"/>
    <mergeCell ref="B4:C4"/>
    <mergeCell ref="D4:N4"/>
    <mergeCell ref="O4:T4"/>
  </mergeCells>
  <conditionalFormatting sqref="H10:O76">
    <cfRule type="cellIs" dxfId="3" priority="3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X2:AL8 W10:W76 D81"/>
  </dataValidations>
  <pageMargins left="0.43307086614173229" right="3.937007874015748E-2" top="0.62992125984251968" bottom="0.74803149606299213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110"/>
  <sheetViews>
    <sheetView tabSelected="1" workbookViewId="0">
      <pane ySplit="3" topLeftCell="A82" activePane="bottomLeft" state="frozen"/>
      <selection activeCell="A6" sqref="A6:XFD6"/>
      <selection pane="bottomLeft" activeCell="W5" sqref="W5"/>
    </sheetView>
  </sheetViews>
  <sheetFormatPr defaultColWidth="9" defaultRowHeight="15.6"/>
  <cols>
    <col min="1" max="1" width="0.59765625" style="1" customWidth="1"/>
    <col min="2" max="2" width="4" style="1" customWidth="1"/>
    <col min="3" max="3" width="10.59765625" style="1" customWidth="1"/>
    <col min="4" max="4" width="15.5" style="1" customWidth="1"/>
    <col min="5" max="5" width="7.19921875" style="1" customWidth="1"/>
    <col min="6" max="6" width="9.3984375" style="1" hidden="1" customWidth="1"/>
    <col min="7" max="7" width="12" style="1" customWidth="1"/>
    <col min="8" max="9" width="5" style="1" customWidth="1"/>
    <col min="10" max="11" width="4.3984375" style="1" hidden="1" customWidth="1"/>
    <col min="12" max="12" width="3.19921875" style="1" hidden="1" customWidth="1"/>
    <col min="13" max="13" width="3.5" style="1" hidden="1" customWidth="1"/>
    <col min="14" max="14" width="9" style="1" hidden="1" customWidth="1"/>
    <col min="15" max="15" width="6.199218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6.398437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59"/>
    <col min="24" max="24" width="9.09765625" style="59" bestFit="1" customWidth="1"/>
    <col min="25" max="25" width="9" style="59"/>
    <col min="26" max="26" width="10.3984375" style="59" bestFit="1" customWidth="1"/>
    <col min="27" max="27" width="9.09765625" style="59" bestFit="1" customWidth="1"/>
    <col min="28" max="38" width="9" style="59"/>
    <col min="39" max="16384" width="9" style="1"/>
  </cols>
  <sheetData>
    <row r="1" spans="2:38" ht="27.75" customHeight="1">
      <c r="B1" s="96" t="s">
        <v>0</v>
      </c>
      <c r="C1" s="96"/>
      <c r="D1" s="96"/>
      <c r="E1" s="96"/>
      <c r="F1" s="96"/>
      <c r="G1" s="96"/>
      <c r="H1" s="97" t="s">
        <v>705</v>
      </c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3"/>
    </row>
    <row r="2" spans="2:38" ht="25.5" customHeight="1">
      <c r="B2" s="98" t="s">
        <v>1</v>
      </c>
      <c r="C2" s="98"/>
      <c r="D2" s="98"/>
      <c r="E2" s="98"/>
      <c r="F2" s="98"/>
      <c r="G2" s="98"/>
      <c r="H2" s="99" t="s">
        <v>53</v>
      </c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4"/>
      <c r="V2" s="5"/>
      <c r="AD2" s="60"/>
      <c r="AE2" s="61"/>
      <c r="AF2" s="60"/>
      <c r="AG2" s="60"/>
      <c r="AH2" s="60"/>
      <c r="AI2" s="61"/>
      <c r="AJ2" s="60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2"/>
      <c r="AI3" s="62"/>
    </row>
    <row r="4" spans="2:38" ht="23.25" customHeight="1">
      <c r="B4" s="100" t="s">
        <v>2</v>
      </c>
      <c r="C4" s="100"/>
      <c r="D4" s="101" t="s">
        <v>57</v>
      </c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2" t="s">
        <v>502</v>
      </c>
      <c r="P4" s="102"/>
      <c r="Q4" s="102"/>
      <c r="R4" s="102"/>
      <c r="S4" s="102"/>
      <c r="T4" s="102"/>
      <c r="W4" s="60"/>
      <c r="X4" s="109" t="s">
        <v>48</v>
      </c>
      <c r="Y4" s="109" t="s">
        <v>8</v>
      </c>
      <c r="Z4" s="109" t="s">
        <v>47</v>
      </c>
      <c r="AA4" s="109" t="s">
        <v>46</v>
      </c>
      <c r="AB4" s="109"/>
      <c r="AC4" s="109"/>
      <c r="AD4" s="109"/>
      <c r="AE4" s="109" t="s">
        <v>45</v>
      </c>
      <c r="AF4" s="109"/>
      <c r="AG4" s="109" t="s">
        <v>43</v>
      </c>
      <c r="AH4" s="109"/>
      <c r="AI4" s="109" t="s">
        <v>44</v>
      </c>
      <c r="AJ4" s="109"/>
      <c r="AK4" s="109" t="s">
        <v>42</v>
      </c>
      <c r="AL4" s="109"/>
    </row>
    <row r="5" spans="2:38" ht="17.25" customHeight="1">
      <c r="B5" s="110" t="s">
        <v>3</v>
      </c>
      <c r="C5" s="110"/>
      <c r="D5" s="9">
        <v>3</v>
      </c>
      <c r="G5" s="111" t="s">
        <v>58</v>
      </c>
      <c r="H5" s="111"/>
      <c r="I5" s="111"/>
      <c r="J5" s="111"/>
      <c r="K5" s="111"/>
      <c r="L5" s="111"/>
      <c r="M5" s="111"/>
      <c r="N5" s="111"/>
      <c r="O5" s="111" t="s">
        <v>59</v>
      </c>
      <c r="P5" s="111"/>
      <c r="Q5" s="111"/>
      <c r="R5" s="111"/>
      <c r="S5" s="111"/>
      <c r="T5" s="111"/>
      <c r="W5" s="60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56"/>
      <c r="P6" s="3"/>
      <c r="Q6" s="3"/>
      <c r="R6" s="3"/>
      <c r="S6" s="3"/>
      <c r="T6" s="3"/>
      <c r="W6" s="60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109"/>
    </row>
    <row r="7" spans="2:38" ht="44.25" customHeight="1">
      <c r="B7" s="94" t="s">
        <v>4</v>
      </c>
      <c r="C7" s="103" t="s">
        <v>5</v>
      </c>
      <c r="D7" s="105" t="s">
        <v>6</v>
      </c>
      <c r="E7" s="106"/>
      <c r="F7" s="94" t="s">
        <v>7</v>
      </c>
      <c r="G7" s="94" t="s">
        <v>8</v>
      </c>
      <c r="H7" s="113" t="s">
        <v>9</v>
      </c>
      <c r="I7" s="113" t="s">
        <v>10</v>
      </c>
      <c r="J7" s="113" t="s">
        <v>11</v>
      </c>
      <c r="K7" s="113" t="s">
        <v>12</v>
      </c>
      <c r="L7" s="93" t="s">
        <v>13</v>
      </c>
      <c r="M7" s="93" t="s">
        <v>14</v>
      </c>
      <c r="N7" s="93" t="s">
        <v>15</v>
      </c>
      <c r="O7" s="93" t="s">
        <v>16</v>
      </c>
      <c r="P7" s="94" t="s">
        <v>17</v>
      </c>
      <c r="Q7" s="93" t="s">
        <v>18</v>
      </c>
      <c r="R7" s="94" t="s">
        <v>19</v>
      </c>
      <c r="S7" s="94" t="s">
        <v>20</v>
      </c>
      <c r="T7" s="94" t="s">
        <v>21</v>
      </c>
      <c r="W7" s="60"/>
      <c r="X7" s="109"/>
      <c r="Y7" s="109"/>
      <c r="Z7" s="109"/>
      <c r="AA7" s="63" t="s">
        <v>22</v>
      </c>
      <c r="AB7" s="63" t="s">
        <v>23</v>
      </c>
      <c r="AC7" s="63" t="s">
        <v>24</v>
      </c>
      <c r="AD7" s="63" t="s">
        <v>25</v>
      </c>
      <c r="AE7" s="63" t="s">
        <v>26</v>
      </c>
      <c r="AF7" s="63" t="s">
        <v>25</v>
      </c>
      <c r="AG7" s="63" t="s">
        <v>26</v>
      </c>
      <c r="AH7" s="63" t="s">
        <v>25</v>
      </c>
      <c r="AI7" s="63" t="s">
        <v>26</v>
      </c>
      <c r="AJ7" s="63" t="s">
        <v>25</v>
      </c>
      <c r="AK7" s="63" t="s">
        <v>26</v>
      </c>
      <c r="AL7" s="64" t="s">
        <v>25</v>
      </c>
    </row>
    <row r="8" spans="2:38" ht="44.25" customHeight="1">
      <c r="B8" s="95"/>
      <c r="C8" s="104"/>
      <c r="D8" s="107"/>
      <c r="E8" s="108"/>
      <c r="F8" s="95"/>
      <c r="G8" s="95"/>
      <c r="H8" s="113"/>
      <c r="I8" s="113"/>
      <c r="J8" s="113"/>
      <c r="K8" s="113"/>
      <c r="L8" s="93"/>
      <c r="M8" s="93"/>
      <c r="N8" s="93"/>
      <c r="O8" s="93"/>
      <c r="P8" s="112"/>
      <c r="Q8" s="93"/>
      <c r="R8" s="95"/>
      <c r="S8" s="112"/>
      <c r="T8" s="112"/>
      <c r="V8" s="11"/>
      <c r="W8" s="60"/>
      <c r="X8" s="65" t="str">
        <f>+D4</f>
        <v>Kế toán tài chính 1</v>
      </c>
      <c r="Y8" s="66" t="str">
        <f>+O4</f>
        <v>Nhóm: FIA1312-01</v>
      </c>
      <c r="Z8" s="67">
        <f>+$AI$8+$AK$8+$AG$8</f>
        <v>73</v>
      </c>
      <c r="AA8" s="61">
        <f>COUNTIF($S$9:$S$142,"Khiển trách")</f>
        <v>0</v>
      </c>
      <c r="AB8" s="61">
        <f>COUNTIF($S$9:$S$142,"Cảnh cáo")</f>
        <v>0</v>
      </c>
      <c r="AC8" s="61">
        <f>COUNTIF($S$9:$S$142,"Đình chỉ thi")</f>
        <v>0</v>
      </c>
      <c r="AD8" s="68">
        <f>+($AA$8+$AB$8+$AC$8)/$Z$8*100%</f>
        <v>0</v>
      </c>
      <c r="AE8" s="61">
        <f>SUM(COUNTIF($S$9:$S$140,"Vắng"),COUNTIF($S$9:$S$140,"Vắng có phép"))</f>
        <v>1</v>
      </c>
      <c r="AF8" s="69">
        <f>+$AE$8/$Z$8</f>
        <v>1.3698630136986301E-2</v>
      </c>
      <c r="AG8" s="70">
        <f>COUNTIF($W$9:$W$140,"Thi lại")</f>
        <v>0</v>
      </c>
      <c r="AH8" s="69">
        <f>+$AG$8/$Z$8</f>
        <v>0</v>
      </c>
      <c r="AI8" s="70">
        <f>COUNTIF($W$9:$W$141,"Học lại")</f>
        <v>9</v>
      </c>
      <c r="AJ8" s="69">
        <f>+$AI$8/$Z$8</f>
        <v>0.12328767123287671</v>
      </c>
      <c r="AK8" s="61">
        <f>COUNTIF($W$10:$W$141,"Đạt")</f>
        <v>64</v>
      </c>
      <c r="AL8" s="68">
        <f>+$AK$8/$Z$8</f>
        <v>0.87671232876712324</v>
      </c>
    </row>
    <row r="9" spans="2:38" ht="14.25" customHeight="1">
      <c r="B9" s="114" t="s">
        <v>27</v>
      </c>
      <c r="C9" s="115"/>
      <c r="D9" s="115"/>
      <c r="E9" s="115"/>
      <c r="F9" s="115"/>
      <c r="G9" s="116"/>
      <c r="H9" s="12">
        <v>20</v>
      </c>
      <c r="I9" s="12">
        <v>10</v>
      </c>
      <c r="J9" s="13"/>
      <c r="K9" s="12"/>
      <c r="L9" s="14"/>
      <c r="M9" s="15"/>
      <c r="N9" s="15"/>
      <c r="O9" s="57">
        <f>100-(H9+I9+J9+K9)</f>
        <v>70</v>
      </c>
      <c r="P9" s="95"/>
      <c r="Q9" s="16"/>
      <c r="R9" s="16"/>
      <c r="S9" s="95"/>
      <c r="T9" s="95"/>
      <c r="W9" s="60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</row>
    <row r="10" spans="2:38" ht="22.05" customHeight="1">
      <c r="B10" s="17">
        <v>1</v>
      </c>
      <c r="C10" s="18" t="s">
        <v>60</v>
      </c>
      <c r="D10" s="19" t="s">
        <v>61</v>
      </c>
      <c r="E10" s="20" t="s">
        <v>62</v>
      </c>
      <c r="F10" s="21" t="s">
        <v>63</v>
      </c>
      <c r="G10" s="18" t="s">
        <v>64</v>
      </c>
      <c r="H10" s="22">
        <v>9</v>
      </c>
      <c r="I10" s="22">
        <v>7.5</v>
      </c>
      <c r="J10" s="22" t="s">
        <v>28</v>
      </c>
      <c r="K10" s="22" t="s">
        <v>28</v>
      </c>
      <c r="L10" s="83"/>
      <c r="M10" s="83"/>
      <c r="N10" s="83"/>
      <c r="O10" s="84">
        <v>6.5</v>
      </c>
      <c r="P10" s="23">
        <f t="shared" ref="P10:P41" si="0">ROUND(SUMPRODUCT(H10:O10,$H$9:$O$9)/100,1)</f>
        <v>7.1</v>
      </c>
      <c r="Q10" s="24" t="str">
        <f t="shared" ref="Q10:Q41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B</v>
      </c>
      <c r="R10" s="24" t="str">
        <f t="shared" ref="R10:R41" si="2">IF($P10&lt;4,"Kém",IF(AND($P10&gt;=4,$P10&lt;=5.4),"Trung bình yếu",IF(AND($P10&gt;=5.5,$P10&lt;=6.9),"Trung bình",IF(AND($P10&gt;=7,$P10&lt;=8.4),"Khá",IF(AND($P10&gt;=8.5,$P10&lt;=10),"Giỏi","")))))</f>
        <v>Khá</v>
      </c>
      <c r="S10" s="81" t="str">
        <f t="shared" ref="S10:S41" si="3">+IF(OR($H10=0,$I10=0,$J10=0,$K10=0),"Không đủ ĐKDT","")</f>
        <v/>
      </c>
      <c r="T10" s="25" t="s">
        <v>699</v>
      </c>
      <c r="U10" s="3"/>
      <c r="V10" s="26"/>
      <c r="W10" s="72" t="str">
        <f t="shared" ref="W10:W41" si="4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</row>
    <row r="11" spans="2:38" ht="22.05" customHeight="1">
      <c r="B11" s="27">
        <v>2</v>
      </c>
      <c r="C11" s="28" t="s">
        <v>65</v>
      </c>
      <c r="D11" s="29" t="s">
        <v>66</v>
      </c>
      <c r="E11" s="30" t="s">
        <v>62</v>
      </c>
      <c r="F11" s="31" t="s">
        <v>67</v>
      </c>
      <c r="G11" s="28" t="s">
        <v>68</v>
      </c>
      <c r="H11" s="32">
        <v>9.5</v>
      </c>
      <c r="I11" s="32">
        <v>8</v>
      </c>
      <c r="J11" s="32" t="s">
        <v>28</v>
      </c>
      <c r="K11" s="32" t="s">
        <v>28</v>
      </c>
      <c r="L11" s="33"/>
      <c r="M11" s="33"/>
      <c r="N11" s="33"/>
      <c r="O11" s="34">
        <v>3</v>
      </c>
      <c r="P11" s="35">
        <f t="shared" si="0"/>
        <v>4.8</v>
      </c>
      <c r="Q11" s="36" t="str">
        <f t="shared" si="1"/>
        <v>D</v>
      </c>
      <c r="R11" s="37" t="str">
        <f t="shared" si="2"/>
        <v>Trung bình yếu</v>
      </c>
      <c r="S11" s="38" t="str">
        <f t="shared" si="3"/>
        <v/>
      </c>
      <c r="T11" s="39" t="s">
        <v>699</v>
      </c>
      <c r="U11" s="3"/>
      <c r="V11" s="26"/>
      <c r="W11" s="72" t="str">
        <f t="shared" si="4"/>
        <v>Đạt</v>
      </c>
      <c r="X11" s="71"/>
      <c r="Y11" s="71"/>
      <c r="Z11" s="71"/>
      <c r="AA11" s="63"/>
      <c r="AB11" s="63"/>
      <c r="AC11" s="63"/>
      <c r="AD11" s="63"/>
      <c r="AE11" s="62"/>
      <c r="AF11" s="63"/>
      <c r="AG11" s="63"/>
      <c r="AH11" s="63"/>
      <c r="AI11" s="63"/>
      <c r="AJ11" s="63"/>
      <c r="AK11" s="63"/>
      <c r="AL11" s="64"/>
    </row>
    <row r="12" spans="2:38" ht="22.05" customHeight="1">
      <c r="B12" s="27">
        <v>3</v>
      </c>
      <c r="C12" s="28" t="s">
        <v>69</v>
      </c>
      <c r="D12" s="29" t="s">
        <v>70</v>
      </c>
      <c r="E12" s="30" t="s">
        <v>62</v>
      </c>
      <c r="F12" s="31" t="s">
        <v>71</v>
      </c>
      <c r="G12" s="28" t="s">
        <v>68</v>
      </c>
      <c r="H12" s="32">
        <v>6.5</v>
      </c>
      <c r="I12" s="32">
        <v>0</v>
      </c>
      <c r="J12" s="32" t="s">
        <v>28</v>
      </c>
      <c r="K12" s="32" t="s">
        <v>28</v>
      </c>
      <c r="L12" s="40"/>
      <c r="M12" s="40"/>
      <c r="N12" s="40"/>
      <c r="O12" s="34">
        <v>0</v>
      </c>
      <c r="P12" s="35">
        <f t="shared" si="0"/>
        <v>1.3</v>
      </c>
      <c r="Q12" s="36" t="str">
        <f t="shared" si="1"/>
        <v>F</v>
      </c>
      <c r="R12" s="37" t="str">
        <f t="shared" si="2"/>
        <v>Kém</v>
      </c>
      <c r="S12" s="38" t="str">
        <f t="shared" si="3"/>
        <v>Không đủ ĐKDT</v>
      </c>
      <c r="T12" s="39" t="s">
        <v>699</v>
      </c>
      <c r="U12" s="3"/>
      <c r="V12" s="26"/>
      <c r="W12" s="72" t="str">
        <f t="shared" si="4"/>
        <v>Học lại</v>
      </c>
      <c r="X12" s="73"/>
      <c r="Y12" s="73"/>
      <c r="Z12" s="74"/>
      <c r="AA12" s="62"/>
      <c r="AB12" s="62"/>
      <c r="AC12" s="62"/>
      <c r="AD12" s="75"/>
      <c r="AE12" s="62"/>
      <c r="AF12" s="76"/>
      <c r="AG12" s="77"/>
      <c r="AH12" s="76"/>
      <c r="AI12" s="77"/>
      <c r="AJ12" s="76"/>
      <c r="AK12" s="62"/>
      <c r="AL12" s="75"/>
    </row>
    <row r="13" spans="2:38" ht="22.05" customHeight="1">
      <c r="B13" s="27">
        <v>4</v>
      </c>
      <c r="C13" s="28" t="s">
        <v>72</v>
      </c>
      <c r="D13" s="29" t="s">
        <v>73</v>
      </c>
      <c r="E13" s="30" t="s">
        <v>62</v>
      </c>
      <c r="F13" s="31" t="s">
        <v>74</v>
      </c>
      <c r="G13" s="28" t="s">
        <v>75</v>
      </c>
      <c r="H13" s="32">
        <v>8</v>
      </c>
      <c r="I13" s="32">
        <v>8</v>
      </c>
      <c r="J13" s="32" t="s">
        <v>28</v>
      </c>
      <c r="K13" s="32" t="s">
        <v>28</v>
      </c>
      <c r="L13" s="40"/>
      <c r="M13" s="40"/>
      <c r="N13" s="40"/>
      <c r="O13" s="34">
        <v>6.5</v>
      </c>
      <c r="P13" s="35">
        <f t="shared" si="0"/>
        <v>7</v>
      </c>
      <c r="Q13" s="36" t="str">
        <f t="shared" si="1"/>
        <v>B</v>
      </c>
      <c r="R13" s="37" t="str">
        <f t="shared" si="2"/>
        <v>Khá</v>
      </c>
      <c r="S13" s="38" t="str">
        <f t="shared" si="3"/>
        <v/>
      </c>
      <c r="T13" s="39" t="s">
        <v>699</v>
      </c>
      <c r="U13" s="3"/>
      <c r="V13" s="26"/>
      <c r="W13" s="72" t="str">
        <f t="shared" si="4"/>
        <v>Đạt</v>
      </c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</row>
    <row r="14" spans="2:38" ht="22.05" customHeight="1">
      <c r="B14" s="27">
        <v>5</v>
      </c>
      <c r="C14" s="28" t="s">
        <v>76</v>
      </c>
      <c r="D14" s="29" t="s">
        <v>77</v>
      </c>
      <c r="E14" s="30" t="s">
        <v>78</v>
      </c>
      <c r="F14" s="31" t="s">
        <v>79</v>
      </c>
      <c r="G14" s="28" t="s">
        <v>64</v>
      </c>
      <c r="H14" s="32">
        <v>8</v>
      </c>
      <c r="I14" s="32">
        <v>8</v>
      </c>
      <c r="J14" s="32" t="s">
        <v>28</v>
      </c>
      <c r="K14" s="32" t="s">
        <v>28</v>
      </c>
      <c r="L14" s="40"/>
      <c r="M14" s="40"/>
      <c r="N14" s="40"/>
      <c r="O14" s="34">
        <v>6.5</v>
      </c>
      <c r="P14" s="35">
        <f t="shared" si="0"/>
        <v>7</v>
      </c>
      <c r="Q14" s="36" t="str">
        <f t="shared" si="1"/>
        <v>B</v>
      </c>
      <c r="R14" s="37" t="str">
        <f t="shared" si="2"/>
        <v>Khá</v>
      </c>
      <c r="S14" s="38" t="str">
        <f t="shared" si="3"/>
        <v/>
      </c>
      <c r="T14" s="39" t="s">
        <v>699</v>
      </c>
      <c r="U14" s="3"/>
      <c r="V14" s="26"/>
      <c r="W14" s="72" t="str">
        <f t="shared" si="4"/>
        <v>Đạt</v>
      </c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</row>
    <row r="15" spans="2:38" ht="22.05" customHeight="1">
      <c r="B15" s="27">
        <v>6</v>
      </c>
      <c r="C15" s="28" t="s">
        <v>80</v>
      </c>
      <c r="D15" s="29" t="s">
        <v>81</v>
      </c>
      <c r="E15" s="30" t="s">
        <v>78</v>
      </c>
      <c r="F15" s="31" t="s">
        <v>82</v>
      </c>
      <c r="G15" s="28" t="s">
        <v>68</v>
      </c>
      <c r="H15" s="32">
        <v>8</v>
      </c>
      <c r="I15" s="32">
        <v>8</v>
      </c>
      <c r="J15" s="32" t="s">
        <v>28</v>
      </c>
      <c r="K15" s="32" t="s">
        <v>28</v>
      </c>
      <c r="L15" s="40"/>
      <c r="M15" s="40"/>
      <c r="N15" s="40"/>
      <c r="O15" s="34">
        <v>6.5</v>
      </c>
      <c r="P15" s="35">
        <f t="shared" si="0"/>
        <v>7</v>
      </c>
      <c r="Q15" s="36" t="str">
        <f t="shared" si="1"/>
        <v>B</v>
      </c>
      <c r="R15" s="37" t="str">
        <f t="shared" si="2"/>
        <v>Khá</v>
      </c>
      <c r="S15" s="38" t="str">
        <f t="shared" si="3"/>
        <v/>
      </c>
      <c r="T15" s="39" t="s">
        <v>699</v>
      </c>
      <c r="U15" s="3"/>
      <c r="V15" s="26"/>
      <c r="W15" s="72" t="str">
        <f t="shared" si="4"/>
        <v>Đạt</v>
      </c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</row>
    <row r="16" spans="2:38" ht="22.05" customHeight="1">
      <c r="B16" s="27">
        <v>7</v>
      </c>
      <c r="C16" s="28" t="s">
        <v>83</v>
      </c>
      <c r="D16" s="29" t="s">
        <v>84</v>
      </c>
      <c r="E16" s="30" t="s">
        <v>78</v>
      </c>
      <c r="F16" s="31" t="s">
        <v>85</v>
      </c>
      <c r="G16" s="28" t="s">
        <v>75</v>
      </c>
      <c r="H16" s="32">
        <v>8</v>
      </c>
      <c r="I16" s="32">
        <v>6.5</v>
      </c>
      <c r="J16" s="32" t="s">
        <v>28</v>
      </c>
      <c r="K16" s="32" t="s">
        <v>28</v>
      </c>
      <c r="L16" s="40"/>
      <c r="M16" s="40"/>
      <c r="N16" s="40"/>
      <c r="O16" s="34">
        <v>3.5</v>
      </c>
      <c r="P16" s="35">
        <f t="shared" si="0"/>
        <v>4.7</v>
      </c>
      <c r="Q16" s="36" t="str">
        <f t="shared" si="1"/>
        <v>D</v>
      </c>
      <c r="R16" s="37" t="str">
        <f t="shared" si="2"/>
        <v>Trung bình yếu</v>
      </c>
      <c r="S16" s="38" t="str">
        <f t="shared" si="3"/>
        <v/>
      </c>
      <c r="T16" s="39" t="s">
        <v>699</v>
      </c>
      <c r="U16" s="3"/>
      <c r="V16" s="26"/>
      <c r="W16" s="72" t="str">
        <f t="shared" si="4"/>
        <v>Đạt</v>
      </c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</row>
    <row r="17" spans="2:38" ht="22.05" customHeight="1">
      <c r="B17" s="27">
        <v>8</v>
      </c>
      <c r="C17" s="28" t="s">
        <v>86</v>
      </c>
      <c r="D17" s="29" t="s">
        <v>77</v>
      </c>
      <c r="E17" s="30" t="s">
        <v>87</v>
      </c>
      <c r="F17" s="31" t="s">
        <v>88</v>
      </c>
      <c r="G17" s="28" t="s">
        <v>68</v>
      </c>
      <c r="H17" s="32">
        <v>8</v>
      </c>
      <c r="I17" s="32">
        <v>8</v>
      </c>
      <c r="J17" s="32" t="s">
        <v>28</v>
      </c>
      <c r="K17" s="32" t="s">
        <v>28</v>
      </c>
      <c r="L17" s="40"/>
      <c r="M17" s="40"/>
      <c r="N17" s="40"/>
      <c r="O17" s="34">
        <v>6</v>
      </c>
      <c r="P17" s="35">
        <f t="shared" si="0"/>
        <v>6.6</v>
      </c>
      <c r="Q17" s="36" t="str">
        <f t="shared" si="1"/>
        <v>C+</v>
      </c>
      <c r="R17" s="37" t="str">
        <f t="shared" si="2"/>
        <v>Trung bình</v>
      </c>
      <c r="S17" s="38" t="str">
        <f t="shared" si="3"/>
        <v/>
      </c>
      <c r="T17" s="39" t="s">
        <v>699</v>
      </c>
      <c r="U17" s="3"/>
      <c r="V17" s="26"/>
      <c r="W17" s="72" t="str">
        <f t="shared" si="4"/>
        <v>Đạt</v>
      </c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</row>
    <row r="18" spans="2:38" ht="22.05" customHeight="1">
      <c r="B18" s="27">
        <v>9</v>
      </c>
      <c r="C18" s="28" t="s">
        <v>89</v>
      </c>
      <c r="D18" s="29" t="s">
        <v>90</v>
      </c>
      <c r="E18" s="30" t="s">
        <v>91</v>
      </c>
      <c r="F18" s="31" t="s">
        <v>92</v>
      </c>
      <c r="G18" s="28" t="s">
        <v>68</v>
      </c>
      <c r="H18" s="32">
        <v>8</v>
      </c>
      <c r="I18" s="32">
        <v>8</v>
      </c>
      <c r="J18" s="32" t="s">
        <v>28</v>
      </c>
      <c r="K18" s="32" t="s">
        <v>28</v>
      </c>
      <c r="L18" s="40"/>
      <c r="M18" s="40"/>
      <c r="N18" s="40"/>
      <c r="O18" s="34">
        <v>6.5</v>
      </c>
      <c r="P18" s="35">
        <f t="shared" si="0"/>
        <v>7</v>
      </c>
      <c r="Q18" s="36" t="str">
        <f t="shared" si="1"/>
        <v>B</v>
      </c>
      <c r="R18" s="37" t="str">
        <f t="shared" si="2"/>
        <v>Khá</v>
      </c>
      <c r="S18" s="38" t="str">
        <f t="shared" si="3"/>
        <v/>
      </c>
      <c r="T18" s="39" t="s">
        <v>699</v>
      </c>
      <c r="U18" s="3"/>
      <c r="V18" s="26"/>
      <c r="W18" s="72" t="str">
        <f t="shared" si="4"/>
        <v>Đạt</v>
      </c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</row>
    <row r="19" spans="2:38" ht="22.05" customHeight="1">
      <c r="B19" s="27">
        <v>10</v>
      </c>
      <c r="C19" s="28" t="s">
        <v>93</v>
      </c>
      <c r="D19" s="29" t="s">
        <v>94</v>
      </c>
      <c r="E19" s="30" t="s">
        <v>95</v>
      </c>
      <c r="F19" s="31" t="s">
        <v>96</v>
      </c>
      <c r="G19" s="28" t="s">
        <v>64</v>
      </c>
      <c r="H19" s="32">
        <v>8</v>
      </c>
      <c r="I19" s="32">
        <v>7</v>
      </c>
      <c r="J19" s="32" t="s">
        <v>28</v>
      </c>
      <c r="K19" s="32" t="s">
        <v>28</v>
      </c>
      <c r="L19" s="40"/>
      <c r="M19" s="40"/>
      <c r="N19" s="40"/>
      <c r="O19" s="34">
        <v>6</v>
      </c>
      <c r="P19" s="35">
        <f t="shared" si="0"/>
        <v>6.5</v>
      </c>
      <c r="Q19" s="36" t="str">
        <f t="shared" si="1"/>
        <v>C+</v>
      </c>
      <c r="R19" s="37" t="str">
        <f t="shared" si="2"/>
        <v>Trung bình</v>
      </c>
      <c r="S19" s="38" t="str">
        <f t="shared" si="3"/>
        <v/>
      </c>
      <c r="T19" s="39" t="s">
        <v>699</v>
      </c>
      <c r="U19" s="3"/>
      <c r="V19" s="26"/>
      <c r="W19" s="72" t="str">
        <f t="shared" si="4"/>
        <v>Đạt</v>
      </c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</row>
    <row r="20" spans="2:38" ht="22.05" customHeight="1">
      <c r="B20" s="27">
        <v>11</v>
      </c>
      <c r="C20" s="28" t="s">
        <v>97</v>
      </c>
      <c r="D20" s="29" t="s">
        <v>98</v>
      </c>
      <c r="E20" s="30" t="s">
        <v>99</v>
      </c>
      <c r="F20" s="31" t="s">
        <v>100</v>
      </c>
      <c r="G20" s="28" t="s">
        <v>64</v>
      </c>
      <c r="H20" s="32">
        <v>7.5</v>
      </c>
      <c r="I20" s="32">
        <v>8</v>
      </c>
      <c r="J20" s="32" t="s">
        <v>28</v>
      </c>
      <c r="K20" s="32" t="s">
        <v>28</v>
      </c>
      <c r="L20" s="40"/>
      <c r="M20" s="40"/>
      <c r="N20" s="40"/>
      <c r="O20" s="34">
        <v>7.5</v>
      </c>
      <c r="P20" s="35">
        <f t="shared" si="0"/>
        <v>7.6</v>
      </c>
      <c r="Q20" s="36" t="str">
        <f t="shared" si="1"/>
        <v>B</v>
      </c>
      <c r="R20" s="37" t="str">
        <f t="shared" si="2"/>
        <v>Khá</v>
      </c>
      <c r="S20" s="38" t="str">
        <f t="shared" si="3"/>
        <v/>
      </c>
      <c r="T20" s="39" t="s">
        <v>699</v>
      </c>
      <c r="U20" s="3"/>
      <c r="V20" s="26"/>
      <c r="W20" s="72" t="str">
        <f t="shared" si="4"/>
        <v>Đạt</v>
      </c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</row>
    <row r="21" spans="2:38" ht="22.05" customHeight="1">
      <c r="B21" s="27">
        <v>12</v>
      </c>
      <c r="C21" s="28" t="s">
        <v>101</v>
      </c>
      <c r="D21" s="29" t="s">
        <v>102</v>
      </c>
      <c r="E21" s="30" t="s">
        <v>103</v>
      </c>
      <c r="F21" s="31" t="s">
        <v>104</v>
      </c>
      <c r="G21" s="28" t="s">
        <v>105</v>
      </c>
      <c r="H21" s="32">
        <v>8</v>
      </c>
      <c r="I21" s="32">
        <v>6.5</v>
      </c>
      <c r="J21" s="32" t="s">
        <v>28</v>
      </c>
      <c r="K21" s="32" t="s">
        <v>28</v>
      </c>
      <c r="L21" s="40"/>
      <c r="M21" s="40"/>
      <c r="N21" s="40"/>
      <c r="O21" s="34">
        <v>6</v>
      </c>
      <c r="P21" s="35">
        <f t="shared" si="0"/>
        <v>6.5</v>
      </c>
      <c r="Q21" s="36" t="str">
        <f t="shared" si="1"/>
        <v>C+</v>
      </c>
      <c r="R21" s="37" t="str">
        <f t="shared" si="2"/>
        <v>Trung bình</v>
      </c>
      <c r="S21" s="38" t="str">
        <f t="shared" si="3"/>
        <v/>
      </c>
      <c r="T21" s="39" t="s">
        <v>699</v>
      </c>
      <c r="U21" s="3"/>
      <c r="V21" s="26"/>
      <c r="W21" s="72" t="str">
        <f t="shared" si="4"/>
        <v>Đạt</v>
      </c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</row>
    <row r="22" spans="2:38" ht="22.05" customHeight="1">
      <c r="B22" s="27">
        <v>13</v>
      </c>
      <c r="C22" s="28" t="s">
        <v>106</v>
      </c>
      <c r="D22" s="29" t="s">
        <v>107</v>
      </c>
      <c r="E22" s="30" t="s">
        <v>108</v>
      </c>
      <c r="F22" s="31" t="s">
        <v>109</v>
      </c>
      <c r="G22" s="28" t="s">
        <v>75</v>
      </c>
      <c r="H22" s="32">
        <v>10</v>
      </c>
      <c r="I22" s="32">
        <v>8</v>
      </c>
      <c r="J22" s="32" t="s">
        <v>28</v>
      </c>
      <c r="K22" s="32" t="s">
        <v>28</v>
      </c>
      <c r="L22" s="40"/>
      <c r="M22" s="40"/>
      <c r="N22" s="40"/>
      <c r="O22" s="34">
        <v>7</v>
      </c>
      <c r="P22" s="35">
        <f t="shared" si="0"/>
        <v>7.7</v>
      </c>
      <c r="Q22" s="36" t="str">
        <f t="shared" si="1"/>
        <v>B</v>
      </c>
      <c r="R22" s="37" t="str">
        <f t="shared" si="2"/>
        <v>Khá</v>
      </c>
      <c r="S22" s="38" t="str">
        <f t="shared" si="3"/>
        <v/>
      </c>
      <c r="T22" s="39" t="s">
        <v>699</v>
      </c>
      <c r="U22" s="3"/>
      <c r="V22" s="26"/>
      <c r="W22" s="72" t="str">
        <f t="shared" si="4"/>
        <v>Đạt</v>
      </c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</row>
    <row r="23" spans="2:38" ht="22.05" customHeight="1">
      <c r="B23" s="27">
        <v>14</v>
      </c>
      <c r="C23" s="28" t="s">
        <v>110</v>
      </c>
      <c r="D23" s="29" t="s">
        <v>111</v>
      </c>
      <c r="E23" s="30" t="s">
        <v>112</v>
      </c>
      <c r="F23" s="31" t="s">
        <v>113</v>
      </c>
      <c r="G23" s="28" t="s">
        <v>75</v>
      </c>
      <c r="H23" s="32">
        <v>8</v>
      </c>
      <c r="I23" s="32">
        <v>8</v>
      </c>
      <c r="J23" s="32" t="s">
        <v>28</v>
      </c>
      <c r="K23" s="32" t="s">
        <v>28</v>
      </c>
      <c r="L23" s="40"/>
      <c r="M23" s="40"/>
      <c r="N23" s="40"/>
      <c r="O23" s="34">
        <v>5</v>
      </c>
      <c r="P23" s="35">
        <f t="shared" si="0"/>
        <v>5.9</v>
      </c>
      <c r="Q23" s="36" t="str">
        <f t="shared" si="1"/>
        <v>C</v>
      </c>
      <c r="R23" s="37" t="str">
        <f t="shared" si="2"/>
        <v>Trung bình</v>
      </c>
      <c r="S23" s="38" t="str">
        <f t="shared" si="3"/>
        <v/>
      </c>
      <c r="T23" s="39" t="s">
        <v>699</v>
      </c>
      <c r="U23" s="3"/>
      <c r="V23" s="26"/>
      <c r="W23" s="72" t="str">
        <f t="shared" si="4"/>
        <v>Đạt</v>
      </c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</row>
    <row r="24" spans="2:38" ht="22.05" customHeight="1">
      <c r="B24" s="27">
        <v>15</v>
      </c>
      <c r="C24" s="28" t="s">
        <v>114</v>
      </c>
      <c r="D24" s="29" t="s">
        <v>115</v>
      </c>
      <c r="E24" s="30" t="s">
        <v>116</v>
      </c>
      <c r="F24" s="31" t="s">
        <v>117</v>
      </c>
      <c r="G24" s="28" t="s">
        <v>75</v>
      </c>
      <c r="H24" s="32">
        <v>8</v>
      </c>
      <c r="I24" s="32">
        <v>6.5</v>
      </c>
      <c r="J24" s="32" t="s">
        <v>28</v>
      </c>
      <c r="K24" s="32" t="s">
        <v>28</v>
      </c>
      <c r="L24" s="40"/>
      <c r="M24" s="40"/>
      <c r="N24" s="40"/>
      <c r="O24" s="34">
        <v>6</v>
      </c>
      <c r="P24" s="35">
        <f t="shared" si="0"/>
        <v>6.5</v>
      </c>
      <c r="Q24" s="36" t="str">
        <f t="shared" si="1"/>
        <v>C+</v>
      </c>
      <c r="R24" s="37" t="str">
        <f t="shared" si="2"/>
        <v>Trung bình</v>
      </c>
      <c r="S24" s="38" t="str">
        <f t="shared" si="3"/>
        <v/>
      </c>
      <c r="T24" s="39" t="s">
        <v>699</v>
      </c>
      <c r="U24" s="3"/>
      <c r="V24" s="26"/>
      <c r="W24" s="72" t="str">
        <f t="shared" si="4"/>
        <v>Đạt</v>
      </c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</row>
    <row r="25" spans="2:38" ht="22.05" customHeight="1">
      <c r="B25" s="27">
        <v>16</v>
      </c>
      <c r="C25" s="28" t="s">
        <v>118</v>
      </c>
      <c r="D25" s="29" t="s">
        <v>119</v>
      </c>
      <c r="E25" s="30" t="s">
        <v>116</v>
      </c>
      <c r="F25" s="31" t="s">
        <v>120</v>
      </c>
      <c r="G25" s="28" t="s">
        <v>64</v>
      </c>
      <c r="H25" s="32">
        <v>8</v>
      </c>
      <c r="I25" s="32">
        <v>7</v>
      </c>
      <c r="J25" s="32" t="s">
        <v>28</v>
      </c>
      <c r="K25" s="32" t="s">
        <v>28</v>
      </c>
      <c r="L25" s="40"/>
      <c r="M25" s="40"/>
      <c r="N25" s="40"/>
      <c r="O25" s="34">
        <v>2</v>
      </c>
      <c r="P25" s="35">
        <f t="shared" si="0"/>
        <v>3.7</v>
      </c>
      <c r="Q25" s="36" t="str">
        <f t="shared" si="1"/>
        <v>F</v>
      </c>
      <c r="R25" s="37" t="str">
        <f t="shared" si="2"/>
        <v>Kém</v>
      </c>
      <c r="S25" s="38" t="str">
        <f t="shared" si="3"/>
        <v/>
      </c>
      <c r="T25" s="39" t="s">
        <v>699</v>
      </c>
      <c r="U25" s="3"/>
      <c r="V25" s="26"/>
      <c r="W25" s="72" t="str">
        <f t="shared" si="4"/>
        <v>Học lại</v>
      </c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</row>
    <row r="26" spans="2:38" ht="22.05" customHeight="1">
      <c r="B26" s="27">
        <v>17</v>
      </c>
      <c r="C26" s="28" t="s">
        <v>121</v>
      </c>
      <c r="D26" s="29" t="s">
        <v>122</v>
      </c>
      <c r="E26" s="30" t="s">
        <v>116</v>
      </c>
      <c r="F26" s="31" t="s">
        <v>123</v>
      </c>
      <c r="G26" s="28" t="s">
        <v>68</v>
      </c>
      <c r="H26" s="32">
        <v>8</v>
      </c>
      <c r="I26" s="32">
        <v>8</v>
      </c>
      <c r="J26" s="32" t="s">
        <v>28</v>
      </c>
      <c r="K26" s="32" t="s">
        <v>28</v>
      </c>
      <c r="L26" s="40"/>
      <c r="M26" s="40"/>
      <c r="N26" s="40"/>
      <c r="O26" s="34">
        <v>7.5</v>
      </c>
      <c r="P26" s="35">
        <f t="shared" si="0"/>
        <v>7.7</v>
      </c>
      <c r="Q26" s="36" t="str">
        <f t="shared" si="1"/>
        <v>B</v>
      </c>
      <c r="R26" s="37" t="str">
        <f t="shared" si="2"/>
        <v>Khá</v>
      </c>
      <c r="S26" s="38" t="str">
        <f t="shared" si="3"/>
        <v/>
      </c>
      <c r="T26" s="39" t="s">
        <v>699</v>
      </c>
      <c r="U26" s="3"/>
      <c r="V26" s="26"/>
      <c r="W26" s="72" t="str">
        <f t="shared" si="4"/>
        <v>Đạt</v>
      </c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</row>
    <row r="27" spans="2:38" ht="22.05" customHeight="1">
      <c r="B27" s="27">
        <v>18</v>
      </c>
      <c r="C27" s="28" t="s">
        <v>124</v>
      </c>
      <c r="D27" s="29" t="s">
        <v>125</v>
      </c>
      <c r="E27" s="30" t="s">
        <v>126</v>
      </c>
      <c r="F27" s="31" t="s">
        <v>127</v>
      </c>
      <c r="G27" s="28" t="s">
        <v>64</v>
      </c>
      <c r="H27" s="32">
        <v>8</v>
      </c>
      <c r="I27" s="32">
        <v>8</v>
      </c>
      <c r="J27" s="32" t="s">
        <v>28</v>
      </c>
      <c r="K27" s="32" t="s">
        <v>28</v>
      </c>
      <c r="L27" s="40"/>
      <c r="M27" s="40"/>
      <c r="N27" s="40"/>
      <c r="O27" s="34">
        <v>3</v>
      </c>
      <c r="P27" s="35">
        <f t="shared" si="0"/>
        <v>4.5</v>
      </c>
      <c r="Q27" s="36" t="str">
        <f t="shared" si="1"/>
        <v>D</v>
      </c>
      <c r="R27" s="37" t="str">
        <f t="shared" si="2"/>
        <v>Trung bình yếu</v>
      </c>
      <c r="S27" s="38" t="str">
        <f t="shared" si="3"/>
        <v/>
      </c>
      <c r="T27" s="39" t="s">
        <v>699</v>
      </c>
      <c r="U27" s="3"/>
      <c r="V27" s="26"/>
      <c r="W27" s="72" t="str">
        <f t="shared" si="4"/>
        <v>Đạt</v>
      </c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</row>
    <row r="28" spans="2:38" ht="22.05" customHeight="1">
      <c r="B28" s="27">
        <v>19</v>
      </c>
      <c r="C28" s="28" t="s">
        <v>128</v>
      </c>
      <c r="D28" s="29" t="s">
        <v>129</v>
      </c>
      <c r="E28" s="30" t="s">
        <v>130</v>
      </c>
      <c r="F28" s="31" t="s">
        <v>131</v>
      </c>
      <c r="G28" s="28" t="s">
        <v>64</v>
      </c>
      <c r="H28" s="32">
        <v>8</v>
      </c>
      <c r="I28" s="32">
        <v>7</v>
      </c>
      <c r="J28" s="32" t="s">
        <v>28</v>
      </c>
      <c r="K28" s="32" t="s">
        <v>28</v>
      </c>
      <c r="L28" s="40"/>
      <c r="M28" s="40"/>
      <c r="N28" s="40"/>
      <c r="O28" s="34">
        <v>2.5</v>
      </c>
      <c r="P28" s="35">
        <f t="shared" si="0"/>
        <v>4.0999999999999996</v>
      </c>
      <c r="Q28" s="36" t="str">
        <f t="shared" si="1"/>
        <v>D</v>
      </c>
      <c r="R28" s="37" t="str">
        <f t="shared" si="2"/>
        <v>Trung bình yếu</v>
      </c>
      <c r="S28" s="38" t="str">
        <f t="shared" si="3"/>
        <v/>
      </c>
      <c r="T28" s="39" t="s">
        <v>699</v>
      </c>
      <c r="U28" s="3"/>
      <c r="V28" s="26"/>
      <c r="W28" s="72" t="str">
        <f t="shared" si="4"/>
        <v>Đạt</v>
      </c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</row>
    <row r="29" spans="2:38" ht="22.05" customHeight="1">
      <c r="B29" s="27">
        <v>20</v>
      </c>
      <c r="C29" s="28" t="s">
        <v>132</v>
      </c>
      <c r="D29" s="29" t="s">
        <v>90</v>
      </c>
      <c r="E29" s="30" t="s">
        <v>133</v>
      </c>
      <c r="F29" s="31" t="s">
        <v>134</v>
      </c>
      <c r="G29" s="28" t="s">
        <v>68</v>
      </c>
      <c r="H29" s="32">
        <v>8</v>
      </c>
      <c r="I29" s="32">
        <v>8</v>
      </c>
      <c r="J29" s="32" t="s">
        <v>28</v>
      </c>
      <c r="K29" s="32" t="s">
        <v>28</v>
      </c>
      <c r="L29" s="40"/>
      <c r="M29" s="40"/>
      <c r="N29" s="40"/>
      <c r="O29" s="34">
        <v>5</v>
      </c>
      <c r="P29" s="35">
        <f t="shared" si="0"/>
        <v>5.9</v>
      </c>
      <c r="Q29" s="36" t="str">
        <f t="shared" si="1"/>
        <v>C</v>
      </c>
      <c r="R29" s="37" t="str">
        <f t="shared" si="2"/>
        <v>Trung bình</v>
      </c>
      <c r="S29" s="38" t="str">
        <f t="shared" si="3"/>
        <v/>
      </c>
      <c r="T29" s="39" t="s">
        <v>699</v>
      </c>
      <c r="U29" s="3"/>
      <c r="V29" s="26"/>
      <c r="W29" s="72" t="str">
        <f t="shared" si="4"/>
        <v>Đạt</v>
      </c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</row>
    <row r="30" spans="2:38" ht="22.05" customHeight="1">
      <c r="B30" s="27">
        <v>21</v>
      </c>
      <c r="C30" s="28" t="s">
        <v>135</v>
      </c>
      <c r="D30" s="29" t="s">
        <v>136</v>
      </c>
      <c r="E30" s="30" t="s">
        <v>137</v>
      </c>
      <c r="F30" s="31" t="s">
        <v>138</v>
      </c>
      <c r="G30" s="28" t="s">
        <v>105</v>
      </c>
      <c r="H30" s="32">
        <v>8</v>
      </c>
      <c r="I30" s="32">
        <v>6</v>
      </c>
      <c r="J30" s="32" t="s">
        <v>28</v>
      </c>
      <c r="K30" s="32" t="s">
        <v>28</v>
      </c>
      <c r="L30" s="40"/>
      <c r="M30" s="40"/>
      <c r="N30" s="40"/>
      <c r="O30" s="34">
        <v>7.5</v>
      </c>
      <c r="P30" s="35">
        <f t="shared" si="0"/>
        <v>7.5</v>
      </c>
      <c r="Q30" s="36" t="str">
        <f t="shared" si="1"/>
        <v>B</v>
      </c>
      <c r="R30" s="37" t="str">
        <f t="shared" si="2"/>
        <v>Khá</v>
      </c>
      <c r="S30" s="38" t="str">
        <f t="shared" si="3"/>
        <v/>
      </c>
      <c r="T30" s="39" t="s">
        <v>699</v>
      </c>
      <c r="U30" s="3"/>
      <c r="V30" s="26"/>
      <c r="W30" s="72" t="str">
        <f t="shared" si="4"/>
        <v>Đạt</v>
      </c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</row>
    <row r="31" spans="2:38" ht="22.05" customHeight="1">
      <c r="B31" s="27">
        <v>22</v>
      </c>
      <c r="C31" s="28" t="s">
        <v>139</v>
      </c>
      <c r="D31" s="29" t="s">
        <v>140</v>
      </c>
      <c r="E31" s="30" t="s">
        <v>137</v>
      </c>
      <c r="F31" s="31" t="s">
        <v>141</v>
      </c>
      <c r="G31" s="28" t="s">
        <v>64</v>
      </c>
      <c r="H31" s="32">
        <v>8</v>
      </c>
      <c r="I31" s="32">
        <v>8</v>
      </c>
      <c r="J31" s="32" t="s">
        <v>28</v>
      </c>
      <c r="K31" s="32" t="s">
        <v>28</v>
      </c>
      <c r="L31" s="40"/>
      <c r="M31" s="40"/>
      <c r="N31" s="40"/>
      <c r="O31" s="34">
        <v>6</v>
      </c>
      <c r="P31" s="35">
        <f t="shared" si="0"/>
        <v>6.6</v>
      </c>
      <c r="Q31" s="36" t="str">
        <f t="shared" si="1"/>
        <v>C+</v>
      </c>
      <c r="R31" s="37" t="str">
        <f t="shared" si="2"/>
        <v>Trung bình</v>
      </c>
      <c r="S31" s="38" t="str">
        <f t="shared" si="3"/>
        <v/>
      </c>
      <c r="T31" s="39" t="s">
        <v>699</v>
      </c>
      <c r="U31" s="3"/>
      <c r="V31" s="26"/>
      <c r="W31" s="72" t="str">
        <f t="shared" si="4"/>
        <v>Đạt</v>
      </c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</row>
    <row r="32" spans="2:38" ht="22.05" customHeight="1">
      <c r="B32" s="27">
        <v>23</v>
      </c>
      <c r="C32" s="28" t="s">
        <v>142</v>
      </c>
      <c r="D32" s="29" t="s">
        <v>140</v>
      </c>
      <c r="E32" s="30" t="s">
        <v>137</v>
      </c>
      <c r="F32" s="31" t="s">
        <v>143</v>
      </c>
      <c r="G32" s="28" t="s">
        <v>68</v>
      </c>
      <c r="H32" s="32">
        <v>8</v>
      </c>
      <c r="I32" s="32">
        <v>7.5</v>
      </c>
      <c r="J32" s="32" t="s">
        <v>28</v>
      </c>
      <c r="K32" s="32" t="s">
        <v>28</v>
      </c>
      <c r="L32" s="40"/>
      <c r="M32" s="40"/>
      <c r="N32" s="40"/>
      <c r="O32" s="34">
        <v>7</v>
      </c>
      <c r="P32" s="35">
        <f t="shared" si="0"/>
        <v>7.3</v>
      </c>
      <c r="Q32" s="36" t="str">
        <f t="shared" si="1"/>
        <v>B</v>
      </c>
      <c r="R32" s="37" t="str">
        <f t="shared" si="2"/>
        <v>Khá</v>
      </c>
      <c r="S32" s="38" t="str">
        <f t="shared" si="3"/>
        <v/>
      </c>
      <c r="T32" s="39" t="s">
        <v>699</v>
      </c>
      <c r="U32" s="3"/>
      <c r="V32" s="26"/>
      <c r="W32" s="72" t="str">
        <f t="shared" si="4"/>
        <v>Đạt</v>
      </c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</row>
    <row r="33" spans="2:38" ht="22.05" customHeight="1">
      <c r="B33" s="27">
        <v>24</v>
      </c>
      <c r="C33" s="28" t="s">
        <v>144</v>
      </c>
      <c r="D33" s="29" t="s">
        <v>145</v>
      </c>
      <c r="E33" s="30" t="s">
        <v>146</v>
      </c>
      <c r="F33" s="31" t="s">
        <v>147</v>
      </c>
      <c r="G33" s="28" t="s">
        <v>148</v>
      </c>
      <c r="H33" s="32">
        <v>8</v>
      </c>
      <c r="I33" s="32">
        <v>8</v>
      </c>
      <c r="J33" s="32" t="s">
        <v>28</v>
      </c>
      <c r="K33" s="32" t="s">
        <v>28</v>
      </c>
      <c r="L33" s="40"/>
      <c r="M33" s="40"/>
      <c r="N33" s="40"/>
      <c r="O33" s="34">
        <v>9</v>
      </c>
      <c r="P33" s="35">
        <f t="shared" si="0"/>
        <v>8.6999999999999993</v>
      </c>
      <c r="Q33" s="36" t="str">
        <f t="shared" si="1"/>
        <v>A</v>
      </c>
      <c r="R33" s="37" t="str">
        <f t="shared" si="2"/>
        <v>Giỏi</v>
      </c>
      <c r="S33" s="38" t="str">
        <f t="shared" si="3"/>
        <v/>
      </c>
      <c r="T33" s="39" t="s">
        <v>699</v>
      </c>
      <c r="U33" s="3"/>
      <c r="V33" s="26"/>
      <c r="W33" s="72" t="str">
        <f t="shared" si="4"/>
        <v>Đạt</v>
      </c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</row>
    <row r="34" spans="2:38" ht="22.05" customHeight="1">
      <c r="B34" s="27">
        <v>25</v>
      </c>
      <c r="C34" s="28" t="s">
        <v>149</v>
      </c>
      <c r="D34" s="29" t="s">
        <v>150</v>
      </c>
      <c r="E34" s="30" t="s">
        <v>151</v>
      </c>
      <c r="F34" s="31" t="s">
        <v>134</v>
      </c>
      <c r="G34" s="28" t="s">
        <v>64</v>
      </c>
      <c r="H34" s="32">
        <v>7.5</v>
      </c>
      <c r="I34" s="32">
        <v>8</v>
      </c>
      <c r="J34" s="32" t="s">
        <v>28</v>
      </c>
      <c r="K34" s="32" t="s">
        <v>28</v>
      </c>
      <c r="L34" s="40"/>
      <c r="M34" s="40"/>
      <c r="N34" s="40"/>
      <c r="O34" s="34">
        <v>3</v>
      </c>
      <c r="P34" s="35">
        <f t="shared" si="0"/>
        <v>4.4000000000000004</v>
      </c>
      <c r="Q34" s="36" t="str">
        <f t="shared" si="1"/>
        <v>D</v>
      </c>
      <c r="R34" s="37" t="str">
        <f t="shared" si="2"/>
        <v>Trung bình yếu</v>
      </c>
      <c r="S34" s="38" t="str">
        <f t="shared" si="3"/>
        <v/>
      </c>
      <c r="T34" s="39" t="s">
        <v>699</v>
      </c>
      <c r="U34" s="3"/>
      <c r="V34" s="26"/>
      <c r="W34" s="72" t="str">
        <f t="shared" si="4"/>
        <v>Đạt</v>
      </c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</row>
    <row r="35" spans="2:38" ht="22.05" customHeight="1">
      <c r="B35" s="27">
        <v>26</v>
      </c>
      <c r="C35" s="28" t="s">
        <v>152</v>
      </c>
      <c r="D35" s="29" t="s">
        <v>153</v>
      </c>
      <c r="E35" s="30" t="s">
        <v>154</v>
      </c>
      <c r="F35" s="31" t="s">
        <v>155</v>
      </c>
      <c r="G35" s="28" t="s">
        <v>75</v>
      </c>
      <c r="H35" s="32">
        <v>8</v>
      </c>
      <c r="I35" s="32">
        <v>8</v>
      </c>
      <c r="J35" s="32" t="s">
        <v>28</v>
      </c>
      <c r="K35" s="32" t="s">
        <v>28</v>
      </c>
      <c r="L35" s="40"/>
      <c r="M35" s="40"/>
      <c r="N35" s="40"/>
      <c r="O35" s="34">
        <v>3</v>
      </c>
      <c r="P35" s="35">
        <f t="shared" si="0"/>
        <v>4.5</v>
      </c>
      <c r="Q35" s="36" t="str">
        <f t="shared" si="1"/>
        <v>D</v>
      </c>
      <c r="R35" s="37" t="str">
        <f t="shared" si="2"/>
        <v>Trung bình yếu</v>
      </c>
      <c r="S35" s="38" t="str">
        <f t="shared" si="3"/>
        <v/>
      </c>
      <c r="T35" s="39" t="s">
        <v>699</v>
      </c>
      <c r="U35" s="3"/>
      <c r="V35" s="26"/>
      <c r="W35" s="72" t="str">
        <f t="shared" si="4"/>
        <v>Đạt</v>
      </c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</row>
    <row r="36" spans="2:38" ht="22.05" customHeight="1">
      <c r="B36" s="27">
        <v>27</v>
      </c>
      <c r="C36" s="28" t="s">
        <v>156</v>
      </c>
      <c r="D36" s="29" t="s">
        <v>157</v>
      </c>
      <c r="E36" s="30" t="s">
        <v>154</v>
      </c>
      <c r="F36" s="31" t="s">
        <v>158</v>
      </c>
      <c r="G36" s="28" t="s">
        <v>68</v>
      </c>
      <c r="H36" s="32">
        <v>10</v>
      </c>
      <c r="I36" s="32">
        <v>8</v>
      </c>
      <c r="J36" s="32" t="s">
        <v>28</v>
      </c>
      <c r="K36" s="32" t="s">
        <v>28</v>
      </c>
      <c r="L36" s="40"/>
      <c r="M36" s="40"/>
      <c r="N36" s="40"/>
      <c r="O36" s="34">
        <v>5</v>
      </c>
      <c r="P36" s="35">
        <f t="shared" si="0"/>
        <v>6.3</v>
      </c>
      <c r="Q36" s="36" t="str">
        <f t="shared" si="1"/>
        <v>C</v>
      </c>
      <c r="R36" s="37" t="str">
        <f t="shared" si="2"/>
        <v>Trung bình</v>
      </c>
      <c r="S36" s="38" t="str">
        <f t="shared" si="3"/>
        <v/>
      </c>
      <c r="T36" s="39" t="s">
        <v>699</v>
      </c>
      <c r="U36" s="3"/>
      <c r="V36" s="26"/>
      <c r="W36" s="72" t="str">
        <f t="shared" si="4"/>
        <v>Đạt</v>
      </c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</row>
    <row r="37" spans="2:38" ht="22.05" customHeight="1">
      <c r="B37" s="27">
        <v>28</v>
      </c>
      <c r="C37" s="28" t="s">
        <v>159</v>
      </c>
      <c r="D37" s="29" t="s">
        <v>160</v>
      </c>
      <c r="E37" s="30" t="s">
        <v>154</v>
      </c>
      <c r="F37" s="31" t="s">
        <v>161</v>
      </c>
      <c r="G37" s="28" t="s">
        <v>162</v>
      </c>
      <c r="H37" s="32">
        <v>8</v>
      </c>
      <c r="I37" s="32">
        <v>7</v>
      </c>
      <c r="J37" s="32" t="s">
        <v>28</v>
      </c>
      <c r="K37" s="32" t="s">
        <v>28</v>
      </c>
      <c r="L37" s="40"/>
      <c r="M37" s="40"/>
      <c r="N37" s="40"/>
      <c r="O37" s="34">
        <v>7</v>
      </c>
      <c r="P37" s="35">
        <f t="shared" si="0"/>
        <v>7.2</v>
      </c>
      <c r="Q37" s="36" t="str">
        <f t="shared" si="1"/>
        <v>B</v>
      </c>
      <c r="R37" s="37" t="str">
        <f t="shared" si="2"/>
        <v>Khá</v>
      </c>
      <c r="S37" s="38" t="str">
        <f t="shared" si="3"/>
        <v/>
      </c>
      <c r="T37" s="39" t="s">
        <v>699</v>
      </c>
      <c r="U37" s="3"/>
      <c r="V37" s="26"/>
      <c r="W37" s="72" t="str">
        <f t="shared" si="4"/>
        <v>Đạt</v>
      </c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</row>
    <row r="38" spans="2:38" ht="22.05" customHeight="1">
      <c r="B38" s="27">
        <v>29</v>
      </c>
      <c r="C38" s="28" t="s">
        <v>163</v>
      </c>
      <c r="D38" s="29" t="s">
        <v>164</v>
      </c>
      <c r="E38" s="30" t="s">
        <v>154</v>
      </c>
      <c r="F38" s="31" t="s">
        <v>165</v>
      </c>
      <c r="G38" s="28" t="s">
        <v>64</v>
      </c>
      <c r="H38" s="32">
        <v>8.5</v>
      </c>
      <c r="I38" s="32">
        <v>8</v>
      </c>
      <c r="J38" s="32" t="s">
        <v>28</v>
      </c>
      <c r="K38" s="32" t="s">
        <v>28</v>
      </c>
      <c r="L38" s="40"/>
      <c r="M38" s="40"/>
      <c r="N38" s="40"/>
      <c r="O38" s="34">
        <v>3.5</v>
      </c>
      <c r="P38" s="35">
        <f t="shared" si="0"/>
        <v>5</v>
      </c>
      <c r="Q38" s="36" t="str">
        <f t="shared" si="1"/>
        <v>D+</v>
      </c>
      <c r="R38" s="37" t="str">
        <f t="shared" si="2"/>
        <v>Trung bình yếu</v>
      </c>
      <c r="S38" s="38" t="str">
        <f t="shared" si="3"/>
        <v/>
      </c>
      <c r="T38" s="39" t="s">
        <v>699</v>
      </c>
      <c r="U38" s="3"/>
      <c r="V38" s="26"/>
      <c r="W38" s="72" t="str">
        <f t="shared" si="4"/>
        <v>Đạt</v>
      </c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</row>
    <row r="39" spans="2:38" ht="22.05" customHeight="1">
      <c r="B39" s="27">
        <v>30</v>
      </c>
      <c r="C39" s="28" t="s">
        <v>166</v>
      </c>
      <c r="D39" s="29" t="s">
        <v>167</v>
      </c>
      <c r="E39" s="30" t="s">
        <v>154</v>
      </c>
      <c r="F39" s="31" t="s">
        <v>168</v>
      </c>
      <c r="G39" s="28" t="s">
        <v>68</v>
      </c>
      <c r="H39" s="32">
        <v>8.5</v>
      </c>
      <c r="I39" s="32">
        <v>8</v>
      </c>
      <c r="J39" s="32" t="s">
        <v>28</v>
      </c>
      <c r="K39" s="32" t="s">
        <v>28</v>
      </c>
      <c r="L39" s="40"/>
      <c r="M39" s="40"/>
      <c r="N39" s="40"/>
      <c r="O39" s="34">
        <v>5</v>
      </c>
      <c r="P39" s="35">
        <f t="shared" si="0"/>
        <v>6</v>
      </c>
      <c r="Q39" s="36" t="str">
        <f t="shared" si="1"/>
        <v>C</v>
      </c>
      <c r="R39" s="37" t="str">
        <f t="shared" si="2"/>
        <v>Trung bình</v>
      </c>
      <c r="S39" s="38" t="str">
        <f t="shared" si="3"/>
        <v/>
      </c>
      <c r="T39" s="39" t="s">
        <v>699</v>
      </c>
      <c r="U39" s="3"/>
      <c r="V39" s="26"/>
      <c r="W39" s="72" t="str">
        <f t="shared" si="4"/>
        <v>Đạt</v>
      </c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</row>
    <row r="40" spans="2:38" ht="22.05" customHeight="1">
      <c r="B40" s="27">
        <v>31</v>
      </c>
      <c r="C40" s="28" t="s">
        <v>169</v>
      </c>
      <c r="D40" s="29" t="s">
        <v>170</v>
      </c>
      <c r="E40" s="30" t="s">
        <v>154</v>
      </c>
      <c r="F40" s="31" t="s">
        <v>171</v>
      </c>
      <c r="G40" s="28" t="s">
        <v>64</v>
      </c>
      <c r="H40" s="32">
        <v>7.5</v>
      </c>
      <c r="I40" s="32">
        <v>8</v>
      </c>
      <c r="J40" s="32" t="s">
        <v>28</v>
      </c>
      <c r="K40" s="32" t="s">
        <v>28</v>
      </c>
      <c r="L40" s="40"/>
      <c r="M40" s="40"/>
      <c r="N40" s="40"/>
      <c r="O40" s="34">
        <v>6</v>
      </c>
      <c r="P40" s="35">
        <f t="shared" si="0"/>
        <v>6.5</v>
      </c>
      <c r="Q40" s="36" t="str">
        <f t="shared" si="1"/>
        <v>C+</v>
      </c>
      <c r="R40" s="37" t="str">
        <f t="shared" si="2"/>
        <v>Trung bình</v>
      </c>
      <c r="S40" s="38" t="str">
        <f t="shared" si="3"/>
        <v/>
      </c>
      <c r="T40" s="39" t="s">
        <v>699</v>
      </c>
      <c r="U40" s="3"/>
      <c r="V40" s="26"/>
      <c r="W40" s="72" t="str">
        <f t="shared" si="4"/>
        <v>Đạt</v>
      </c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</row>
    <row r="41" spans="2:38" ht="22.05" customHeight="1">
      <c r="B41" s="27">
        <v>32</v>
      </c>
      <c r="C41" s="28" t="s">
        <v>172</v>
      </c>
      <c r="D41" s="29" t="s">
        <v>173</v>
      </c>
      <c r="E41" s="30" t="s">
        <v>154</v>
      </c>
      <c r="F41" s="31" t="s">
        <v>82</v>
      </c>
      <c r="G41" s="28" t="s">
        <v>64</v>
      </c>
      <c r="H41" s="32">
        <v>8</v>
      </c>
      <c r="I41" s="32">
        <v>8</v>
      </c>
      <c r="J41" s="32" t="s">
        <v>28</v>
      </c>
      <c r="K41" s="32" t="s">
        <v>28</v>
      </c>
      <c r="L41" s="40"/>
      <c r="M41" s="40"/>
      <c r="N41" s="40"/>
      <c r="O41" s="34">
        <v>4</v>
      </c>
      <c r="P41" s="35">
        <f t="shared" si="0"/>
        <v>5.2</v>
      </c>
      <c r="Q41" s="36" t="str">
        <f t="shared" si="1"/>
        <v>D+</v>
      </c>
      <c r="R41" s="37" t="str">
        <f t="shared" si="2"/>
        <v>Trung bình yếu</v>
      </c>
      <c r="S41" s="38" t="str">
        <f t="shared" si="3"/>
        <v/>
      </c>
      <c r="T41" s="39" t="s">
        <v>699</v>
      </c>
      <c r="U41" s="3"/>
      <c r="V41" s="26"/>
      <c r="W41" s="72" t="str">
        <f t="shared" si="4"/>
        <v>Đạt</v>
      </c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</row>
    <row r="42" spans="2:38" ht="22.05" customHeight="1">
      <c r="B42" s="27">
        <v>33</v>
      </c>
      <c r="C42" s="28" t="s">
        <v>174</v>
      </c>
      <c r="D42" s="29" t="s">
        <v>84</v>
      </c>
      <c r="E42" s="30" t="s">
        <v>175</v>
      </c>
      <c r="F42" s="31" t="s">
        <v>176</v>
      </c>
      <c r="G42" s="28" t="s">
        <v>105</v>
      </c>
      <c r="H42" s="32">
        <v>8</v>
      </c>
      <c r="I42" s="32">
        <v>7.5</v>
      </c>
      <c r="J42" s="32" t="s">
        <v>28</v>
      </c>
      <c r="K42" s="32" t="s">
        <v>28</v>
      </c>
      <c r="L42" s="40"/>
      <c r="M42" s="40"/>
      <c r="N42" s="40"/>
      <c r="O42" s="34">
        <v>4</v>
      </c>
      <c r="P42" s="35">
        <f t="shared" ref="P42:P73" si="5">ROUND(SUMPRODUCT(H42:O42,$H$9:$O$9)/100,1)</f>
        <v>5.2</v>
      </c>
      <c r="Q42" s="36" t="str">
        <f t="shared" ref="Q42:Q73" si="6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D+</v>
      </c>
      <c r="R42" s="37" t="str">
        <f t="shared" ref="R42:R73" si="7">IF($P42&lt;4,"Kém",IF(AND($P42&gt;=4,$P42&lt;=5.4),"Trung bình yếu",IF(AND($P42&gt;=5.5,$P42&lt;=6.9),"Trung bình",IF(AND($P42&gt;=7,$P42&lt;=8.4),"Khá",IF(AND($P42&gt;=8.5,$P42&lt;=10),"Giỏi","")))))</f>
        <v>Trung bình yếu</v>
      </c>
      <c r="S42" s="38" t="str">
        <f t="shared" ref="S42:S71" si="8">+IF(OR($H42=0,$I42=0,$J42=0,$K42=0),"Không đủ ĐKDT","")</f>
        <v/>
      </c>
      <c r="T42" s="39" t="s">
        <v>699</v>
      </c>
      <c r="U42" s="3"/>
      <c r="V42" s="26"/>
      <c r="W42" s="72" t="str">
        <f t="shared" ref="W42:W73" si="9"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</row>
    <row r="43" spans="2:38" ht="22.05" customHeight="1">
      <c r="B43" s="27">
        <v>34</v>
      </c>
      <c r="C43" s="28" t="s">
        <v>177</v>
      </c>
      <c r="D43" s="29" t="s">
        <v>178</v>
      </c>
      <c r="E43" s="30" t="s">
        <v>179</v>
      </c>
      <c r="F43" s="31" t="s">
        <v>180</v>
      </c>
      <c r="G43" s="28" t="s">
        <v>68</v>
      </c>
      <c r="H43" s="32">
        <v>8</v>
      </c>
      <c r="I43" s="32">
        <v>8</v>
      </c>
      <c r="J43" s="32" t="s">
        <v>28</v>
      </c>
      <c r="K43" s="32" t="s">
        <v>28</v>
      </c>
      <c r="L43" s="40"/>
      <c r="M43" s="40"/>
      <c r="N43" s="40"/>
      <c r="O43" s="34">
        <v>4.5</v>
      </c>
      <c r="P43" s="35">
        <f t="shared" si="5"/>
        <v>5.6</v>
      </c>
      <c r="Q43" s="36" t="str">
        <f t="shared" si="6"/>
        <v>C</v>
      </c>
      <c r="R43" s="37" t="str">
        <f t="shared" si="7"/>
        <v>Trung bình</v>
      </c>
      <c r="S43" s="38" t="str">
        <f t="shared" si="8"/>
        <v/>
      </c>
      <c r="T43" s="39" t="s">
        <v>699</v>
      </c>
      <c r="U43" s="3"/>
      <c r="V43" s="26"/>
      <c r="W43" s="72" t="str">
        <f t="shared" si="9"/>
        <v>Đạt</v>
      </c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</row>
    <row r="44" spans="2:38" ht="22.05" customHeight="1">
      <c r="B44" s="27">
        <v>35</v>
      </c>
      <c r="C44" s="28" t="s">
        <v>181</v>
      </c>
      <c r="D44" s="29" t="s">
        <v>182</v>
      </c>
      <c r="E44" s="30" t="s">
        <v>179</v>
      </c>
      <c r="F44" s="31" t="s">
        <v>183</v>
      </c>
      <c r="G44" s="28" t="s">
        <v>68</v>
      </c>
      <c r="H44" s="32">
        <v>8</v>
      </c>
      <c r="I44" s="32">
        <v>8</v>
      </c>
      <c r="J44" s="32" t="s">
        <v>28</v>
      </c>
      <c r="K44" s="32" t="s">
        <v>28</v>
      </c>
      <c r="L44" s="40"/>
      <c r="M44" s="40"/>
      <c r="N44" s="40"/>
      <c r="O44" s="34">
        <v>5.5</v>
      </c>
      <c r="P44" s="35">
        <f t="shared" si="5"/>
        <v>6.3</v>
      </c>
      <c r="Q44" s="36" t="str">
        <f t="shared" si="6"/>
        <v>C</v>
      </c>
      <c r="R44" s="37" t="str">
        <f t="shared" si="7"/>
        <v>Trung bình</v>
      </c>
      <c r="S44" s="38" t="str">
        <f t="shared" si="8"/>
        <v/>
      </c>
      <c r="T44" s="39" t="s">
        <v>699</v>
      </c>
      <c r="U44" s="3"/>
      <c r="V44" s="26"/>
      <c r="W44" s="72" t="str">
        <f t="shared" si="9"/>
        <v>Đạt</v>
      </c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</row>
    <row r="45" spans="2:38" ht="22.05" customHeight="1">
      <c r="B45" s="27">
        <v>36</v>
      </c>
      <c r="C45" s="28" t="s">
        <v>184</v>
      </c>
      <c r="D45" s="29" t="s">
        <v>185</v>
      </c>
      <c r="E45" s="30" t="s">
        <v>186</v>
      </c>
      <c r="F45" s="31" t="s">
        <v>187</v>
      </c>
      <c r="G45" s="28" t="s">
        <v>105</v>
      </c>
      <c r="H45" s="32">
        <v>8</v>
      </c>
      <c r="I45" s="32">
        <v>6.5</v>
      </c>
      <c r="J45" s="32" t="s">
        <v>28</v>
      </c>
      <c r="K45" s="32" t="s">
        <v>28</v>
      </c>
      <c r="L45" s="40"/>
      <c r="M45" s="40"/>
      <c r="N45" s="40"/>
      <c r="O45" s="34">
        <v>6</v>
      </c>
      <c r="P45" s="35">
        <f t="shared" si="5"/>
        <v>6.5</v>
      </c>
      <c r="Q45" s="36" t="str">
        <f t="shared" si="6"/>
        <v>C+</v>
      </c>
      <c r="R45" s="37" t="str">
        <f t="shared" si="7"/>
        <v>Trung bình</v>
      </c>
      <c r="S45" s="38" t="str">
        <f t="shared" si="8"/>
        <v/>
      </c>
      <c r="T45" s="39" t="s">
        <v>699</v>
      </c>
      <c r="U45" s="3"/>
      <c r="V45" s="26"/>
      <c r="W45" s="72" t="str">
        <f t="shared" si="9"/>
        <v>Đạt</v>
      </c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</row>
    <row r="46" spans="2:38" ht="22.05" customHeight="1">
      <c r="B46" s="27">
        <v>37</v>
      </c>
      <c r="C46" s="28" t="s">
        <v>188</v>
      </c>
      <c r="D46" s="29" t="s">
        <v>189</v>
      </c>
      <c r="E46" s="30" t="s">
        <v>190</v>
      </c>
      <c r="F46" s="31" t="s">
        <v>191</v>
      </c>
      <c r="G46" s="28" t="s">
        <v>64</v>
      </c>
      <c r="H46" s="32">
        <v>8</v>
      </c>
      <c r="I46" s="32">
        <v>7</v>
      </c>
      <c r="J46" s="32" t="s">
        <v>28</v>
      </c>
      <c r="K46" s="32" t="s">
        <v>28</v>
      </c>
      <c r="L46" s="40"/>
      <c r="M46" s="40"/>
      <c r="N46" s="40"/>
      <c r="O46" s="34">
        <v>6</v>
      </c>
      <c r="P46" s="35">
        <f t="shared" si="5"/>
        <v>6.5</v>
      </c>
      <c r="Q46" s="36" t="str">
        <f t="shared" si="6"/>
        <v>C+</v>
      </c>
      <c r="R46" s="37" t="str">
        <f t="shared" si="7"/>
        <v>Trung bình</v>
      </c>
      <c r="S46" s="38" t="str">
        <f t="shared" si="8"/>
        <v/>
      </c>
      <c r="T46" s="39" t="s">
        <v>699</v>
      </c>
      <c r="U46" s="3"/>
      <c r="V46" s="26"/>
      <c r="W46" s="72" t="str">
        <f t="shared" si="9"/>
        <v>Đạt</v>
      </c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</row>
    <row r="47" spans="2:38" ht="22.05" customHeight="1">
      <c r="B47" s="27">
        <v>38</v>
      </c>
      <c r="C47" s="28" t="s">
        <v>192</v>
      </c>
      <c r="D47" s="29" t="s">
        <v>193</v>
      </c>
      <c r="E47" s="30" t="s">
        <v>194</v>
      </c>
      <c r="F47" s="31" t="s">
        <v>195</v>
      </c>
      <c r="G47" s="28" t="s">
        <v>68</v>
      </c>
      <c r="H47" s="32">
        <v>8</v>
      </c>
      <c r="I47" s="32">
        <v>8</v>
      </c>
      <c r="J47" s="32" t="s">
        <v>28</v>
      </c>
      <c r="K47" s="32" t="s">
        <v>28</v>
      </c>
      <c r="L47" s="40"/>
      <c r="M47" s="40"/>
      <c r="N47" s="40"/>
      <c r="O47" s="34">
        <v>5</v>
      </c>
      <c r="P47" s="35">
        <f t="shared" si="5"/>
        <v>5.9</v>
      </c>
      <c r="Q47" s="36" t="str">
        <f t="shared" si="6"/>
        <v>C</v>
      </c>
      <c r="R47" s="37" t="str">
        <f t="shared" si="7"/>
        <v>Trung bình</v>
      </c>
      <c r="S47" s="38" t="str">
        <f t="shared" si="8"/>
        <v/>
      </c>
      <c r="T47" s="39" t="s">
        <v>700</v>
      </c>
      <c r="U47" s="3"/>
      <c r="V47" s="26"/>
      <c r="W47" s="72" t="str">
        <f t="shared" si="9"/>
        <v>Đạt</v>
      </c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</row>
    <row r="48" spans="2:38" ht="22.05" customHeight="1">
      <c r="B48" s="27">
        <v>39</v>
      </c>
      <c r="C48" s="28" t="s">
        <v>196</v>
      </c>
      <c r="D48" s="29" t="s">
        <v>197</v>
      </c>
      <c r="E48" s="30" t="s">
        <v>194</v>
      </c>
      <c r="F48" s="31" t="s">
        <v>198</v>
      </c>
      <c r="G48" s="28" t="s">
        <v>75</v>
      </c>
      <c r="H48" s="32">
        <v>8</v>
      </c>
      <c r="I48" s="32">
        <v>5</v>
      </c>
      <c r="J48" s="32" t="s">
        <v>28</v>
      </c>
      <c r="K48" s="32" t="s">
        <v>28</v>
      </c>
      <c r="L48" s="40"/>
      <c r="M48" s="40"/>
      <c r="N48" s="40"/>
      <c r="O48" s="34">
        <v>5</v>
      </c>
      <c r="P48" s="35">
        <f t="shared" si="5"/>
        <v>5.6</v>
      </c>
      <c r="Q48" s="36" t="str">
        <f t="shared" si="6"/>
        <v>C</v>
      </c>
      <c r="R48" s="37" t="str">
        <f t="shared" si="7"/>
        <v>Trung bình</v>
      </c>
      <c r="S48" s="38" t="str">
        <f t="shared" si="8"/>
        <v/>
      </c>
      <c r="T48" s="39" t="s">
        <v>700</v>
      </c>
      <c r="U48" s="3"/>
      <c r="V48" s="26"/>
      <c r="W48" s="72" t="str">
        <f t="shared" si="9"/>
        <v>Đạt</v>
      </c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</row>
    <row r="49" spans="2:38" ht="22.05" customHeight="1">
      <c r="B49" s="27">
        <v>40</v>
      </c>
      <c r="C49" s="28" t="s">
        <v>199</v>
      </c>
      <c r="D49" s="29" t="s">
        <v>189</v>
      </c>
      <c r="E49" s="30" t="s">
        <v>200</v>
      </c>
      <c r="F49" s="31" t="s">
        <v>201</v>
      </c>
      <c r="G49" s="28" t="s">
        <v>68</v>
      </c>
      <c r="H49" s="32">
        <v>8</v>
      </c>
      <c r="I49" s="32">
        <v>8</v>
      </c>
      <c r="J49" s="32" t="s">
        <v>28</v>
      </c>
      <c r="K49" s="32" t="s">
        <v>28</v>
      </c>
      <c r="L49" s="40"/>
      <c r="M49" s="40"/>
      <c r="N49" s="40"/>
      <c r="O49" s="34">
        <v>4</v>
      </c>
      <c r="P49" s="35">
        <f t="shared" si="5"/>
        <v>5.2</v>
      </c>
      <c r="Q49" s="36" t="str">
        <f t="shared" si="6"/>
        <v>D+</v>
      </c>
      <c r="R49" s="37" t="str">
        <f t="shared" si="7"/>
        <v>Trung bình yếu</v>
      </c>
      <c r="S49" s="38" t="str">
        <f t="shared" si="8"/>
        <v/>
      </c>
      <c r="T49" s="39" t="s">
        <v>700</v>
      </c>
      <c r="U49" s="3"/>
      <c r="V49" s="26"/>
      <c r="W49" s="72" t="str">
        <f t="shared" si="9"/>
        <v>Đạt</v>
      </c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</row>
    <row r="50" spans="2:38" ht="22.05" customHeight="1">
      <c r="B50" s="27">
        <v>41</v>
      </c>
      <c r="C50" s="28" t="s">
        <v>202</v>
      </c>
      <c r="D50" s="29" t="s">
        <v>77</v>
      </c>
      <c r="E50" s="30" t="s">
        <v>203</v>
      </c>
      <c r="F50" s="31" t="s">
        <v>204</v>
      </c>
      <c r="G50" s="28" t="s">
        <v>75</v>
      </c>
      <c r="H50" s="32">
        <v>8</v>
      </c>
      <c r="I50" s="32">
        <v>7.5</v>
      </c>
      <c r="J50" s="32" t="s">
        <v>28</v>
      </c>
      <c r="K50" s="32" t="s">
        <v>28</v>
      </c>
      <c r="L50" s="40"/>
      <c r="M50" s="40"/>
      <c r="N50" s="40"/>
      <c r="O50" s="34">
        <v>6.5</v>
      </c>
      <c r="P50" s="35">
        <f t="shared" si="5"/>
        <v>6.9</v>
      </c>
      <c r="Q50" s="36" t="str">
        <f t="shared" si="6"/>
        <v>C+</v>
      </c>
      <c r="R50" s="37" t="str">
        <f t="shared" si="7"/>
        <v>Trung bình</v>
      </c>
      <c r="S50" s="38" t="str">
        <f t="shared" si="8"/>
        <v/>
      </c>
      <c r="T50" s="39" t="s">
        <v>700</v>
      </c>
      <c r="U50" s="3"/>
      <c r="V50" s="26"/>
      <c r="W50" s="72" t="str">
        <f t="shared" si="9"/>
        <v>Đạt</v>
      </c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</row>
    <row r="51" spans="2:38" ht="22.05" customHeight="1">
      <c r="B51" s="27">
        <v>42</v>
      </c>
      <c r="C51" s="28" t="s">
        <v>205</v>
      </c>
      <c r="D51" s="29" t="s">
        <v>206</v>
      </c>
      <c r="E51" s="30" t="s">
        <v>207</v>
      </c>
      <c r="F51" s="31" t="s">
        <v>208</v>
      </c>
      <c r="G51" s="28" t="s">
        <v>105</v>
      </c>
      <c r="H51" s="32">
        <v>8</v>
      </c>
      <c r="I51" s="32">
        <v>6.5</v>
      </c>
      <c r="J51" s="32" t="s">
        <v>28</v>
      </c>
      <c r="K51" s="32" t="s">
        <v>28</v>
      </c>
      <c r="L51" s="40"/>
      <c r="M51" s="40"/>
      <c r="N51" s="40"/>
      <c r="O51" s="34">
        <v>3</v>
      </c>
      <c r="P51" s="35">
        <f t="shared" si="5"/>
        <v>4.4000000000000004</v>
      </c>
      <c r="Q51" s="36" t="str">
        <f t="shared" si="6"/>
        <v>D</v>
      </c>
      <c r="R51" s="37" t="str">
        <f t="shared" si="7"/>
        <v>Trung bình yếu</v>
      </c>
      <c r="S51" s="38" t="str">
        <f t="shared" si="8"/>
        <v/>
      </c>
      <c r="T51" s="39" t="s">
        <v>700</v>
      </c>
      <c r="U51" s="3"/>
      <c r="V51" s="26"/>
      <c r="W51" s="72" t="str">
        <f t="shared" si="9"/>
        <v>Đạt</v>
      </c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</row>
    <row r="52" spans="2:38" ht="22.05" customHeight="1">
      <c r="B52" s="27">
        <v>43</v>
      </c>
      <c r="C52" s="28" t="s">
        <v>209</v>
      </c>
      <c r="D52" s="29" t="s">
        <v>210</v>
      </c>
      <c r="E52" s="30" t="s">
        <v>207</v>
      </c>
      <c r="F52" s="31" t="s">
        <v>183</v>
      </c>
      <c r="G52" s="28" t="s">
        <v>75</v>
      </c>
      <c r="H52" s="32">
        <v>8</v>
      </c>
      <c r="I52" s="32">
        <v>7.5</v>
      </c>
      <c r="J52" s="32" t="s">
        <v>28</v>
      </c>
      <c r="K52" s="32" t="s">
        <v>28</v>
      </c>
      <c r="L52" s="40"/>
      <c r="M52" s="40"/>
      <c r="N52" s="40"/>
      <c r="O52" s="34">
        <v>4</v>
      </c>
      <c r="P52" s="35">
        <f t="shared" si="5"/>
        <v>5.2</v>
      </c>
      <c r="Q52" s="36" t="str">
        <f t="shared" si="6"/>
        <v>D+</v>
      </c>
      <c r="R52" s="37" t="str">
        <f t="shared" si="7"/>
        <v>Trung bình yếu</v>
      </c>
      <c r="S52" s="38" t="str">
        <f t="shared" si="8"/>
        <v/>
      </c>
      <c r="T52" s="39" t="s">
        <v>700</v>
      </c>
      <c r="U52" s="3"/>
      <c r="V52" s="26"/>
      <c r="W52" s="72" t="str">
        <f t="shared" si="9"/>
        <v>Đạt</v>
      </c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</row>
    <row r="53" spans="2:38" ht="22.05" customHeight="1">
      <c r="B53" s="27">
        <v>44</v>
      </c>
      <c r="C53" s="28" t="s">
        <v>211</v>
      </c>
      <c r="D53" s="29" t="s">
        <v>212</v>
      </c>
      <c r="E53" s="30" t="s">
        <v>213</v>
      </c>
      <c r="F53" s="31" t="s">
        <v>214</v>
      </c>
      <c r="G53" s="28" t="s">
        <v>64</v>
      </c>
      <c r="H53" s="32">
        <v>8</v>
      </c>
      <c r="I53" s="32">
        <v>7</v>
      </c>
      <c r="J53" s="32" t="s">
        <v>28</v>
      </c>
      <c r="K53" s="32" t="s">
        <v>28</v>
      </c>
      <c r="L53" s="40"/>
      <c r="M53" s="40"/>
      <c r="N53" s="40"/>
      <c r="O53" s="34">
        <v>6.5</v>
      </c>
      <c r="P53" s="35">
        <f t="shared" si="5"/>
        <v>6.9</v>
      </c>
      <c r="Q53" s="36" t="str">
        <f t="shared" si="6"/>
        <v>C+</v>
      </c>
      <c r="R53" s="37" t="str">
        <f t="shared" si="7"/>
        <v>Trung bình</v>
      </c>
      <c r="S53" s="38" t="str">
        <f t="shared" si="8"/>
        <v/>
      </c>
      <c r="T53" s="39" t="s">
        <v>700</v>
      </c>
      <c r="U53" s="3"/>
      <c r="V53" s="26"/>
      <c r="W53" s="72" t="str">
        <f t="shared" si="9"/>
        <v>Đạt</v>
      </c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</row>
    <row r="54" spans="2:38" ht="22.05" customHeight="1">
      <c r="B54" s="27">
        <v>45</v>
      </c>
      <c r="C54" s="28" t="s">
        <v>215</v>
      </c>
      <c r="D54" s="29" t="s">
        <v>216</v>
      </c>
      <c r="E54" s="30" t="s">
        <v>213</v>
      </c>
      <c r="F54" s="31" t="s">
        <v>217</v>
      </c>
      <c r="G54" s="28" t="s">
        <v>68</v>
      </c>
      <c r="H54" s="32">
        <v>8</v>
      </c>
      <c r="I54" s="32">
        <v>8</v>
      </c>
      <c r="J54" s="32" t="s">
        <v>28</v>
      </c>
      <c r="K54" s="32" t="s">
        <v>28</v>
      </c>
      <c r="L54" s="40"/>
      <c r="M54" s="40"/>
      <c r="N54" s="40"/>
      <c r="O54" s="34">
        <v>6.5</v>
      </c>
      <c r="P54" s="35">
        <f t="shared" si="5"/>
        <v>7</v>
      </c>
      <c r="Q54" s="36" t="str">
        <f t="shared" si="6"/>
        <v>B</v>
      </c>
      <c r="R54" s="37" t="str">
        <f t="shared" si="7"/>
        <v>Khá</v>
      </c>
      <c r="S54" s="38" t="str">
        <f t="shared" si="8"/>
        <v/>
      </c>
      <c r="T54" s="39" t="s">
        <v>700</v>
      </c>
      <c r="U54" s="3"/>
      <c r="V54" s="26"/>
      <c r="W54" s="72" t="str">
        <f t="shared" si="9"/>
        <v>Đạt</v>
      </c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</row>
    <row r="55" spans="2:38" ht="22.05" customHeight="1">
      <c r="B55" s="27">
        <v>46</v>
      </c>
      <c r="C55" s="28" t="s">
        <v>218</v>
      </c>
      <c r="D55" s="29" t="s">
        <v>219</v>
      </c>
      <c r="E55" s="30" t="s">
        <v>220</v>
      </c>
      <c r="F55" s="31" t="s">
        <v>221</v>
      </c>
      <c r="G55" s="28" t="s">
        <v>105</v>
      </c>
      <c r="H55" s="32">
        <v>8</v>
      </c>
      <c r="I55" s="32">
        <v>7.5</v>
      </c>
      <c r="J55" s="32" t="s">
        <v>28</v>
      </c>
      <c r="K55" s="32" t="s">
        <v>28</v>
      </c>
      <c r="L55" s="40"/>
      <c r="M55" s="40"/>
      <c r="N55" s="40"/>
      <c r="O55" s="34">
        <v>8</v>
      </c>
      <c r="P55" s="35">
        <f t="shared" si="5"/>
        <v>8</v>
      </c>
      <c r="Q55" s="36" t="str">
        <f t="shared" si="6"/>
        <v>B+</v>
      </c>
      <c r="R55" s="37" t="str">
        <f t="shared" si="7"/>
        <v>Khá</v>
      </c>
      <c r="S55" s="38" t="str">
        <f t="shared" si="8"/>
        <v/>
      </c>
      <c r="T55" s="39" t="s">
        <v>700</v>
      </c>
      <c r="U55" s="3"/>
      <c r="V55" s="26"/>
      <c r="W55" s="72" t="str">
        <f t="shared" si="9"/>
        <v>Đạt</v>
      </c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</row>
    <row r="56" spans="2:38" ht="22.05" customHeight="1">
      <c r="B56" s="27">
        <v>47</v>
      </c>
      <c r="C56" s="28" t="s">
        <v>222</v>
      </c>
      <c r="D56" s="29" t="s">
        <v>178</v>
      </c>
      <c r="E56" s="30" t="s">
        <v>223</v>
      </c>
      <c r="F56" s="31" t="s">
        <v>224</v>
      </c>
      <c r="G56" s="28" t="s">
        <v>225</v>
      </c>
      <c r="H56" s="32">
        <v>7.5</v>
      </c>
      <c r="I56" s="32">
        <v>7</v>
      </c>
      <c r="J56" s="32" t="s">
        <v>28</v>
      </c>
      <c r="K56" s="32" t="s">
        <v>28</v>
      </c>
      <c r="L56" s="40"/>
      <c r="M56" s="40"/>
      <c r="N56" s="40"/>
      <c r="O56" s="34">
        <v>8</v>
      </c>
      <c r="P56" s="35">
        <f t="shared" si="5"/>
        <v>7.8</v>
      </c>
      <c r="Q56" s="36" t="str">
        <f t="shared" si="6"/>
        <v>B</v>
      </c>
      <c r="R56" s="37" t="str">
        <f t="shared" si="7"/>
        <v>Khá</v>
      </c>
      <c r="S56" s="38" t="str">
        <f t="shared" si="8"/>
        <v/>
      </c>
      <c r="T56" s="39" t="s">
        <v>700</v>
      </c>
      <c r="U56" s="3"/>
      <c r="V56" s="26"/>
      <c r="W56" s="72" t="str">
        <f t="shared" si="9"/>
        <v>Đạt</v>
      </c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</row>
    <row r="57" spans="2:38" ht="22.05" customHeight="1">
      <c r="B57" s="27">
        <v>48</v>
      </c>
      <c r="C57" s="28" t="s">
        <v>226</v>
      </c>
      <c r="D57" s="29" t="s">
        <v>227</v>
      </c>
      <c r="E57" s="30" t="s">
        <v>223</v>
      </c>
      <c r="F57" s="31" t="s">
        <v>228</v>
      </c>
      <c r="G57" s="28" t="s">
        <v>75</v>
      </c>
      <c r="H57" s="32">
        <v>7</v>
      </c>
      <c r="I57" s="32">
        <v>7.5</v>
      </c>
      <c r="J57" s="32" t="s">
        <v>28</v>
      </c>
      <c r="K57" s="32" t="s">
        <v>28</v>
      </c>
      <c r="L57" s="40"/>
      <c r="M57" s="40"/>
      <c r="N57" s="40"/>
      <c r="O57" s="34">
        <v>5</v>
      </c>
      <c r="P57" s="35">
        <f t="shared" si="5"/>
        <v>5.7</v>
      </c>
      <c r="Q57" s="36" t="str">
        <f t="shared" si="6"/>
        <v>C</v>
      </c>
      <c r="R57" s="37" t="str">
        <f t="shared" si="7"/>
        <v>Trung bình</v>
      </c>
      <c r="S57" s="38" t="str">
        <f t="shared" si="8"/>
        <v/>
      </c>
      <c r="T57" s="39" t="s">
        <v>700</v>
      </c>
      <c r="U57" s="3"/>
      <c r="V57" s="26"/>
      <c r="W57" s="72" t="str">
        <f t="shared" si="9"/>
        <v>Đạt</v>
      </c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</row>
    <row r="58" spans="2:38" ht="22.05" customHeight="1">
      <c r="B58" s="27">
        <v>49</v>
      </c>
      <c r="C58" s="28" t="s">
        <v>229</v>
      </c>
      <c r="D58" s="29" t="s">
        <v>230</v>
      </c>
      <c r="E58" s="30" t="s">
        <v>231</v>
      </c>
      <c r="F58" s="31" t="s">
        <v>232</v>
      </c>
      <c r="G58" s="28" t="s">
        <v>64</v>
      </c>
      <c r="H58" s="32">
        <v>10</v>
      </c>
      <c r="I58" s="32">
        <v>8</v>
      </c>
      <c r="J58" s="32" t="s">
        <v>28</v>
      </c>
      <c r="K58" s="32" t="s">
        <v>28</v>
      </c>
      <c r="L58" s="40"/>
      <c r="M58" s="40"/>
      <c r="N58" s="40"/>
      <c r="O58" s="34">
        <v>8</v>
      </c>
      <c r="P58" s="35">
        <f t="shared" si="5"/>
        <v>8.4</v>
      </c>
      <c r="Q58" s="36" t="str">
        <f t="shared" si="6"/>
        <v>B+</v>
      </c>
      <c r="R58" s="37" t="str">
        <f t="shared" si="7"/>
        <v>Khá</v>
      </c>
      <c r="S58" s="38" t="str">
        <f t="shared" si="8"/>
        <v/>
      </c>
      <c r="T58" s="39" t="s">
        <v>700</v>
      </c>
      <c r="U58" s="3"/>
      <c r="V58" s="26"/>
      <c r="W58" s="72" t="str">
        <f t="shared" si="9"/>
        <v>Đạt</v>
      </c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</row>
    <row r="59" spans="2:38" ht="22.05" customHeight="1">
      <c r="B59" s="27">
        <v>50</v>
      </c>
      <c r="C59" s="28" t="s">
        <v>233</v>
      </c>
      <c r="D59" s="29" t="s">
        <v>234</v>
      </c>
      <c r="E59" s="30" t="s">
        <v>235</v>
      </c>
      <c r="F59" s="31" t="s">
        <v>217</v>
      </c>
      <c r="G59" s="28" t="s">
        <v>68</v>
      </c>
      <c r="H59" s="32">
        <v>8</v>
      </c>
      <c r="I59" s="32">
        <v>8</v>
      </c>
      <c r="J59" s="32" t="s">
        <v>28</v>
      </c>
      <c r="K59" s="32" t="s">
        <v>28</v>
      </c>
      <c r="L59" s="40"/>
      <c r="M59" s="40"/>
      <c r="N59" s="40"/>
      <c r="O59" s="34">
        <v>1</v>
      </c>
      <c r="P59" s="35">
        <f t="shared" si="5"/>
        <v>3.1</v>
      </c>
      <c r="Q59" s="36" t="str">
        <f t="shared" si="6"/>
        <v>F</v>
      </c>
      <c r="R59" s="37" t="str">
        <f t="shared" si="7"/>
        <v>Kém</v>
      </c>
      <c r="S59" s="38" t="str">
        <f t="shared" si="8"/>
        <v/>
      </c>
      <c r="T59" s="39" t="s">
        <v>700</v>
      </c>
      <c r="U59" s="3"/>
      <c r="V59" s="26"/>
      <c r="W59" s="72" t="str">
        <f t="shared" si="9"/>
        <v>Học lại</v>
      </c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</row>
    <row r="60" spans="2:38" ht="22.05" customHeight="1">
      <c r="B60" s="27">
        <v>51</v>
      </c>
      <c r="C60" s="28" t="s">
        <v>236</v>
      </c>
      <c r="D60" s="29" t="s">
        <v>237</v>
      </c>
      <c r="E60" s="30" t="s">
        <v>235</v>
      </c>
      <c r="F60" s="31" t="s">
        <v>238</v>
      </c>
      <c r="G60" s="28" t="s">
        <v>75</v>
      </c>
      <c r="H60" s="32">
        <v>7.5</v>
      </c>
      <c r="I60" s="32">
        <v>7.5</v>
      </c>
      <c r="J60" s="32" t="s">
        <v>28</v>
      </c>
      <c r="K60" s="32" t="s">
        <v>28</v>
      </c>
      <c r="L60" s="40"/>
      <c r="M60" s="40"/>
      <c r="N60" s="40"/>
      <c r="O60" s="34">
        <v>7</v>
      </c>
      <c r="P60" s="35">
        <f t="shared" si="5"/>
        <v>7.2</v>
      </c>
      <c r="Q60" s="36" t="str">
        <f t="shared" si="6"/>
        <v>B</v>
      </c>
      <c r="R60" s="37" t="str">
        <f t="shared" si="7"/>
        <v>Khá</v>
      </c>
      <c r="S60" s="38" t="str">
        <f t="shared" si="8"/>
        <v/>
      </c>
      <c r="T60" s="39" t="s">
        <v>700</v>
      </c>
      <c r="U60" s="3"/>
      <c r="V60" s="26"/>
      <c r="W60" s="72" t="str">
        <f t="shared" si="9"/>
        <v>Đạt</v>
      </c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</row>
    <row r="61" spans="2:38" ht="22.05" customHeight="1">
      <c r="B61" s="27">
        <v>52</v>
      </c>
      <c r="C61" s="28" t="s">
        <v>239</v>
      </c>
      <c r="D61" s="29" t="s">
        <v>240</v>
      </c>
      <c r="E61" s="30" t="s">
        <v>241</v>
      </c>
      <c r="F61" s="31" t="s">
        <v>242</v>
      </c>
      <c r="G61" s="28" t="s">
        <v>64</v>
      </c>
      <c r="H61" s="32">
        <v>8</v>
      </c>
      <c r="I61" s="32">
        <v>6</v>
      </c>
      <c r="J61" s="32" t="s">
        <v>28</v>
      </c>
      <c r="K61" s="32" t="s">
        <v>28</v>
      </c>
      <c r="L61" s="40"/>
      <c r="M61" s="40"/>
      <c r="N61" s="40"/>
      <c r="O61" s="34">
        <v>1</v>
      </c>
      <c r="P61" s="35">
        <f t="shared" si="5"/>
        <v>2.9</v>
      </c>
      <c r="Q61" s="36" t="str">
        <f t="shared" si="6"/>
        <v>F</v>
      </c>
      <c r="R61" s="37" t="str">
        <f t="shared" si="7"/>
        <v>Kém</v>
      </c>
      <c r="S61" s="38" t="str">
        <f t="shared" si="8"/>
        <v/>
      </c>
      <c r="T61" s="39" t="s">
        <v>700</v>
      </c>
      <c r="U61" s="3"/>
      <c r="V61" s="26"/>
      <c r="W61" s="72" t="str">
        <f t="shared" si="9"/>
        <v>Học lại</v>
      </c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</row>
    <row r="62" spans="2:38" ht="22.05" customHeight="1">
      <c r="B62" s="27">
        <v>53</v>
      </c>
      <c r="C62" s="28" t="s">
        <v>243</v>
      </c>
      <c r="D62" s="29" t="s">
        <v>167</v>
      </c>
      <c r="E62" s="30" t="s">
        <v>244</v>
      </c>
      <c r="F62" s="31" t="s">
        <v>245</v>
      </c>
      <c r="G62" s="28" t="s">
        <v>64</v>
      </c>
      <c r="H62" s="32">
        <v>8</v>
      </c>
      <c r="I62" s="32">
        <v>8</v>
      </c>
      <c r="J62" s="32" t="s">
        <v>28</v>
      </c>
      <c r="K62" s="32" t="s">
        <v>28</v>
      </c>
      <c r="L62" s="40"/>
      <c r="M62" s="40"/>
      <c r="N62" s="40"/>
      <c r="O62" s="34">
        <v>6.5</v>
      </c>
      <c r="P62" s="35">
        <f t="shared" si="5"/>
        <v>7</v>
      </c>
      <c r="Q62" s="36" t="str">
        <f t="shared" si="6"/>
        <v>B</v>
      </c>
      <c r="R62" s="37" t="str">
        <f t="shared" si="7"/>
        <v>Khá</v>
      </c>
      <c r="S62" s="38" t="str">
        <f t="shared" si="8"/>
        <v/>
      </c>
      <c r="T62" s="39" t="s">
        <v>700</v>
      </c>
      <c r="U62" s="3"/>
      <c r="V62" s="26"/>
      <c r="W62" s="72" t="str">
        <f t="shared" si="9"/>
        <v>Đạt</v>
      </c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</row>
    <row r="63" spans="2:38" ht="22.05" customHeight="1">
      <c r="B63" s="27">
        <v>54</v>
      </c>
      <c r="C63" s="28" t="s">
        <v>246</v>
      </c>
      <c r="D63" s="29" t="s">
        <v>247</v>
      </c>
      <c r="E63" s="30" t="s">
        <v>244</v>
      </c>
      <c r="F63" s="31" t="s">
        <v>248</v>
      </c>
      <c r="G63" s="28" t="s">
        <v>105</v>
      </c>
      <c r="H63" s="32">
        <v>8</v>
      </c>
      <c r="I63" s="32">
        <v>8</v>
      </c>
      <c r="J63" s="32" t="s">
        <v>28</v>
      </c>
      <c r="K63" s="32" t="s">
        <v>28</v>
      </c>
      <c r="L63" s="40"/>
      <c r="M63" s="40"/>
      <c r="N63" s="40"/>
      <c r="O63" s="34">
        <v>2</v>
      </c>
      <c r="P63" s="35">
        <f t="shared" si="5"/>
        <v>3.8</v>
      </c>
      <c r="Q63" s="36" t="str">
        <f t="shared" si="6"/>
        <v>F</v>
      </c>
      <c r="R63" s="37" t="str">
        <f t="shared" si="7"/>
        <v>Kém</v>
      </c>
      <c r="S63" s="38" t="str">
        <f t="shared" si="8"/>
        <v/>
      </c>
      <c r="T63" s="39" t="s">
        <v>700</v>
      </c>
      <c r="U63" s="3"/>
      <c r="V63" s="26"/>
      <c r="W63" s="72" t="str">
        <f t="shared" si="9"/>
        <v>Học lại</v>
      </c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</row>
    <row r="64" spans="2:38" ht="22.05" customHeight="1">
      <c r="B64" s="27">
        <v>55</v>
      </c>
      <c r="C64" s="28" t="s">
        <v>249</v>
      </c>
      <c r="D64" s="29" t="s">
        <v>250</v>
      </c>
      <c r="E64" s="30" t="s">
        <v>244</v>
      </c>
      <c r="F64" s="31" t="s">
        <v>251</v>
      </c>
      <c r="G64" s="28" t="s">
        <v>75</v>
      </c>
      <c r="H64" s="32">
        <v>8.5</v>
      </c>
      <c r="I64" s="32">
        <v>8</v>
      </c>
      <c r="J64" s="32" t="s">
        <v>28</v>
      </c>
      <c r="K64" s="32" t="s">
        <v>28</v>
      </c>
      <c r="L64" s="40"/>
      <c r="M64" s="40"/>
      <c r="N64" s="40"/>
      <c r="O64" s="34">
        <v>7.5</v>
      </c>
      <c r="P64" s="35">
        <f t="shared" si="5"/>
        <v>7.8</v>
      </c>
      <c r="Q64" s="36" t="str">
        <f t="shared" si="6"/>
        <v>B</v>
      </c>
      <c r="R64" s="37" t="str">
        <f t="shared" si="7"/>
        <v>Khá</v>
      </c>
      <c r="S64" s="38" t="str">
        <f t="shared" si="8"/>
        <v/>
      </c>
      <c r="T64" s="39" t="s">
        <v>700</v>
      </c>
      <c r="U64" s="3"/>
      <c r="V64" s="26"/>
      <c r="W64" s="72" t="str">
        <f t="shared" si="9"/>
        <v>Đạt</v>
      </c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</row>
    <row r="65" spans="2:38" ht="22.05" customHeight="1">
      <c r="B65" s="27">
        <v>56</v>
      </c>
      <c r="C65" s="28" t="s">
        <v>252</v>
      </c>
      <c r="D65" s="29" t="s">
        <v>253</v>
      </c>
      <c r="E65" s="30" t="s">
        <v>244</v>
      </c>
      <c r="F65" s="31" t="s">
        <v>254</v>
      </c>
      <c r="G65" s="28" t="s">
        <v>255</v>
      </c>
      <c r="H65" s="32">
        <v>8</v>
      </c>
      <c r="I65" s="32">
        <v>7.5</v>
      </c>
      <c r="J65" s="32" t="s">
        <v>28</v>
      </c>
      <c r="K65" s="32" t="s">
        <v>28</v>
      </c>
      <c r="L65" s="40"/>
      <c r="M65" s="40"/>
      <c r="N65" s="40"/>
      <c r="O65" s="34">
        <v>8</v>
      </c>
      <c r="P65" s="35">
        <f t="shared" si="5"/>
        <v>8</v>
      </c>
      <c r="Q65" s="36" t="str">
        <f t="shared" si="6"/>
        <v>B+</v>
      </c>
      <c r="R65" s="37" t="str">
        <f t="shared" si="7"/>
        <v>Khá</v>
      </c>
      <c r="S65" s="38" t="str">
        <f t="shared" si="8"/>
        <v/>
      </c>
      <c r="T65" s="39" t="s">
        <v>700</v>
      </c>
      <c r="U65" s="3"/>
      <c r="V65" s="26"/>
      <c r="W65" s="72" t="str">
        <f t="shared" si="9"/>
        <v>Đạt</v>
      </c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</row>
    <row r="66" spans="2:38" ht="22.05" customHeight="1">
      <c r="B66" s="27">
        <v>57</v>
      </c>
      <c r="C66" s="28" t="s">
        <v>256</v>
      </c>
      <c r="D66" s="29" t="s">
        <v>257</v>
      </c>
      <c r="E66" s="30" t="s">
        <v>258</v>
      </c>
      <c r="F66" s="31" t="s">
        <v>259</v>
      </c>
      <c r="G66" s="28" t="s">
        <v>162</v>
      </c>
      <c r="H66" s="32">
        <v>8</v>
      </c>
      <c r="I66" s="32">
        <v>7</v>
      </c>
      <c r="J66" s="32" t="s">
        <v>28</v>
      </c>
      <c r="K66" s="32" t="s">
        <v>28</v>
      </c>
      <c r="L66" s="40"/>
      <c r="M66" s="40"/>
      <c r="N66" s="40"/>
      <c r="O66" s="34">
        <v>8</v>
      </c>
      <c r="P66" s="35">
        <f t="shared" si="5"/>
        <v>7.9</v>
      </c>
      <c r="Q66" s="36" t="str">
        <f t="shared" si="6"/>
        <v>B</v>
      </c>
      <c r="R66" s="37" t="str">
        <f t="shared" si="7"/>
        <v>Khá</v>
      </c>
      <c r="S66" s="38" t="str">
        <f t="shared" si="8"/>
        <v/>
      </c>
      <c r="T66" s="39" t="s">
        <v>700</v>
      </c>
      <c r="U66" s="3"/>
      <c r="V66" s="26"/>
      <c r="W66" s="72" t="str">
        <f t="shared" si="9"/>
        <v>Đạt</v>
      </c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</row>
    <row r="67" spans="2:38" ht="22.05" customHeight="1">
      <c r="B67" s="27">
        <v>58</v>
      </c>
      <c r="C67" s="28" t="s">
        <v>260</v>
      </c>
      <c r="D67" s="29" t="s">
        <v>261</v>
      </c>
      <c r="E67" s="30" t="s">
        <v>262</v>
      </c>
      <c r="F67" s="31" t="s">
        <v>263</v>
      </c>
      <c r="G67" s="28" t="s">
        <v>264</v>
      </c>
      <c r="H67" s="32">
        <v>8</v>
      </c>
      <c r="I67" s="32">
        <v>6</v>
      </c>
      <c r="J67" s="32" t="s">
        <v>28</v>
      </c>
      <c r="K67" s="32" t="s">
        <v>28</v>
      </c>
      <c r="L67" s="40"/>
      <c r="M67" s="40"/>
      <c r="N67" s="40"/>
      <c r="O67" s="34">
        <v>7</v>
      </c>
      <c r="P67" s="35">
        <f t="shared" si="5"/>
        <v>7.1</v>
      </c>
      <c r="Q67" s="36" t="str">
        <f t="shared" si="6"/>
        <v>B</v>
      </c>
      <c r="R67" s="37" t="str">
        <f t="shared" si="7"/>
        <v>Khá</v>
      </c>
      <c r="S67" s="38" t="str">
        <f t="shared" si="8"/>
        <v/>
      </c>
      <c r="T67" s="39" t="s">
        <v>700</v>
      </c>
      <c r="U67" s="3"/>
      <c r="V67" s="26"/>
      <c r="W67" s="72" t="str">
        <f t="shared" si="9"/>
        <v>Đạt</v>
      </c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</row>
    <row r="68" spans="2:38" ht="22.05" customHeight="1">
      <c r="B68" s="27">
        <v>59</v>
      </c>
      <c r="C68" s="28" t="s">
        <v>265</v>
      </c>
      <c r="D68" s="29" t="s">
        <v>266</v>
      </c>
      <c r="E68" s="30" t="s">
        <v>262</v>
      </c>
      <c r="F68" s="31" t="s">
        <v>267</v>
      </c>
      <c r="G68" s="28" t="s">
        <v>75</v>
      </c>
      <c r="H68" s="32">
        <v>8</v>
      </c>
      <c r="I68" s="32">
        <v>6.5</v>
      </c>
      <c r="J68" s="32" t="s">
        <v>28</v>
      </c>
      <c r="K68" s="32" t="s">
        <v>28</v>
      </c>
      <c r="L68" s="40"/>
      <c r="M68" s="40"/>
      <c r="N68" s="40"/>
      <c r="O68" s="34">
        <v>2</v>
      </c>
      <c r="P68" s="35">
        <f t="shared" si="5"/>
        <v>3.7</v>
      </c>
      <c r="Q68" s="36" t="str">
        <f t="shared" si="6"/>
        <v>F</v>
      </c>
      <c r="R68" s="37" t="str">
        <f t="shared" si="7"/>
        <v>Kém</v>
      </c>
      <c r="S68" s="38" t="str">
        <f t="shared" si="8"/>
        <v/>
      </c>
      <c r="T68" s="39" t="s">
        <v>700</v>
      </c>
      <c r="U68" s="3"/>
      <c r="V68" s="26"/>
      <c r="W68" s="72" t="str">
        <f t="shared" si="9"/>
        <v>Học lại</v>
      </c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</row>
    <row r="69" spans="2:38" ht="22.05" customHeight="1">
      <c r="B69" s="27">
        <v>60</v>
      </c>
      <c r="C69" s="28" t="s">
        <v>268</v>
      </c>
      <c r="D69" s="29" t="s">
        <v>269</v>
      </c>
      <c r="E69" s="30" t="s">
        <v>270</v>
      </c>
      <c r="F69" s="31" t="s">
        <v>271</v>
      </c>
      <c r="G69" s="28" t="s">
        <v>68</v>
      </c>
      <c r="H69" s="32">
        <v>8</v>
      </c>
      <c r="I69" s="32">
        <v>8</v>
      </c>
      <c r="J69" s="32" t="s">
        <v>28</v>
      </c>
      <c r="K69" s="32" t="s">
        <v>28</v>
      </c>
      <c r="L69" s="40"/>
      <c r="M69" s="40"/>
      <c r="N69" s="40"/>
      <c r="O69" s="34">
        <v>4</v>
      </c>
      <c r="P69" s="35">
        <f t="shared" si="5"/>
        <v>5.2</v>
      </c>
      <c r="Q69" s="36" t="str">
        <f t="shared" si="6"/>
        <v>D+</v>
      </c>
      <c r="R69" s="37" t="str">
        <f t="shared" si="7"/>
        <v>Trung bình yếu</v>
      </c>
      <c r="S69" s="38" t="str">
        <f t="shared" si="8"/>
        <v/>
      </c>
      <c r="T69" s="39" t="s">
        <v>700</v>
      </c>
      <c r="U69" s="3"/>
      <c r="V69" s="26"/>
      <c r="W69" s="72" t="str">
        <f t="shared" si="9"/>
        <v>Đạt</v>
      </c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</row>
    <row r="70" spans="2:38" ht="22.05" customHeight="1">
      <c r="B70" s="27">
        <v>61</v>
      </c>
      <c r="C70" s="28" t="s">
        <v>272</v>
      </c>
      <c r="D70" s="29" t="s">
        <v>178</v>
      </c>
      <c r="E70" s="30" t="s">
        <v>273</v>
      </c>
      <c r="F70" s="31" t="s">
        <v>274</v>
      </c>
      <c r="G70" s="28" t="s">
        <v>105</v>
      </c>
      <c r="H70" s="32">
        <v>8</v>
      </c>
      <c r="I70" s="32">
        <v>8</v>
      </c>
      <c r="J70" s="32" t="s">
        <v>28</v>
      </c>
      <c r="K70" s="32" t="s">
        <v>28</v>
      </c>
      <c r="L70" s="40"/>
      <c r="M70" s="40"/>
      <c r="N70" s="40"/>
      <c r="O70" s="34">
        <v>3.5</v>
      </c>
      <c r="P70" s="35">
        <f t="shared" si="5"/>
        <v>4.9000000000000004</v>
      </c>
      <c r="Q70" s="36" t="str">
        <f t="shared" si="6"/>
        <v>D</v>
      </c>
      <c r="R70" s="37" t="str">
        <f t="shared" si="7"/>
        <v>Trung bình yếu</v>
      </c>
      <c r="S70" s="38" t="str">
        <f t="shared" si="8"/>
        <v/>
      </c>
      <c r="T70" s="39" t="s">
        <v>700</v>
      </c>
      <c r="U70" s="3"/>
      <c r="V70" s="26"/>
      <c r="W70" s="72" t="str">
        <f t="shared" si="9"/>
        <v>Đạt</v>
      </c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</row>
    <row r="71" spans="2:38" ht="22.05" customHeight="1">
      <c r="B71" s="27">
        <v>62</v>
      </c>
      <c r="C71" s="28" t="s">
        <v>275</v>
      </c>
      <c r="D71" s="29" t="s">
        <v>276</v>
      </c>
      <c r="E71" s="30" t="s">
        <v>277</v>
      </c>
      <c r="F71" s="31" t="s">
        <v>138</v>
      </c>
      <c r="G71" s="28" t="s">
        <v>75</v>
      </c>
      <c r="H71" s="32">
        <v>8</v>
      </c>
      <c r="I71" s="32">
        <v>7.5</v>
      </c>
      <c r="J71" s="32" t="s">
        <v>28</v>
      </c>
      <c r="K71" s="32" t="s">
        <v>28</v>
      </c>
      <c r="L71" s="40"/>
      <c r="M71" s="40"/>
      <c r="N71" s="40"/>
      <c r="O71" s="34">
        <v>7.5</v>
      </c>
      <c r="P71" s="35">
        <f t="shared" si="5"/>
        <v>7.6</v>
      </c>
      <c r="Q71" s="36" t="str">
        <f t="shared" si="6"/>
        <v>B</v>
      </c>
      <c r="R71" s="37" t="str">
        <f t="shared" si="7"/>
        <v>Khá</v>
      </c>
      <c r="S71" s="38" t="str">
        <f t="shared" si="8"/>
        <v/>
      </c>
      <c r="T71" s="39" t="s">
        <v>700</v>
      </c>
      <c r="U71" s="3"/>
      <c r="V71" s="26"/>
      <c r="W71" s="72" t="str">
        <f t="shared" si="9"/>
        <v>Đạt</v>
      </c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</row>
    <row r="72" spans="2:38" ht="22.05" customHeight="1">
      <c r="B72" s="27">
        <v>63</v>
      </c>
      <c r="C72" s="28" t="s">
        <v>278</v>
      </c>
      <c r="D72" s="29" t="s">
        <v>279</v>
      </c>
      <c r="E72" s="30" t="s">
        <v>277</v>
      </c>
      <c r="F72" s="31" t="s">
        <v>280</v>
      </c>
      <c r="G72" s="28" t="s">
        <v>148</v>
      </c>
      <c r="H72" s="32">
        <v>8</v>
      </c>
      <c r="I72" s="32">
        <v>3.5</v>
      </c>
      <c r="J72" s="32" t="s">
        <v>28</v>
      </c>
      <c r="K72" s="32" t="s">
        <v>28</v>
      </c>
      <c r="L72" s="40"/>
      <c r="M72" s="40"/>
      <c r="N72" s="40"/>
      <c r="O72" s="34">
        <v>0</v>
      </c>
      <c r="P72" s="35">
        <f t="shared" si="5"/>
        <v>2</v>
      </c>
      <c r="Q72" s="36" t="str">
        <f t="shared" si="6"/>
        <v>F</v>
      </c>
      <c r="R72" s="37" t="str">
        <f t="shared" si="7"/>
        <v>Kém</v>
      </c>
      <c r="S72" s="38" t="s">
        <v>706</v>
      </c>
      <c r="T72" s="39" t="s">
        <v>700</v>
      </c>
      <c r="U72" s="3"/>
      <c r="V72" s="26"/>
      <c r="W72" s="72" t="str">
        <f t="shared" si="9"/>
        <v>Học lại</v>
      </c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</row>
    <row r="73" spans="2:38" ht="22.05" customHeight="1">
      <c r="B73" s="27">
        <v>64</v>
      </c>
      <c r="C73" s="28" t="s">
        <v>281</v>
      </c>
      <c r="D73" s="29" t="s">
        <v>282</v>
      </c>
      <c r="E73" s="30" t="s">
        <v>277</v>
      </c>
      <c r="F73" s="31" t="s">
        <v>283</v>
      </c>
      <c r="G73" s="28" t="s">
        <v>68</v>
      </c>
      <c r="H73" s="32">
        <v>8</v>
      </c>
      <c r="I73" s="32">
        <v>8</v>
      </c>
      <c r="J73" s="32" t="s">
        <v>28</v>
      </c>
      <c r="K73" s="32" t="s">
        <v>28</v>
      </c>
      <c r="L73" s="40"/>
      <c r="M73" s="40"/>
      <c r="N73" s="40"/>
      <c r="O73" s="34">
        <v>2</v>
      </c>
      <c r="P73" s="35">
        <f t="shared" si="5"/>
        <v>3.8</v>
      </c>
      <c r="Q73" s="36" t="str">
        <f t="shared" si="6"/>
        <v>F</v>
      </c>
      <c r="R73" s="37" t="str">
        <f t="shared" si="7"/>
        <v>Kém</v>
      </c>
      <c r="S73" s="38" t="str">
        <f t="shared" ref="S73:S82" si="10">+IF(OR($H73=0,$I73=0,$J73=0,$K73=0),"Không đủ ĐKDT","")</f>
        <v/>
      </c>
      <c r="T73" s="39" t="s">
        <v>700</v>
      </c>
      <c r="U73" s="3"/>
      <c r="V73" s="26"/>
      <c r="W73" s="72" t="str">
        <f t="shared" si="9"/>
        <v>Học lại</v>
      </c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</row>
    <row r="74" spans="2:38" ht="22.05" customHeight="1">
      <c r="B74" s="27">
        <v>65</v>
      </c>
      <c r="C74" s="28" t="s">
        <v>284</v>
      </c>
      <c r="D74" s="29" t="s">
        <v>285</v>
      </c>
      <c r="E74" s="30" t="s">
        <v>277</v>
      </c>
      <c r="F74" s="31" t="s">
        <v>267</v>
      </c>
      <c r="G74" s="28" t="s">
        <v>68</v>
      </c>
      <c r="H74" s="32">
        <v>8</v>
      </c>
      <c r="I74" s="32">
        <v>7.5</v>
      </c>
      <c r="J74" s="32" t="s">
        <v>28</v>
      </c>
      <c r="K74" s="32" t="s">
        <v>28</v>
      </c>
      <c r="L74" s="40"/>
      <c r="M74" s="40"/>
      <c r="N74" s="40"/>
      <c r="O74" s="34">
        <v>8.5</v>
      </c>
      <c r="P74" s="35">
        <f t="shared" ref="P74:P105" si="11">ROUND(SUMPRODUCT(H74:O74,$H$9:$O$9)/100,1)</f>
        <v>8.3000000000000007</v>
      </c>
      <c r="Q74" s="36" t="str">
        <f t="shared" ref="Q74:Q82" si="12">IF(AND($P74&gt;=9,$P74&lt;=10),"A+","")&amp;IF(AND($P74&gt;=8.5,$P74&lt;=8.9),"A","")&amp;IF(AND($P74&gt;=8,$P74&lt;=8.4),"B+","")&amp;IF(AND($P74&gt;=7,$P74&lt;=7.9),"B","")&amp;IF(AND($P74&gt;=6.5,$P74&lt;=6.9),"C+","")&amp;IF(AND($P74&gt;=5.5,$P74&lt;=6.4),"C","")&amp;IF(AND($P74&gt;=5,$P74&lt;=5.4),"D+","")&amp;IF(AND($P74&gt;=4,$P74&lt;=4.9),"D","")&amp;IF(AND($P74&lt;4),"F","")</f>
        <v>B+</v>
      </c>
      <c r="R74" s="37" t="str">
        <f t="shared" ref="R74:R82" si="13">IF($P74&lt;4,"Kém",IF(AND($P74&gt;=4,$P74&lt;=5.4),"Trung bình yếu",IF(AND($P74&gt;=5.5,$P74&lt;=6.9),"Trung bình",IF(AND($P74&gt;=7,$P74&lt;=8.4),"Khá",IF(AND($P74&gt;=8.5,$P74&lt;=10),"Giỏi","")))))</f>
        <v>Khá</v>
      </c>
      <c r="S74" s="38" t="str">
        <f t="shared" si="10"/>
        <v/>
      </c>
      <c r="T74" s="39" t="s">
        <v>700</v>
      </c>
      <c r="U74" s="3"/>
      <c r="V74" s="26"/>
      <c r="W74" s="72" t="str">
        <f t="shared" ref="W74:W82" si="14">IF(S74="Không đủ ĐKDT","Học lại",IF(S74="Đình chỉ thi","Học lại",IF(AND(MID(G74,2,2)&gt;="12",S74="Vắng"),"Học lại",IF(S74="Vắng có phép", "Thi lại",IF(S74="Nợ học phí", "Thi lại",IF(AND((MID(G74,2,2)&lt;"12"),P74&lt;4.5),"Thi lại",IF(P74&lt;4,"Học lại","Đạt")))))))</f>
        <v>Đạt</v>
      </c>
      <c r="X74" s="60"/>
      <c r="Y74" s="60"/>
      <c r="Z74" s="60"/>
      <c r="AA74" s="60"/>
      <c r="AB74" s="60"/>
      <c r="AC74" s="60"/>
      <c r="AD74" s="60"/>
      <c r="AE74" s="60"/>
      <c r="AF74" s="60"/>
      <c r="AG74" s="60"/>
      <c r="AH74" s="60"/>
      <c r="AI74" s="60"/>
      <c r="AJ74" s="60"/>
      <c r="AK74" s="60"/>
      <c r="AL74" s="60"/>
    </row>
    <row r="75" spans="2:38" ht="22.05" customHeight="1">
      <c r="B75" s="27">
        <v>66</v>
      </c>
      <c r="C75" s="28" t="s">
        <v>286</v>
      </c>
      <c r="D75" s="29" t="s">
        <v>287</v>
      </c>
      <c r="E75" s="30" t="s">
        <v>288</v>
      </c>
      <c r="F75" s="31" t="s">
        <v>289</v>
      </c>
      <c r="G75" s="28" t="s">
        <v>225</v>
      </c>
      <c r="H75" s="32">
        <v>8</v>
      </c>
      <c r="I75" s="32">
        <v>7</v>
      </c>
      <c r="J75" s="32" t="s">
        <v>28</v>
      </c>
      <c r="K75" s="32" t="s">
        <v>28</v>
      </c>
      <c r="L75" s="40"/>
      <c r="M75" s="40"/>
      <c r="N75" s="40"/>
      <c r="O75" s="34">
        <v>6.5</v>
      </c>
      <c r="P75" s="35">
        <f t="shared" si="11"/>
        <v>6.9</v>
      </c>
      <c r="Q75" s="36" t="str">
        <f t="shared" si="12"/>
        <v>C+</v>
      </c>
      <c r="R75" s="37" t="str">
        <f t="shared" si="13"/>
        <v>Trung bình</v>
      </c>
      <c r="S75" s="38" t="str">
        <f t="shared" si="10"/>
        <v/>
      </c>
      <c r="T75" s="39" t="s">
        <v>700</v>
      </c>
      <c r="U75" s="3"/>
      <c r="V75" s="26"/>
      <c r="W75" s="72" t="str">
        <f t="shared" si="14"/>
        <v>Đạt</v>
      </c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</row>
    <row r="76" spans="2:38" ht="22.05" customHeight="1">
      <c r="B76" s="27">
        <v>67</v>
      </c>
      <c r="C76" s="28" t="s">
        <v>290</v>
      </c>
      <c r="D76" s="29" t="s">
        <v>291</v>
      </c>
      <c r="E76" s="30" t="s">
        <v>288</v>
      </c>
      <c r="F76" s="31" t="s">
        <v>143</v>
      </c>
      <c r="G76" s="28" t="s">
        <v>75</v>
      </c>
      <c r="H76" s="32">
        <v>8</v>
      </c>
      <c r="I76" s="32">
        <v>7</v>
      </c>
      <c r="J76" s="32" t="s">
        <v>28</v>
      </c>
      <c r="K76" s="32" t="s">
        <v>28</v>
      </c>
      <c r="L76" s="40"/>
      <c r="M76" s="40"/>
      <c r="N76" s="40"/>
      <c r="O76" s="34">
        <v>6</v>
      </c>
      <c r="P76" s="35">
        <f t="shared" si="11"/>
        <v>6.5</v>
      </c>
      <c r="Q76" s="36" t="str">
        <f t="shared" si="12"/>
        <v>C+</v>
      </c>
      <c r="R76" s="37" t="str">
        <f t="shared" si="13"/>
        <v>Trung bình</v>
      </c>
      <c r="S76" s="38" t="str">
        <f t="shared" si="10"/>
        <v/>
      </c>
      <c r="T76" s="39" t="s">
        <v>700</v>
      </c>
      <c r="U76" s="3"/>
      <c r="V76" s="26"/>
      <c r="W76" s="72" t="str">
        <f t="shared" si="14"/>
        <v>Đạt</v>
      </c>
      <c r="X76" s="60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</row>
    <row r="77" spans="2:38" ht="22.05" customHeight="1">
      <c r="B77" s="27">
        <v>68</v>
      </c>
      <c r="C77" s="28" t="s">
        <v>292</v>
      </c>
      <c r="D77" s="29" t="s">
        <v>293</v>
      </c>
      <c r="E77" s="30" t="s">
        <v>294</v>
      </c>
      <c r="F77" s="31" t="s">
        <v>221</v>
      </c>
      <c r="G77" s="28" t="s">
        <v>64</v>
      </c>
      <c r="H77" s="32">
        <v>7.5</v>
      </c>
      <c r="I77" s="32">
        <v>6.5</v>
      </c>
      <c r="J77" s="32" t="s">
        <v>28</v>
      </c>
      <c r="K77" s="32" t="s">
        <v>28</v>
      </c>
      <c r="L77" s="40"/>
      <c r="M77" s="40"/>
      <c r="N77" s="40"/>
      <c r="O77" s="34">
        <v>2.5</v>
      </c>
      <c r="P77" s="35">
        <f t="shared" si="11"/>
        <v>3.9</v>
      </c>
      <c r="Q77" s="36" t="str">
        <f t="shared" si="12"/>
        <v>F</v>
      </c>
      <c r="R77" s="37" t="str">
        <f t="shared" si="13"/>
        <v>Kém</v>
      </c>
      <c r="S77" s="38" t="str">
        <f t="shared" si="10"/>
        <v/>
      </c>
      <c r="T77" s="39" t="s">
        <v>700</v>
      </c>
      <c r="U77" s="3"/>
      <c r="V77" s="26"/>
      <c r="W77" s="72" t="str">
        <f t="shared" si="14"/>
        <v>Học lại</v>
      </c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</row>
    <row r="78" spans="2:38" ht="22.05" customHeight="1">
      <c r="B78" s="27">
        <v>69</v>
      </c>
      <c r="C78" s="28" t="s">
        <v>295</v>
      </c>
      <c r="D78" s="29" t="s">
        <v>296</v>
      </c>
      <c r="E78" s="30" t="s">
        <v>297</v>
      </c>
      <c r="F78" s="31" t="s">
        <v>298</v>
      </c>
      <c r="G78" s="28" t="s">
        <v>68</v>
      </c>
      <c r="H78" s="32">
        <v>6</v>
      </c>
      <c r="I78" s="32">
        <v>6.5</v>
      </c>
      <c r="J78" s="32" t="s">
        <v>28</v>
      </c>
      <c r="K78" s="32" t="s">
        <v>28</v>
      </c>
      <c r="L78" s="40"/>
      <c r="M78" s="40"/>
      <c r="N78" s="40"/>
      <c r="O78" s="34">
        <v>3</v>
      </c>
      <c r="P78" s="35">
        <f t="shared" si="11"/>
        <v>4</v>
      </c>
      <c r="Q78" s="36" t="str">
        <f t="shared" si="12"/>
        <v>D</v>
      </c>
      <c r="R78" s="37" t="str">
        <f t="shared" si="13"/>
        <v>Trung bình yếu</v>
      </c>
      <c r="S78" s="38" t="str">
        <f t="shared" si="10"/>
        <v/>
      </c>
      <c r="T78" s="39" t="s">
        <v>700</v>
      </c>
      <c r="U78" s="3"/>
      <c r="V78" s="26"/>
      <c r="W78" s="72" t="str">
        <f t="shared" si="14"/>
        <v>Đạt</v>
      </c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</row>
    <row r="79" spans="2:38" ht="22.05" customHeight="1">
      <c r="B79" s="27">
        <v>70</v>
      </c>
      <c r="C79" s="28" t="s">
        <v>299</v>
      </c>
      <c r="D79" s="29" t="s">
        <v>300</v>
      </c>
      <c r="E79" s="30" t="s">
        <v>301</v>
      </c>
      <c r="F79" s="31" t="s">
        <v>302</v>
      </c>
      <c r="G79" s="28" t="s">
        <v>64</v>
      </c>
      <c r="H79" s="32">
        <v>10</v>
      </c>
      <c r="I79" s="32">
        <v>8</v>
      </c>
      <c r="J79" s="32" t="s">
        <v>28</v>
      </c>
      <c r="K79" s="32" t="s">
        <v>28</v>
      </c>
      <c r="L79" s="40"/>
      <c r="M79" s="40"/>
      <c r="N79" s="40"/>
      <c r="O79" s="34">
        <v>7</v>
      </c>
      <c r="P79" s="35">
        <f t="shared" si="11"/>
        <v>7.7</v>
      </c>
      <c r="Q79" s="36" t="str">
        <f t="shared" si="12"/>
        <v>B</v>
      </c>
      <c r="R79" s="37" t="str">
        <f t="shared" si="13"/>
        <v>Khá</v>
      </c>
      <c r="S79" s="38" t="str">
        <f t="shared" si="10"/>
        <v/>
      </c>
      <c r="T79" s="39" t="s">
        <v>700</v>
      </c>
      <c r="U79" s="3"/>
      <c r="V79" s="26"/>
      <c r="W79" s="72" t="str">
        <f t="shared" si="14"/>
        <v>Đạt</v>
      </c>
      <c r="X79" s="60"/>
      <c r="Y79" s="60"/>
      <c r="Z79" s="60"/>
      <c r="AA79" s="60"/>
      <c r="AB79" s="60"/>
      <c r="AC79" s="60"/>
      <c r="AD79" s="60"/>
      <c r="AE79" s="60"/>
      <c r="AF79" s="60"/>
      <c r="AG79" s="60"/>
      <c r="AH79" s="60"/>
      <c r="AI79" s="60"/>
      <c r="AJ79" s="60"/>
      <c r="AK79" s="60"/>
      <c r="AL79" s="60"/>
    </row>
    <row r="80" spans="2:38" ht="22.05" customHeight="1">
      <c r="B80" s="27">
        <v>71</v>
      </c>
      <c r="C80" s="28" t="s">
        <v>303</v>
      </c>
      <c r="D80" s="29" t="s">
        <v>304</v>
      </c>
      <c r="E80" s="30" t="s">
        <v>301</v>
      </c>
      <c r="F80" s="31" t="s">
        <v>251</v>
      </c>
      <c r="G80" s="28" t="s">
        <v>68</v>
      </c>
      <c r="H80" s="32">
        <v>8</v>
      </c>
      <c r="I80" s="32">
        <v>7.5</v>
      </c>
      <c r="J80" s="32" t="s">
        <v>28</v>
      </c>
      <c r="K80" s="32" t="s">
        <v>28</v>
      </c>
      <c r="L80" s="40"/>
      <c r="M80" s="40"/>
      <c r="N80" s="40"/>
      <c r="O80" s="34">
        <v>4.5</v>
      </c>
      <c r="P80" s="35">
        <f t="shared" si="11"/>
        <v>5.5</v>
      </c>
      <c r="Q80" s="36" t="str">
        <f t="shared" si="12"/>
        <v>C</v>
      </c>
      <c r="R80" s="37" t="str">
        <f t="shared" si="13"/>
        <v>Trung bình</v>
      </c>
      <c r="S80" s="38" t="str">
        <f t="shared" si="10"/>
        <v/>
      </c>
      <c r="T80" s="39" t="s">
        <v>700</v>
      </c>
      <c r="U80" s="3"/>
      <c r="V80" s="26"/>
      <c r="W80" s="72" t="str">
        <f t="shared" si="14"/>
        <v>Đạt</v>
      </c>
      <c r="X80" s="60"/>
      <c r="Y80" s="60"/>
      <c r="Z80" s="60"/>
      <c r="AA80" s="60"/>
      <c r="AB80" s="60"/>
      <c r="AC80" s="60"/>
      <c r="AD80" s="60"/>
      <c r="AE80" s="60"/>
      <c r="AF80" s="60"/>
      <c r="AG80" s="60"/>
      <c r="AH80" s="60"/>
      <c r="AI80" s="60"/>
      <c r="AJ80" s="60"/>
      <c r="AK80" s="60"/>
      <c r="AL80" s="60"/>
    </row>
    <row r="81" spans="1:38" ht="22.05" customHeight="1">
      <c r="B81" s="27">
        <v>72</v>
      </c>
      <c r="C81" s="28" t="s">
        <v>305</v>
      </c>
      <c r="D81" s="29" t="s">
        <v>306</v>
      </c>
      <c r="E81" s="30" t="s">
        <v>307</v>
      </c>
      <c r="F81" s="31" t="s">
        <v>308</v>
      </c>
      <c r="G81" s="28" t="s">
        <v>68</v>
      </c>
      <c r="H81" s="32">
        <v>8</v>
      </c>
      <c r="I81" s="32">
        <v>8</v>
      </c>
      <c r="J81" s="32" t="s">
        <v>28</v>
      </c>
      <c r="K81" s="32" t="s">
        <v>28</v>
      </c>
      <c r="L81" s="40"/>
      <c r="M81" s="40"/>
      <c r="N81" s="40"/>
      <c r="O81" s="34">
        <v>8</v>
      </c>
      <c r="P81" s="35">
        <f t="shared" si="11"/>
        <v>8</v>
      </c>
      <c r="Q81" s="36" t="str">
        <f t="shared" si="12"/>
        <v>B+</v>
      </c>
      <c r="R81" s="37" t="str">
        <f t="shared" si="13"/>
        <v>Khá</v>
      </c>
      <c r="S81" s="38" t="str">
        <f t="shared" si="10"/>
        <v/>
      </c>
      <c r="T81" s="39" t="s">
        <v>700</v>
      </c>
      <c r="U81" s="3"/>
      <c r="V81" s="26"/>
      <c r="W81" s="72" t="str">
        <f t="shared" si="14"/>
        <v>Đạt</v>
      </c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</row>
    <row r="82" spans="1:38" ht="22.05" customHeight="1">
      <c r="B82" s="27">
        <v>73</v>
      </c>
      <c r="C82" s="28" t="s">
        <v>309</v>
      </c>
      <c r="D82" s="29" t="s">
        <v>310</v>
      </c>
      <c r="E82" s="30" t="s">
        <v>311</v>
      </c>
      <c r="F82" s="31" t="s">
        <v>312</v>
      </c>
      <c r="G82" s="28" t="s">
        <v>313</v>
      </c>
      <c r="H82" s="32">
        <v>7.5</v>
      </c>
      <c r="I82" s="32">
        <v>8</v>
      </c>
      <c r="J82" s="32" t="s">
        <v>28</v>
      </c>
      <c r="K82" s="32" t="s">
        <v>28</v>
      </c>
      <c r="L82" s="40"/>
      <c r="M82" s="40"/>
      <c r="N82" s="40"/>
      <c r="O82" s="34">
        <v>6</v>
      </c>
      <c r="P82" s="35">
        <f t="shared" si="11"/>
        <v>6.5</v>
      </c>
      <c r="Q82" s="36" t="str">
        <f t="shared" si="12"/>
        <v>C+</v>
      </c>
      <c r="R82" s="37" t="str">
        <f t="shared" si="13"/>
        <v>Trung bình</v>
      </c>
      <c r="S82" s="38" t="str">
        <f t="shared" si="10"/>
        <v/>
      </c>
      <c r="T82" s="39" t="s">
        <v>700</v>
      </c>
      <c r="U82" s="3"/>
      <c r="V82" s="26"/>
      <c r="W82" s="72" t="str">
        <f t="shared" si="14"/>
        <v>Đạt</v>
      </c>
      <c r="X82" s="60"/>
      <c r="Y82" s="60"/>
      <c r="Z82" s="60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0"/>
      <c r="AL82" s="60"/>
    </row>
    <row r="83" spans="1:38" ht="9" customHeight="1">
      <c r="A83" s="2"/>
      <c r="B83" s="41"/>
      <c r="C83" s="42"/>
      <c r="D83" s="42"/>
      <c r="E83" s="43"/>
      <c r="F83" s="43"/>
      <c r="G83" s="43"/>
      <c r="H83" s="44"/>
      <c r="I83" s="45"/>
      <c r="J83" s="45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3"/>
    </row>
    <row r="84" spans="1:38" ht="16.8" hidden="1">
      <c r="A84" s="2"/>
      <c r="B84" s="117" t="s">
        <v>29</v>
      </c>
      <c r="C84" s="117"/>
      <c r="D84" s="42"/>
      <c r="E84" s="43"/>
      <c r="F84" s="43"/>
      <c r="G84" s="43"/>
      <c r="H84" s="44"/>
      <c r="I84" s="45"/>
      <c r="J84" s="45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3"/>
    </row>
    <row r="85" spans="1:38" ht="16.5" hidden="1" customHeight="1">
      <c r="A85" s="2"/>
      <c r="B85" s="47" t="s">
        <v>30</v>
      </c>
      <c r="C85" s="47"/>
      <c r="D85" s="48">
        <f>+$Z$8</f>
        <v>73</v>
      </c>
      <c r="E85" s="49" t="s">
        <v>31</v>
      </c>
      <c r="F85" s="118" t="s">
        <v>32</v>
      </c>
      <c r="G85" s="118"/>
      <c r="H85" s="118"/>
      <c r="I85" s="118"/>
      <c r="J85" s="118"/>
      <c r="K85" s="118"/>
      <c r="L85" s="118"/>
      <c r="M85" s="118"/>
      <c r="N85" s="118"/>
      <c r="O85" s="50">
        <f>$Z$8 -COUNTIF($S$9:$S$272,"Vắng") -COUNTIF($S$9:$S$272,"Vắng có phép") - COUNTIF($S$9:$S$272,"Đình chỉ thi") - COUNTIF($S$9:$S$272,"Không đủ ĐKDT")</f>
        <v>71</v>
      </c>
      <c r="P85" s="50"/>
      <c r="Q85" s="50"/>
      <c r="R85" s="51"/>
      <c r="S85" s="52" t="s">
        <v>31</v>
      </c>
      <c r="T85" s="51"/>
      <c r="U85" s="3"/>
    </row>
    <row r="86" spans="1:38" ht="16.5" hidden="1" customHeight="1">
      <c r="A86" s="2"/>
      <c r="B86" s="47" t="s">
        <v>33</v>
      </c>
      <c r="C86" s="47"/>
      <c r="D86" s="48">
        <f>+$AK$8</f>
        <v>64</v>
      </c>
      <c r="E86" s="49" t="s">
        <v>31</v>
      </c>
      <c r="F86" s="118" t="s">
        <v>34</v>
      </c>
      <c r="G86" s="118"/>
      <c r="H86" s="118"/>
      <c r="I86" s="118"/>
      <c r="J86" s="118"/>
      <c r="K86" s="118"/>
      <c r="L86" s="118"/>
      <c r="M86" s="118"/>
      <c r="N86" s="118"/>
      <c r="O86" s="53">
        <f>COUNTIF($S$9:$S$148,"Vắng")</f>
        <v>1</v>
      </c>
      <c r="P86" s="53"/>
      <c r="Q86" s="53"/>
      <c r="R86" s="54"/>
      <c r="S86" s="52" t="s">
        <v>31</v>
      </c>
      <c r="T86" s="54"/>
      <c r="U86" s="3"/>
    </row>
    <row r="87" spans="1:38" ht="16.5" hidden="1" customHeight="1">
      <c r="A87" s="2"/>
      <c r="B87" s="47" t="s">
        <v>49</v>
      </c>
      <c r="C87" s="47"/>
      <c r="D87" s="58">
        <f>COUNTIF(W10:W82,"Học lại")</f>
        <v>9</v>
      </c>
      <c r="E87" s="49" t="s">
        <v>31</v>
      </c>
      <c r="F87" s="118" t="s">
        <v>50</v>
      </c>
      <c r="G87" s="118"/>
      <c r="H87" s="118"/>
      <c r="I87" s="118"/>
      <c r="J87" s="118"/>
      <c r="K87" s="118"/>
      <c r="L87" s="118"/>
      <c r="M87" s="118"/>
      <c r="N87" s="118"/>
      <c r="O87" s="50">
        <f>COUNTIF($S$9:$S$148,"Vắng có phép")</f>
        <v>0</v>
      </c>
      <c r="P87" s="50"/>
      <c r="Q87" s="50"/>
      <c r="R87" s="51"/>
      <c r="S87" s="52" t="s">
        <v>31</v>
      </c>
      <c r="T87" s="51"/>
      <c r="U87" s="3"/>
    </row>
    <row r="88" spans="1:38" ht="3" hidden="1" customHeight="1">
      <c r="A88" s="2"/>
      <c r="B88" s="41"/>
      <c r="C88" s="42"/>
      <c r="D88" s="42"/>
      <c r="E88" s="43"/>
      <c r="F88" s="43"/>
      <c r="G88" s="43"/>
      <c r="H88" s="44"/>
      <c r="I88" s="45"/>
      <c r="J88" s="45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3"/>
    </row>
    <row r="89" spans="1:38" hidden="1">
      <c r="B89" s="78" t="s">
        <v>51</v>
      </c>
      <c r="C89" s="78"/>
      <c r="D89" s="79">
        <f>COUNTIF(W10:W82,"Thi lại")</f>
        <v>0</v>
      </c>
      <c r="E89" s="80" t="s">
        <v>31</v>
      </c>
      <c r="F89" s="3"/>
      <c r="G89" s="3"/>
      <c r="H89" s="3"/>
      <c r="I89" s="3"/>
      <c r="J89" s="119"/>
      <c r="K89" s="119"/>
      <c r="L89" s="119"/>
      <c r="M89" s="119"/>
      <c r="N89" s="119"/>
      <c r="O89" s="119"/>
      <c r="P89" s="119"/>
      <c r="Q89" s="119"/>
      <c r="R89" s="119"/>
      <c r="S89" s="119"/>
      <c r="T89" s="119"/>
      <c r="U89" s="3"/>
    </row>
    <row r="90" spans="1:38" ht="24.75" customHeight="1">
      <c r="B90" s="78"/>
      <c r="C90" s="78"/>
      <c r="D90" s="79"/>
      <c r="E90" s="80"/>
      <c r="F90" s="3"/>
      <c r="G90" s="3"/>
      <c r="H90" s="3"/>
      <c r="I90" s="3"/>
      <c r="J90" s="119" t="s">
        <v>707</v>
      </c>
      <c r="K90" s="119"/>
      <c r="L90" s="119"/>
      <c r="M90" s="119"/>
      <c r="N90" s="119"/>
      <c r="O90" s="119"/>
      <c r="P90" s="119"/>
      <c r="Q90" s="119"/>
      <c r="R90" s="119"/>
      <c r="S90" s="119"/>
      <c r="T90" s="119"/>
      <c r="U90" s="3"/>
    </row>
    <row r="91" spans="1:38" ht="31.95" hidden="1" customHeight="1">
      <c r="A91" s="55"/>
      <c r="B91" s="121" t="s">
        <v>35</v>
      </c>
      <c r="C91" s="121"/>
      <c r="D91" s="121"/>
      <c r="E91" s="121"/>
      <c r="F91" s="121"/>
      <c r="G91" s="121"/>
      <c r="H91" s="121"/>
      <c r="I91" s="85"/>
      <c r="J91" s="122" t="s">
        <v>36</v>
      </c>
      <c r="K91" s="122"/>
      <c r="L91" s="122"/>
      <c r="M91" s="122"/>
      <c r="N91" s="122"/>
      <c r="O91" s="122"/>
      <c r="P91" s="122"/>
      <c r="Q91" s="122"/>
      <c r="R91" s="122"/>
      <c r="S91" s="122"/>
      <c r="T91" s="122"/>
      <c r="U91" s="3"/>
    </row>
    <row r="92" spans="1:38" ht="4.5" hidden="1" customHeight="1">
      <c r="A92" s="2"/>
      <c r="B92" s="86"/>
      <c r="C92" s="87"/>
      <c r="D92" s="87"/>
      <c r="E92" s="88"/>
      <c r="F92" s="88"/>
      <c r="G92" s="88"/>
      <c r="H92" s="89"/>
      <c r="I92" s="90"/>
      <c r="J92" s="90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3"/>
    </row>
    <row r="93" spans="1:38" s="2" customFormat="1" hidden="1">
      <c r="B93" s="121" t="s">
        <v>37</v>
      </c>
      <c r="C93" s="121"/>
      <c r="D93" s="123" t="s">
        <v>38</v>
      </c>
      <c r="E93" s="123"/>
      <c r="F93" s="123"/>
      <c r="G93" s="123"/>
      <c r="H93" s="123"/>
      <c r="I93" s="90"/>
      <c r="J93" s="90"/>
      <c r="K93" s="92"/>
      <c r="L93" s="92"/>
      <c r="M93" s="92"/>
      <c r="N93" s="92"/>
      <c r="O93" s="92"/>
      <c r="P93" s="92"/>
      <c r="Q93" s="92"/>
      <c r="R93" s="92"/>
      <c r="S93" s="92"/>
      <c r="T93" s="92"/>
      <c r="U93" s="3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</row>
    <row r="94" spans="1:38" s="2" customFormat="1" hidden="1">
      <c r="A94" s="1"/>
      <c r="B94" s="91"/>
      <c r="C94" s="91"/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3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  <c r="AK94" s="59"/>
      <c r="AL94" s="59"/>
    </row>
    <row r="95" spans="1:38" s="2" customFormat="1" hidden="1">
      <c r="A95" s="1"/>
      <c r="B95" s="91"/>
      <c r="C95" s="91"/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  <c r="O95" s="91"/>
      <c r="P95" s="91"/>
      <c r="Q95" s="91"/>
      <c r="R95" s="91"/>
      <c r="S95" s="91"/>
      <c r="T95" s="91"/>
      <c r="U95" s="3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  <c r="AH95" s="59"/>
      <c r="AI95" s="59"/>
      <c r="AJ95" s="59"/>
      <c r="AK95" s="59"/>
      <c r="AL95" s="59"/>
    </row>
    <row r="96" spans="1:38" s="2" customFormat="1" hidden="1">
      <c r="A96" s="1"/>
      <c r="B96" s="91"/>
      <c r="C96" s="91"/>
      <c r="D96" s="91"/>
      <c r="E96" s="91"/>
      <c r="F96" s="91"/>
      <c r="G96" s="91"/>
      <c r="H96" s="91"/>
      <c r="I96" s="91"/>
      <c r="J96" s="91"/>
      <c r="K96" s="91"/>
      <c r="L96" s="91"/>
      <c r="M96" s="91"/>
      <c r="N96" s="91"/>
      <c r="O96" s="91"/>
      <c r="P96" s="91"/>
      <c r="Q96" s="91"/>
      <c r="R96" s="91"/>
      <c r="S96" s="91"/>
      <c r="T96" s="91"/>
      <c r="U96" s="3"/>
      <c r="W96" s="59"/>
      <c r="X96" s="59"/>
      <c r="Y96" s="59"/>
      <c r="Z96" s="59"/>
      <c r="AA96" s="59"/>
      <c r="AB96" s="59"/>
      <c r="AC96" s="59"/>
      <c r="AD96" s="59"/>
      <c r="AE96" s="59"/>
      <c r="AF96" s="59"/>
      <c r="AG96" s="59"/>
      <c r="AH96" s="59"/>
      <c r="AI96" s="59"/>
      <c r="AJ96" s="59"/>
      <c r="AK96" s="59"/>
      <c r="AL96" s="59"/>
    </row>
    <row r="97" spans="1:38" s="2" customFormat="1" ht="9.75" hidden="1" customHeight="1">
      <c r="A97" s="1"/>
      <c r="B97" s="91"/>
      <c r="C97" s="91"/>
      <c r="D97" s="91"/>
      <c r="E97" s="91"/>
      <c r="F97" s="91"/>
      <c r="G97" s="91"/>
      <c r="H97" s="91"/>
      <c r="I97" s="91"/>
      <c r="J97" s="91"/>
      <c r="K97" s="91"/>
      <c r="L97" s="91"/>
      <c r="M97" s="91"/>
      <c r="N97" s="91"/>
      <c r="O97" s="91"/>
      <c r="P97" s="91"/>
      <c r="Q97" s="91"/>
      <c r="R97" s="91"/>
      <c r="S97" s="91"/>
      <c r="T97" s="91"/>
      <c r="U97" s="3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</row>
    <row r="98" spans="1:38" s="2" customFormat="1" ht="3.75" hidden="1" customHeight="1">
      <c r="A98" s="1"/>
      <c r="B98" s="91"/>
      <c r="C98" s="91"/>
      <c r="D98" s="91"/>
      <c r="E98" s="91"/>
      <c r="F98" s="91"/>
      <c r="G98" s="91"/>
      <c r="H98" s="91"/>
      <c r="I98" s="91"/>
      <c r="J98" s="91"/>
      <c r="K98" s="91"/>
      <c r="L98" s="91"/>
      <c r="M98" s="91"/>
      <c r="N98" s="91"/>
      <c r="O98" s="91"/>
      <c r="P98" s="91"/>
      <c r="Q98" s="91"/>
      <c r="R98" s="91"/>
      <c r="S98" s="91"/>
      <c r="T98" s="91"/>
      <c r="U98" s="3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</row>
    <row r="99" spans="1:38" s="2" customFormat="1" ht="18" hidden="1" customHeight="1">
      <c r="A99" s="1"/>
      <c r="B99" s="120" t="s">
        <v>39</v>
      </c>
      <c r="C99" s="120"/>
      <c r="D99" s="120" t="s">
        <v>52</v>
      </c>
      <c r="E99" s="120"/>
      <c r="F99" s="120"/>
      <c r="G99" s="120"/>
      <c r="H99" s="120"/>
      <c r="I99" s="120"/>
      <c r="J99" s="120" t="s">
        <v>40</v>
      </c>
      <c r="K99" s="120"/>
      <c r="L99" s="120"/>
      <c r="M99" s="120"/>
      <c r="N99" s="120"/>
      <c r="O99" s="120"/>
      <c r="P99" s="120"/>
      <c r="Q99" s="120"/>
      <c r="R99" s="120"/>
      <c r="S99" s="120"/>
      <c r="T99" s="120"/>
      <c r="U99" s="3"/>
      <c r="W99" s="59"/>
      <c r="X99" s="59"/>
      <c r="Y99" s="59"/>
      <c r="Z99" s="59"/>
      <c r="AA99" s="59"/>
      <c r="AB99" s="59"/>
      <c r="AC99" s="59"/>
      <c r="AD99" s="59"/>
      <c r="AE99" s="59"/>
      <c r="AF99" s="59"/>
      <c r="AG99" s="59"/>
      <c r="AH99" s="59"/>
      <c r="AI99" s="59"/>
      <c r="AJ99" s="59"/>
      <c r="AK99" s="59"/>
      <c r="AL99" s="59"/>
    </row>
    <row r="100" spans="1:38" s="2" customFormat="1" ht="4.5" hidden="1" customHeight="1">
      <c r="A100" s="1"/>
      <c r="B100" s="91"/>
      <c r="C100" s="91"/>
      <c r="D100" s="91"/>
      <c r="E100" s="91"/>
      <c r="F100" s="91"/>
      <c r="G100" s="91"/>
      <c r="H100" s="91"/>
      <c r="I100" s="91"/>
      <c r="J100" s="91"/>
      <c r="K100" s="91"/>
      <c r="L100" s="91"/>
      <c r="M100" s="91"/>
      <c r="N100" s="91"/>
      <c r="O100" s="91"/>
      <c r="P100" s="91"/>
      <c r="Q100" s="91"/>
      <c r="R100" s="91"/>
      <c r="S100" s="91"/>
      <c r="T100" s="91"/>
      <c r="U100" s="3"/>
      <c r="W100" s="59"/>
      <c r="X100" s="59"/>
      <c r="Y100" s="59"/>
      <c r="Z100" s="59"/>
      <c r="AA100" s="59"/>
      <c r="AB100" s="59"/>
      <c r="AC100" s="59"/>
      <c r="AD100" s="59"/>
      <c r="AE100" s="59"/>
      <c r="AF100" s="59"/>
      <c r="AG100" s="59"/>
      <c r="AH100" s="59"/>
      <c r="AI100" s="59"/>
      <c r="AJ100" s="59"/>
      <c r="AK100" s="59"/>
      <c r="AL100" s="59"/>
    </row>
    <row r="101" spans="1:38" s="2" customFormat="1" ht="36.75" hidden="1" customHeight="1">
      <c r="A101" s="1"/>
      <c r="B101" s="91"/>
      <c r="C101" s="91"/>
      <c r="D101" s="91"/>
      <c r="E101" s="91"/>
      <c r="F101" s="91"/>
      <c r="G101" s="91"/>
      <c r="H101" s="91"/>
      <c r="I101" s="91"/>
      <c r="J101" s="91"/>
      <c r="K101" s="91"/>
      <c r="L101" s="91"/>
      <c r="M101" s="91"/>
      <c r="N101" s="91"/>
      <c r="O101" s="91"/>
      <c r="P101" s="91"/>
      <c r="Q101" s="91"/>
      <c r="R101" s="91"/>
      <c r="S101" s="91"/>
      <c r="T101" s="91"/>
      <c r="U101" s="3"/>
      <c r="W101" s="59"/>
      <c r="X101" s="59"/>
      <c r="Y101" s="59"/>
      <c r="Z101" s="59"/>
      <c r="AA101" s="59"/>
      <c r="AB101" s="59"/>
      <c r="AC101" s="59"/>
      <c r="AD101" s="59"/>
      <c r="AE101" s="59"/>
      <c r="AF101" s="59"/>
      <c r="AG101" s="59"/>
      <c r="AH101" s="59"/>
      <c r="AI101" s="59"/>
      <c r="AJ101" s="59"/>
      <c r="AK101" s="59"/>
      <c r="AL101" s="59"/>
    </row>
    <row r="102" spans="1:38" s="2" customFormat="1" ht="21.75" hidden="1" customHeight="1">
      <c r="A102" s="1"/>
      <c r="B102" s="121" t="s">
        <v>41</v>
      </c>
      <c r="C102" s="121"/>
      <c r="D102" s="121"/>
      <c r="E102" s="121"/>
      <c r="F102" s="121"/>
      <c r="G102" s="121"/>
      <c r="H102" s="121"/>
      <c r="I102" s="85"/>
      <c r="J102" s="122" t="s">
        <v>54</v>
      </c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3"/>
      <c r="W102" s="59"/>
      <c r="X102" s="59"/>
      <c r="Y102" s="59"/>
      <c r="Z102" s="59"/>
      <c r="AA102" s="59"/>
      <c r="AB102" s="59"/>
      <c r="AC102" s="59"/>
      <c r="AD102" s="59"/>
      <c r="AE102" s="59"/>
      <c r="AF102" s="59"/>
      <c r="AG102" s="59"/>
      <c r="AH102" s="59"/>
      <c r="AI102" s="59"/>
      <c r="AJ102" s="59"/>
      <c r="AK102" s="59"/>
      <c r="AL102" s="59"/>
    </row>
    <row r="103" spans="1:38" s="2" customFormat="1" hidden="1">
      <c r="A103" s="1"/>
      <c r="B103" s="86"/>
      <c r="C103" s="87"/>
      <c r="D103" s="87"/>
      <c r="E103" s="88"/>
      <c r="F103" s="88"/>
      <c r="G103" s="88"/>
      <c r="H103" s="89"/>
      <c r="I103" s="90"/>
      <c r="J103" s="122" t="s">
        <v>55</v>
      </c>
      <c r="K103" s="122"/>
      <c r="L103" s="122"/>
      <c r="M103" s="122"/>
      <c r="N103" s="122"/>
      <c r="O103" s="122"/>
      <c r="P103" s="122"/>
      <c r="Q103" s="122"/>
      <c r="R103" s="122"/>
      <c r="S103" s="122"/>
      <c r="T103" s="122"/>
      <c r="U103" s="1"/>
      <c r="W103" s="59"/>
      <c r="X103" s="59"/>
      <c r="Y103" s="59"/>
      <c r="Z103" s="59"/>
      <c r="AA103" s="59"/>
      <c r="AB103" s="59"/>
      <c r="AC103" s="59"/>
      <c r="AD103" s="59"/>
      <c r="AE103" s="59"/>
      <c r="AF103" s="59"/>
      <c r="AG103" s="59"/>
      <c r="AH103" s="59"/>
      <c r="AI103" s="59"/>
      <c r="AJ103" s="59"/>
      <c r="AK103" s="59"/>
      <c r="AL103" s="59"/>
    </row>
    <row r="104" spans="1:38" s="2" customFormat="1" hidden="1">
      <c r="A104" s="1"/>
      <c r="B104" s="121" t="s">
        <v>37</v>
      </c>
      <c r="C104" s="121"/>
      <c r="D104" s="123" t="s">
        <v>38</v>
      </c>
      <c r="E104" s="123"/>
      <c r="F104" s="123"/>
      <c r="G104" s="123"/>
      <c r="H104" s="123"/>
      <c r="I104" s="90"/>
      <c r="J104" s="90"/>
      <c r="K104" s="92"/>
      <c r="L104" s="92"/>
      <c r="M104" s="92"/>
      <c r="N104" s="92"/>
      <c r="O104" s="92"/>
      <c r="P104" s="92"/>
      <c r="Q104" s="92"/>
      <c r="R104" s="92"/>
      <c r="S104" s="92"/>
      <c r="T104" s="92"/>
      <c r="U104" s="1"/>
      <c r="W104" s="59"/>
      <c r="X104" s="59"/>
      <c r="Y104" s="59"/>
      <c r="Z104" s="59"/>
      <c r="AA104" s="59"/>
      <c r="AB104" s="59"/>
      <c r="AC104" s="59"/>
      <c r="AD104" s="59"/>
      <c r="AE104" s="59"/>
      <c r="AF104" s="59"/>
      <c r="AG104" s="59"/>
      <c r="AH104" s="59"/>
      <c r="AI104" s="59"/>
      <c r="AJ104" s="59"/>
      <c r="AK104" s="59"/>
      <c r="AL104" s="59"/>
    </row>
    <row r="105" spans="1:38" s="2" customFormat="1" hidden="1">
      <c r="A105" s="1"/>
      <c r="B105" s="91"/>
      <c r="C105" s="91"/>
      <c r="D105" s="91"/>
      <c r="E105" s="91"/>
      <c r="F105" s="91"/>
      <c r="G105" s="91"/>
      <c r="H105" s="91"/>
      <c r="I105" s="91"/>
      <c r="J105" s="91"/>
      <c r="K105" s="91"/>
      <c r="L105" s="91"/>
      <c r="M105" s="91"/>
      <c r="N105" s="91"/>
      <c r="O105" s="91"/>
      <c r="P105" s="91"/>
      <c r="Q105" s="91"/>
      <c r="R105" s="91"/>
      <c r="S105" s="91"/>
      <c r="T105" s="91"/>
      <c r="U105" s="1"/>
      <c r="W105" s="59"/>
      <c r="X105" s="59"/>
      <c r="Y105" s="59"/>
      <c r="Z105" s="59"/>
      <c r="AA105" s="59"/>
      <c r="AB105" s="59"/>
      <c r="AC105" s="59"/>
      <c r="AD105" s="59"/>
      <c r="AE105" s="59"/>
      <c r="AF105" s="59"/>
      <c r="AG105" s="59"/>
      <c r="AH105" s="59"/>
      <c r="AI105" s="59"/>
      <c r="AJ105" s="59"/>
      <c r="AK105" s="59"/>
      <c r="AL105" s="59"/>
    </row>
    <row r="106" spans="1:38" hidden="1">
      <c r="B106" s="59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</row>
    <row r="107" spans="1:38" hidden="1">
      <c r="B107" s="59"/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</row>
    <row r="108" spans="1:38" hidden="1">
      <c r="B108" s="59"/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</row>
    <row r="109" spans="1:38" hidden="1">
      <c r="B109" s="124"/>
      <c r="C109" s="124"/>
      <c r="D109" s="124"/>
      <c r="E109" s="124"/>
      <c r="F109" s="124"/>
      <c r="G109" s="124"/>
      <c r="H109" s="124"/>
      <c r="I109" s="124"/>
      <c r="J109" s="124" t="s">
        <v>56</v>
      </c>
      <c r="K109" s="124"/>
      <c r="L109" s="124"/>
      <c r="M109" s="124"/>
      <c r="N109" s="124"/>
      <c r="O109" s="124"/>
      <c r="P109" s="124"/>
      <c r="Q109" s="124"/>
      <c r="R109" s="124"/>
      <c r="S109" s="124"/>
      <c r="T109" s="124"/>
    </row>
    <row r="110" spans="1:38" hidden="1">
      <c r="B110" s="59"/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</row>
  </sheetData>
  <sheetProtection formatCells="0" formatColumns="0" formatRows="0" insertColumns="0" insertRows="0" insertHyperlinks="0" deleteColumns="0" deleteRows="0" sort="0" autoFilter="0" pivotTables="0"/>
  <sortState ref="B10:U82">
    <sortCondition ref="B10:B82"/>
  </sortState>
  <mergeCells count="58">
    <mergeCell ref="J91:T91"/>
    <mergeCell ref="F87:N87"/>
    <mergeCell ref="B109:C109"/>
    <mergeCell ref="D109:I109"/>
    <mergeCell ref="J109:T109"/>
    <mergeCell ref="B99:C99"/>
    <mergeCell ref="D99:I99"/>
    <mergeCell ref="J99:T99"/>
    <mergeCell ref="B102:H102"/>
    <mergeCell ref="J102:T102"/>
    <mergeCell ref="B104:C104"/>
    <mergeCell ref="D104:H104"/>
    <mergeCell ref="J90:T90"/>
    <mergeCell ref="J103:T103"/>
    <mergeCell ref="AA4:AD6"/>
    <mergeCell ref="B93:C93"/>
    <mergeCell ref="D93:H93"/>
    <mergeCell ref="R7:R8"/>
    <mergeCell ref="S7:S9"/>
    <mergeCell ref="T7:T9"/>
    <mergeCell ref="B9:G9"/>
    <mergeCell ref="B84:C84"/>
    <mergeCell ref="M7:M8"/>
    <mergeCell ref="N7:N8"/>
    <mergeCell ref="O7:O8"/>
    <mergeCell ref="P7:P9"/>
    <mergeCell ref="Q7:Q8"/>
    <mergeCell ref="G7:G8"/>
    <mergeCell ref="J89:T89"/>
    <mergeCell ref="B91:H91"/>
    <mergeCell ref="AE4:AF6"/>
    <mergeCell ref="AG4:AH6"/>
    <mergeCell ref="AI4:AJ6"/>
    <mergeCell ref="AK4:AL6"/>
    <mergeCell ref="B5:C5"/>
    <mergeCell ref="B4:C4"/>
    <mergeCell ref="X4:X7"/>
    <mergeCell ref="Y4:Y7"/>
    <mergeCell ref="Z4:Z7"/>
    <mergeCell ref="B7:B8"/>
    <mergeCell ref="C7:C8"/>
    <mergeCell ref="D7:E8"/>
    <mergeCell ref="F7:F8"/>
    <mergeCell ref="I7:I8"/>
    <mergeCell ref="J7:J8"/>
    <mergeCell ref="K7:K8"/>
    <mergeCell ref="O4:T4"/>
    <mergeCell ref="O5:T5"/>
    <mergeCell ref="B1:G1"/>
    <mergeCell ref="H1:T1"/>
    <mergeCell ref="B2:G2"/>
    <mergeCell ref="H2:T2"/>
    <mergeCell ref="F85:N85"/>
    <mergeCell ref="F86:N86"/>
    <mergeCell ref="L7:L8"/>
    <mergeCell ref="H7:H8"/>
    <mergeCell ref="D4:N4"/>
    <mergeCell ref="G5:N5"/>
  </mergeCells>
  <conditionalFormatting sqref="H10:O82">
    <cfRule type="cellIs" dxfId="1" priority="10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X2:AL8 W10:W82 D87"/>
  </dataValidations>
  <pageMargins left="0.43307086614173229" right="3.937007874015748E-2" top="0.43307086614173229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Nhóm(3)</vt:lpstr>
      <vt:lpstr>Nhóm(2)</vt:lpstr>
      <vt:lpstr>Nhóm(1)</vt:lpstr>
      <vt:lpstr>'Nhóm(1)'!Print_Titles</vt:lpstr>
      <vt:lpstr>'Nhóm(2)'!Print_Titles</vt:lpstr>
      <vt:lpstr>'Nhóm(3)'!Print_Titles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2019-06-03T09:41:54Z</cp:lastPrinted>
  <dcterms:created xsi:type="dcterms:W3CDTF">2015-04-17T02:48:53Z</dcterms:created>
  <dcterms:modified xsi:type="dcterms:W3CDTF">2019-07-05T08:44:51Z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