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3"/>
  </bookViews>
  <sheets>
    <sheet name="Nhóm(6)" sheetId="8" r:id="rId1"/>
    <sheet name="Nhóm(5)" sheetId="7" r:id="rId2"/>
    <sheet name="Nhóm(4)" sheetId="6" r:id="rId3"/>
    <sheet name="Nhóm(3)" sheetId="5" r:id="rId4"/>
    <sheet name="Nhóm(2)" sheetId="4" r:id="rId5"/>
    <sheet name="Nhóm(1)" sheetId="1" r:id="rId6"/>
  </sheets>
  <definedNames>
    <definedName name="_xlnm._FilterDatabase" localSheetId="5" hidden="1">'Nhóm(1)'!$A$8:$AL$84</definedName>
    <definedName name="_xlnm._FilterDatabase" localSheetId="4" hidden="1">'Nhóm(2)'!$A$8:$AL$90</definedName>
    <definedName name="_xlnm._FilterDatabase" localSheetId="3" hidden="1">'Nhóm(3)'!$A$8:$AL$86</definedName>
    <definedName name="_xlnm._FilterDatabase" localSheetId="2" hidden="1">'Nhóm(4)'!$A$8:$AL$84</definedName>
    <definedName name="_xlnm._FilterDatabase" localSheetId="1" hidden="1">'Nhóm(5)'!$A$8:$AL$85</definedName>
    <definedName name="_xlnm._FilterDatabase" localSheetId="0" hidden="1" xml:space="preserve">  'Nhóm(6)'!$A$8:$AL$84</definedName>
    <definedName name="_xlnm.Print_Titles" localSheetId="5">'Nhóm(1)'!$4:$9</definedName>
    <definedName name="_xlnm.Print_Titles" localSheetId="4">'Nhóm(2)'!$4:$9</definedName>
    <definedName name="_xlnm.Print_Titles" localSheetId="3">'Nhóm(3)'!$4:$9</definedName>
    <definedName name="_xlnm.Print_Titles" localSheetId="2">'Nhóm(4)'!$4:$9</definedName>
    <definedName name="_xlnm.Print_Titles" localSheetId="1">'Nhóm(5)'!$4:$9</definedName>
    <definedName name="_xlnm.Print_Titles" localSheetId="0">'Nhóm(6)'!$4:$9</definedName>
  </definedNames>
  <calcPr calcId="124519"/>
</workbook>
</file>

<file path=xl/calcChain.xml><?xml version="1.0" encoding="utf-8"?>
<calcChain xmlns="http://schemas.openxmlformats.org/spreadsheetml/2006/main">
  <c r="S33" i="6"/>
  <c r="S34"/>
  <c r="S35"/>
  <c r="S36"/>
  <c r="S37"/>
  <c r="S38"/>
  <c r="S39"/>
  <c r="S40"/>
  <c r="S41"/>
  <c r="S42"/>
  <c r="S83" i="8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6"/>
  <c r="S15"/>
  <c r="S14"/>
  <c r="S13"/>
  <c r="S12"/>
  <c r="S11"/>
  <c r="S10"/>
  <c r="O9"/>
  <c r="P33" s="1"/>
  <c r="Q33" s="1"/>
  <c r="Y8"/>
  <c r="X8"/>
  <c r="S85" i="7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8"/>
  <c r="S27"/>
  <c r="S26"/>
  <c r="S25"/>
  <c r="S24"/>
  <c r="S23"/>
  <c r="S22"/>
  <c r="S21"/>
  <c r="S20"/>
  <c r="S19"/>
  <c r="S18"/>
  <c r="S17"/>
  <c r="S16"/>
  <c r="S15"/>
  <c r="S14"/>
  <c r="S13"/>
  <c r="S11"/>
  <c r="S10"/>
  <c r="O9"/>
  <c r="Y8"/>
  <c r="X8"/>
  <c r="S84" i="6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85" i="5"/>
  <c r="S84"/>
  <c r="S83"/>
  <c r="S82"/>
  <c r="S81"/>
  <c r="S80"/>
  <c r="S79"/>
  <c r="S78"/>
  <c r="S77"/>
  <c r="S76"/>
  <c r="S75"/>
  <c r="S74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1" s="1"/>
  <c r="Q31" s="1"/>
  <c r="Y8"/>
  <c r="X8"/>
  <c r="S58" i="4"/>
  <c r="S59"/>
  <c r="S57"/>
  <c r="S83"/>
  <c r="S53"/>
  <c r="S84"/>
  <c r="S52"/>
  <c r="S79"/>
  <c r="S49"/>
  <c r="S72"/>
  <c r="S78"/>
  <c r="S81"/>
  <c r="S69"/>
  <c r="S77"/>
  <c r="S70"/>
  <c r="S75"/>
  <c r="S65"/>
  <c r="S54"/>
  <c r="S76"/>
  <c r="S60"/>
  <c r="S51"/>
  <c r="S68"/>
  <c r="S64"/>
  <c r="S66"/>
  <c r="S63"/>
  <c r="S71"/>
  <c r="S56"/>
  <c r="S67"/>
  <c r="S82"/>
  <c r="S62"/>
  <c r="S50"/>
  <c r="S80"/>
  <c r="S55"/>
  <c r="S48"/>
  <c r="S73"/>
  <c r="S61"/>
  <c r="S74"/>
  <c r="S11"/>
  <c r="S25"/>
  <c r="S26"/>
  <c r="S41"/>
  <c r="S15"/>
  <c r="S35"/>
  <c r="S46"/>
  <c r="S33"/>
  <c r="S45"/>
  <c r="S22"/>
  <c r="S21"/>
  <c r="S42"/>
  <c r="S38"/>
  <c r="S10"/>
  <c r="S36"/>
  <c r="S31"/>
  <c r="S18"/>
  <c r="S14"/>
  <c r="S29"/>
  <c r="S39"/>
  <c r="S16"/>
  <c r="S32"/>
  <c r="S28"/>
  <c r="S19"/>
  <c r="S27"/>
  <c r="S23"/>
  <c r="S47"/>
  <c r="S12"/>
  <c r="S44"/>
  <c r="S43"/>
  <c r="S34"/>
  <c r="S30"/>
  <c r="S20"/>
  <c r="S24"/>
  <c r="S17"/>
  <c r="S40"/>
  <c r="S37"/>
  <c r="S13"/>
  <c r="O9"/>
  <c r="P40" s="1"/>
  <c r="Y8"/>
  <c r="X8"/>
  <c r="AA8" l="1"/>
  <c r="AC8" i="8"/>
  <c r="P11"/>
  <c r="Q11" s="1"/>
  <c r="P14"/>
  <c r="R14" s="1"/>
  <c r="AE8" i="7"/>
  <c r="AE8" i="6"/>
  <c r="P10" i="8"/>
  <c r="R10" s="1"/>
  <c r="P15"/>
  <c r="Q15" s="1"/>
  <c r="AE8" i="5"/>
  <c r="AB8" i="4"/>
  <c r="P18" i="8"/>
  <c r="R18" s="1"/>
  <c r="P19"/>
  <c r="Q19" s="1"/>
  <c r="P22"/>
  <c r="R22" s="1"/>
  <c r="P23"/>
  <c r="Q23" s="1"/>
  <c r="P26"/>
  <c r="R26" s="1"/>
  <c r="P27"/>
  <c r="Q27" s="1"/>
  <c r="P30"/>
  <c r="R30" s="1"/>
  <c r="AB8" i="6"/>
  <c r="P37" i="8"/>
  <c r="R37" s="1"/>
  <c r="P41"/>
  <c r="R41" s="1"/>
  <c r="P45"/>
  <c r="R45" s="1"/>
  <c r="P49"/>
  <c r="R49" s="1"/>
  <c r="P10" i="6"/>
  <c r="Q10" s="1"/>
  <c r="P11"/>
  <c r="R11" s="1"/>
  <c r="P14"/>
  <c r="Q14" s="1"/>
  <c r="P18"/>
  <c r="R18" s="1"/>
  <c r="P20"/>
  <c r="P21"/>
  <c r="Q21" s="1"/>
  <c r="P26"/>
  <c r="R26" s="1"/>
  <c r="P28"/>
  <c r="R28" s="1"/>
  <c r="P29"/>
  <c r="Q29" s="1"/>
  <c r="P34"/>
  <c r="W34" s="1"/>
  <c r="P36"/>
  <c r="R36" s="1"/>
  <c r="P37"/>
  <c r="Q37" s="1"/>
  <c r="P42"/>
  <c r="W42" s="1"/>
  <c r="P44"/>
  <c r="Q44" s="1"/>
  <c r="P45"/>
  <c r="Q45" s="1"/>
  <c r="P50"/>
  <c r="R50" s="1"/>
  <c r="P52"/>
  <c r="P53"/>
  <c r="Q53" s="1"/>
  <c r="P57"/>
  <c r="Q57" s="1"/>
  <c r="P62"/>
  <c r="R62" s="1"/>
  <c r="P64"/>
  <c r="W64" s="1"/>
  <c r="P65"/>
  <c r="P70"/>
  <c r="R70" s="1"/>
  <c r="P72"/>
  <c r="Q73"/>
  <c r="P81"/>
  <c r="R81" s="1"/>
  <c r="P83"/>
  <c r="W83" s="1"/>
  <c r="P84"/>
  <c r="Q84" s="1"/>
  <c r="P16"/>
  <c r="Q16" s="1"/>
  <c r="P17"/>
  <c r="Q17" s="1"/>
  <c r="P22"/>
  <c r="R22" s="1"/>
  <c r="P24"/>
  <c r="Q24" s="1"/>
  <c r="P25"/>
  <c r="P30"/>
  <c r="R30" s="1"/>
  <c r="P32"/>
  <c r="Q32" s="1"/>
  <c r="P33"/>
  <c r="Q33" s="1"/>
  <c r="P38"/>
  <c r="W38" s="1"/>
  <c r="P40"/>
  <c r="Q40" s="1"/>
  <c r="P41"/>
  <c r="Q41" s="1"/>
  <c r="P46"/>
  <c r="R46" s="1"/>
  <c r="P48"/>
  <c r="R48" s="1"/>
  <c r="P49"/>
  <c r="Q49" s="1"/>
  <c r="P54"/>
  <c r="R54" s="1"/>
  <c r="P56"/>
  <c r="R56" s="1"/>
  <c r="P58"/>
  <c r="P60"/>
  <c r="Q60" s="1"/>
  <c r="P61"/>
  <c r="Q61" s="1"/>
  <c r="P66"/>
  <c r="R66" s="1"/>
  <c r="P68"/>
  <c r="Q68" s="1"/>
  <c r="P69"/>
  <c r="Q69" s="1"/>
  <c r="P74"/>
  <c r="R74" s="1"/>
  <c r="P76"/>
  <c r="Q76" s="1"/>
  <c r="P77"/>
  <c r="P79"/>
  <c r="W79" s="1"/>
  <c r="P80"/>
  <c r="Q80" s="1"/>
  <c r="P10" i="5"/>
  <c r="R10" s="1"/>
  <c r="P11"/>
  <c r="Q11" s="1"/>
  <c r="P14"/>
  <c r="R14" s="1"/>
  <c r="R11"/>
  <c r="AE8" i="8"/>
  <c r="Q10"/>
  <c r="R11"/>
  <c r="Q14"/>
  <c r="R15"/>
  <c r="Q18"/>
  <c r="Q26"/>
  <c r="R27"/>
  <c r="P53"/>
  <c r="O89"/>
  <c r="O88"/>
  <c r="W30"/>
  <c r="R33"/>
  <c r="P55"/>
  <c r="P59"/>
  <c r="P63"/>
  <c r="P67"/>
  <c r="P71"/>
  <c r="P75"/>
  <c r="AA8"/>
  <c r="AB8"/>
  <c r="W84"/>
  <c r="P80"/>
  <c r="P74"/>
  <c r="W74" s="1"/>
  <c r="P70"/>
  <c r="P66"/>
  <c r="P62"/>
  <c r="P58"/>
  <c r="P54"/>
  <c r="P50"/>
  <c r="P46"/>
  <c r="W46" s="1"/>
  <c r="P42"/>
  <c r="P38"/>
  <c r="P34"/>
  <c r="P83"/>
  <c r="P82"/>
  <c r="W82" s="1"/>
  <c r="P79"/>
  <c r="P78"/>
  <c r="W78" s="1"/>
  <c r="P73"/>
  <c r="P69"/>
  <c r="P65"/>
  <c r="P61"/>
  <c r="P57"/>
  <c r="P81"/>
  <c r="P77"/>
  <c r="P76"/>
  <c r="P72"/>
  <c r="W72" s="1"/>
  <c r="P68"/>
  <c r="P64"/>
  <c r="W64" s="1"/>
  <c r="P60"/>
  <c r="P56"/>
  <c r="W56" s="1"/>
  <c r="P52"/>
  <c r="W52" s="1"/>
  <c r="P48"/>
  <c r="P44"/>
  <c r="P40"/>
  <c r="W11" s="1"/>
  <c r="P36"/>
  <c r="W36" s="1"/>
  <c r="P32"/>
  <c r="W32" s="1"/>
  <c r="P28"/>
  <c r="P24"/>
  <c r="P20"/>
  <c r="W20" s="1"/>
  <c r="P16"/>
  <c r="W16" s="1"/>
  <c r="P12"/>
  <c r="P13"/>
  <c r="P21"/>
  <c r="P25"/>
  <c r="P29"/>
  <c r="P31"/>
  <c r="P35"/>
  <c r="P39"/>
  <c r="P43"/>
  <c r="P47"/>
  <c r="W14" s="1"/>
  <c r="P51"/>
  <c r="P20" i="7"/>
  <c r="P28"/>
  <c r="P36"/>
  <c r="P44"/>
  <c r="P75"/>
  <c r="AA8"/>
  <c r="O90"/>
  <c r="O89"/>
  <c r="AC8"/>
  <c r="AB8"/>
  <c r="P85"/>
  <c r="W85" s="1"/>
  <c r="P81"/>
  <c r="P77"/>
  <c r="W77" s="1"/>
  <c r="P84"/>
  <c r="P83"/>
  <c r="W83" s="1"/>
  <c r="P80"/>
  <c r="P79"/>
  <c r="P73"/>
  <c r="P69"/>
  <c r="P65"/>
  <c r="P61"/>
  <c r="P57"/>
  <c r="P53"/>
  <c r="W53" s="1"/>
  <c r="P82"/>
  <c r="P78"/>
  <c r="P76"/>
  <c r="P72"/>
  <c r="W72" s="1"/>
  <c r="P71"/>
  <c r="P68"/>
  <c r="W68" s="1"/>
  <c r="P67"/>
  <c r="P64"/>
  <c r="P63"/>
  <c r="P60"/>
  <c r="P59"/>
  <c r="P56"/>
  <c r="P55"/>
  <c r="P52"/>
  <c r="W52" s="1"/>
  <c r="P51"/>
  <c r="P47"/>
  <c r="P43"/>
  <c r="P39"/>
  <c r="P35"/>
  <c r="P31"/>
  <c r="P27"/>
  <c r="P23"/>
  <c r="W23" s="1"/>
  <c r="P19"/>
  <c r="P15"/>
  <c r="P11"/>
  <c r="P58"/>
  <c r="P34"/>
  <c r="P30"/>
  <c r="P26"/>
  <c r="W26" s="1"/>
  <c r="P10"/>
  <c r="W10" s="1"/>
  <c r="P45"/>
  <c r="P41"/>
  <c r="P37"/>
  <c r="W37" s="1"/>
  <c r="P33"/>
  <c r="P25"/>
  <c r="P70"/>
  <c r="P66"/>
  <c r="P62"/>
  <c r="P54"/>
  <c r="P50"/>
  <c r="P46"/>
  <c r="P42"/>
  <c r="W42" s="1"/>
  <c r="P38"/>
  <c r="P22"/>
  <c r="P18"/>
  <c r="W18" s="1"/>
  <c r="P14"/>
  <c r="P49"/>
  <c r="P21"/>
  <c r="P17"/>
  <c r="P13"/>
  <c r="W39"/>
  <c r="W67"/>
  <c r="P16"/>
  <c r="P24"/>
  <c r="P32"/>
  <c r="P40"/>
  <c r="P48"/>
  <c r="P74"/>
  <c r="W84"/>
  <c r="W69"/>
  <c r="W16" i="6"/>
  <c r="Q20"/>
  <c r="Q64"/>
  <c r="AC8"/>
  <c r="Q48"/>
  <c r="R10"/>
  <c r="P12"/>
  <c r="R16"/>
  <c r="Q25"/>
  <c r="R34"/>
  <c r="R38"/>
  <c r="R42"/>
  <c r="R52"/>
  <c r="R58"/>
  <c r="Q65"/>
  <c r="R68"/>
  <c r="R77"/>
  <c r="W10"/>
  <c r="W68"/>
  <c r="AA8"/>
  <c r="P82"/>
  <c r="P78"/>
  <c r="W78" s="1"/>
  <c r="P75"/>
  <c r="P71"/>
  <c r="W71" s="1"/>
  <c r="P67"/>
  <c r="W67" s="1"/>
  <c r="P63"/>
  <c r="W63" s="1"/>
  <c r="P59"/>
  <c r="W59" s="1"/>
  <c r="P55"/>
  <c r="W55" s="1"/>
  <c r="P51"/>
  <c r="W51" s="1"/>
  <c r="P47"/>
  <c r="W47" s="1"/>
  <c r="P43"/>
  <c r="P39"/>
  <c r="W39" s="1"/>
  <c r="P35"/>
  <c r="W35" s="1"/>
  <c r="P31"/>
  <c r="W31" s="1"/>
  <c r="P27"/>
  <c r="W27" s="1"/>
  <c r="P23"/>
  <c r="W23" s="1"/>
  <c r="P19"/>
  <c r="W19" s="1"/>
  <c r="P15"/>
  <c r="O89"/>
  <c r="O88"/>
  <c r="P13"/>
  <c r="W15"/>
  <c r="W43"/>
  <c r="O91" i="5"/>
  <c r="O90"/>
  <c r="P35"/>
  <c r="P39"/>
  <c r="P43"/>
  <c r="AB8"/>
  <c r="P84"/>
  <c r="W84" s="1"/>
  <c r="P80"/>
  <c r="P74"/>
  <c r="P70"/>
  <c r="W70" s="1"/>
  <c r="P66"/>
  <c r="P62"/>
  <c r="W62" s="1"/>
  <c r="P58"/>
  <c r="P54"/>
  <c r="W54" s="1"/>
  <c r="P50"/>
  <c r="P46"/>
  <c r="P42"/>
  <c r="P38"/>
  <c r="P34"/>
  <c r="P30"/>
  <c r="P83"/>
  <c r="P82"/>
  <c r="P79"/>
  <c r="P78"/>
  <c r="P69"/>
  <c r="P65"/>
  <c r="P61"/>
  <c r="P57"/>
  <c r="P53"/>
  <c r="P49"/>
  <c r="P45"/>
  <c r="P85"/>
  <c r="P81"/>
  <c r="W31" s="1"/>
  <c r="P77"/>
  <c r="P76"/>
  <c r="P72"/>
  <c r="W72" s="1"/>
  <c r="P68"/>
  <c r="P64"/>
  <c r="W64" s="1"/>
  <c r="P60"/>
  <c r="W60" s="1"/>
  <c r="P56"/>
  <c r="P52"/>
  <c r="P48"/>
  <c r="P44"/>
  <c r="P40"/>
  <c r="P36"/>
  <c r="W36" s="1"/>
  <c r="P32"/>
  <c r="P28"/>
  <c r="P24"/>
  <c r="P20"/>
  <c r="P16"/>
  <c r="W16" s="1"/>
  <c r="P12"/>
  <c r="W12" s="1"/>
  <c r="W10"/>
  <c r="P13"/>
  <c r="P17"/>
  <c r="P21"/>
  <c r="P25"/>
  <c r="P29"/>
  <c r="R31"/>
  <c r="P47"/>
  <c r="P51"/>
  <c r="W11" s="1"/>
  <c r="P55"/>
  <c r="P59"/>
  <c r="P63"/>
  <c r="P67"/>
  <c r="P71"/>
  <c r="P75"/>
  <c r="W42"/>
  <c r="W83"/>
  <c r="AA8"/>
  <c r="AC8"/>
  <c r="P15"/>
  <c r="W15" s="1"/>
  <c r="P18"/>
  <c r="P19"/>
  <c r="P22"/>
  <c r="W22" s="1"/>
  <c r="P23"/>
  <c r="W23" s="1"/>
  <c r="P26"/>
  <c r="W26" s="1"/>
  <c r="P27"/>
  <c r="P33"/>
  <c r="P37"/>
  <c r="P41"/>
  <c r="W82"/>
  <c r="W86"/>
  <c r="P57" i="4"/>
  <c r="P52"/>
  <c r="P58"/>
  <c r="P83"/>
  <c r="P53"/>
  <c r="P79"/>
  <c r="P49"/>
  <c r="P77"/>
  <c r="P65"/>
  <c r="P51"/>
  <c r="P63"/>
  <c r="P82"/>
  <c r="P55"/>
  <c r="W53" s="1"/>
  <c r="P74"/>
  <c r="P41"/>
  <c r="P46"/>
  <c r="P21"/>
  <c r="P36"/>
  <c r="P59"/>
  <c r="P84"/>
  <c r="P72"/>
  <c r="P78"/>
  <c r="P70"/>
  <c r="P54"/>
  <c r="P68"/>
  <c r="P71"/>
  <c r="P62"/>
  <c r="P81"/>
  <c r="P76"/>
  <c r="P64"/>
  <c r="P56"/>
  <c r="P50"/>
  <c r="W55" s="1"/>
  <c r="P73"/>
  <c r="P25"/>
  <c r="P45"/>
  <c r="P38"/>
  <c r="P18"/>
  <c r="P16"/>
  <c r="P27"/>
  <c r="P44"/>
  <c r="P20"/>
  <c r="P37"/>
  <c r="P48"/>
  <c r="P11"/>
  <c r="P15"/>
  <c r="P33"/>
  <c r="P42"/>
  <c r="P31"/>
  <c r="P28"/>
  <c r="W25" s="1"/>
  <c r="P47"/>
  <c r="W21" s="1"/>
  <c r="P34"/>
  <c r="P17"/>
  <c r="P75"/>
  <c r="P66"/>
  <c r="P80"/>
  <c r="P29"/>
  <c r="P32"/>
  <c r="P23"/>
  <c r="P43"/>
  <c r="W18" s="1"/>
  <c r="P24"/>
  <c r="P13"/>
  <c r="P69"/>
  <c r="P60"/>
  <c r="P67"/>
  <c r="P61"/>
  <c r="P30"/>
  <c r="P19"/>
  <c r="P14"/>
  <c r="O90"/>
  <c r="O89"/>
  <c r="AC8"/>
  <c r="AE8"/>
  <c r="P22"/>
  <c r="P26"/>
  <c r="W29"/>
  <c r="R40"/>
  <c r="Q40"/>
  <c r="P12"/>
  <c r="W12" s="1"/>
  <c r="P39"/>
  <c r="P10"/>
  <c r="W10" s="1"/>
  <c r="P35"/>
  <c r="W51"/>
  <c r="W49"/>
  <c r="W63"/>
  <c r="W71"/>
  <c r="W73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11"/>
  <c r="S10"/>
  <c r="W57" i="7" l="1"/>
  <c r="W33" i="6"/>
  <c r="W37"/>
  <c r="W41"/>
  <c r="W27" i="4"/>
  <c r="W41"/>
  <c r="W57"/>
  <c r="W65"/>
  <c r="W36" i="6"/>
  <c r="W40"/>
  <c r="W32"/>
  <c r="W25" i="7"/>
  <c r="W79"/>
  <c r="W72" i="6"/>
  <c r="W40" i="5"/>
  <c r="W58" i="8"/>
  <c r="W15"/>
  <c r="W75" i="7"/>
  <c r="W11"/>
  <c r="W55"/>
  <c r="W65"/>
  <c r="W75" i="6"/>
  <c r="W82"/>
  <c r="W52"/>
  <c r="W20"/>
  <c r="W78" i="5"/>
  <c r="W34"/>
  <c r="W48"/>
  <c r="W56"/>
  <c r="W46"/>
  <c r="W19" i="4"/>
  <c r="W35"/>
  <c r="W43"/>
  <c r="W67"/>
  <c r="W76"/>
  <c r="W33"/>
  <c r="W80"/>
  <c r="W26"/>
  <c r="W23"/>
  <c r="W31"/>
  <c r="W39"/>
  <c r="W47"/>
  <c r="W45"/>
  <c r="W61"/>
  <c r="W69"/>
  <c r="W84"/>
  <c r="W64" i="7"/>
  <c r="W21"/>
  <c r="W27"/>
  <c r="W43"/>
  <c r="W71"/>
  <c r="W22"/>
  <c r="W41"/>
  <c r="W31"/>
  <c r="W19"/>
  <c r="W51"/>
  <c r="W73"/>
  <c r="W66" i="8"/>
  <c r="W10"/>
  <c r="W48"/>
  <c r="W79"/>
  <c r="W38"/>
  <c r="W54"/>
  <c r="R19"/>
  <c r="W33"/>
  <c r="Q30"/>
  <c r="W27"/>
  <c r="W26"/>
  <c r="Q22"/>
  <c r="W19"/>
  <c r="W18"/>
  <c r="R79" i="6"/>
  <c r="W48"/>
  <c r="R32"/>
  <c r="R72"/>
  <c r="Q72"/>
  <c r="R76"/>
  <c r="Q36"/>
  <c r="Q28"/>
  <c r="W28"/>
  <c r="R24"/>
  <c r="W24"/>
  <c r="Q14" i="5"/>
  <c r="W14"/>
  <c r="Q10"/>
  <c r="W11" i="6"/>
  <c r="R23" i="8"/>
  <c r="W23"/>
  <c r="Q11" i="6"/>
  <c r="W22" i="8"/>
  <c r="R44" i="6"/>
  <c r="R60"/>
  <c r="R40"/>
  <c r="W44"/>
  <c r="W76"/>
  <c r="W60"/>
  <c r="W14"/>
  <c r="R83"/>
  <c r="R64"/>
  <c r="R20"/>
  <c r="R14"/>
  <c r="Q79"/>
  <c r="Q83"/>
  <c r="Q52"/>
  <c r="Q49" i="8"/>
  <c r="W49"/>
  <c r="Q41"/>
  <c r="W41"/>
  <c r="Q45"/>
  <c r="W45"/>
  <c r="Q37"/>
  <c r="W37"/>
  <c r="R69" i="6"/>
  <c r="W69"/>
  <c r="Q66"/>
  <c r="W66"/>
  <c r="Q56"/>
  <c r="W56"/>
  <c r="R49"/>
  <c r="W49"/>
  <c r="Q46"/>
  <c r="W46"/>
  <c r="R33"/>
  <c r="Q30"/>
  <c r="W30"/>
  <c r="R17"/>
  <c r="W17"/>
  <c r="R73"/>
  <c r="W73"/>
  <c r="Q70"/>
  <c r="W70"/>
  <c r="R57"/>
  <c r="W57"/>
  <c r="R45"/>
  <c r="W45"/>
  <c r="Q42"/>
  <c r="R29"/>
  <c r="W29"/>
  <c r="Q26"/>
  <c r="W26"/>
  <c r="R80"/>
  <c r="W80"/>
  <c r="Q77"/>
  <c r="W77"/>
  <c r="Q74"/>
  <c r="W74"/>
  <c r="R61"/>
  <c r="W61"/>
  <c r="Q58"/>
  <c r="W58"/>
  <c r="Q54"/>
  <c r="W54"/>
  <c r="R41"/>
  <c r="Q38"/>
  <c r="R25"/>
  <c r="W25"/>
  <c r="Q22"/>
  <c r="W22"/>
  <c r="R84"/>
  <c r="W84"/>
  <c r="Q81"/>
  <c r="W81"/>
  <c r="R65"/>
  <c r="W65"/>
  <c r="Q62"/>
  <c r="W62"/>
  <c r="R53"/>
  <c r="W53"/>
  <c r="Q50"/>
  <c r="W50"/>
  <c r="R37"/>
  <c r="Q34"/>
  <c r="R21"/>
  <c r="W21"/>
  <c r="Q18"/>
  <c r="W18"/>
  <c r="R40" i="8"/>
  <c r="Q40"/>
  <c r="Q51"/>
  <c r="R51"/>
  <c r="W51"/>
  <c r="Q35"/>
  <c r="W35"/>
  <c r="R35"/>
  <c r="W21"/>
  <c r="R21"/>
  <c r="Q21"/>
  <c r="R12"/>
  <c r="Q12"/>
  <c r="Q28"/>
  <c r="R28"/>
  <c r="R44"/>
  <c r="Q44"/>
  <c r="R60"/>
  <c r="Q60"/>
  <c r="R76"/>
  <c r="Q76"/>
  <c r="Q61"/>
  <c r="W61"/>
  <c r="R61"/>
  <c r="R78"/>
  <c r="Q78"/>
  <c r="R42"/>
  <c r="Q42"/>
  <c r="R58"/>
  <c r="Q58"/>
  <c r="R74"/>
  <c r="Q74"/>
  <c r="R75"/>
  <c r="Q75"/>
  <c r="W75"/>
  <c r="R59"/>
  <c r="Q59"/>
  <c r="W59"/>
  <c r="W44"/>
  <c r="R56"/>
  <c r="Q56"/>
  <c r="Q73"/>
  <c r="W73"/>
  <c r="R73"/>
  <c r="R38"/>
  <c r="Q38"/>
  <c r="R70"/>
  <c r="Q70"/>
  <c r="Q47"/>
  <c r="W47"/>
  <c r="R47"/>
  <c r="Q31"/>
  <c r="R31"/>
  <c r="W31"/>
  <c r="W17"/>
  <c r="Q17"/>
  <c r="R17"/>
  <c r="Q16"/>
  <c r="R16"/>
  <c r="R32"/>
  <c r="Q32"/>
  <c r="R48"/>
  <c r="Q48"/>
  <c r="R64"/>
  <c r="Q64"/>
  <c r="R77"/>
  <c r="Q77"/>
  <c r="W77"/>
  <c r="Q65"/>
  <c r="W65"/>
  <c r="R65"/>
  <c r="Q79"/>
  <c r="R79"/>
  <c r="R46"/>
  <c r="Q46"/>
  <c r="R62"/>
  <c r="Q62"/>
  <c r="R80"/>
  <c r="Q80"/>
  <c r="R71"/>
  <c r="Q71"/>
  <c r="W71"/>
  <c r="R55"/>
  <c r="Q55"/>
  <c r="W55"/>
  <c r="W28"/>
  <c r="W12"/>
  <c r="W80"/>
  <c r="W70"/>
  <c r="W62"/>
  <c r="Q39"/>
  <c r="W39"/>
  <c r="R39"/>
  <c r="W25"/>
  <c r="Q25"/>
  <c r="R25"/>
  <c r="Q24"/>
  <c r="R24"/>
  <c r="R72"/>
  <c r="Q72"/>
  <c r="Q57"/>
  <c r="W57"/>
  <c r="R57"/>
  <c r="Q83"/>
  <c r="R83"/>
  <c r="R54"/>
  <c r="Q54"/>
  <c r="R63"/>
  <c r="Q63"/>
  <c r="W63"/>
  <c r="W83"/>
  <c r="Q43"/>
  <c r="R43"/>
  <c r="W43"/>
  <c r="W29"/>
  <c r="Q29"/>
  <c r="R29"/>
  <c r="W13"/>
  <c r="R13"/>
  <c r="Q13"/>
  <c r="R20"/>
  <c r="Q20"/>
  <c r="R36"/>
  <c r="Q36"/>
  <c r="R52"/>
  <c r="Q52"/>
  <c r="R68"/>
  <c r="Q68"/>
  <c r="R81"/>
  <c r="Q81"/>
  <c r="W81"/>
  <c r="Q69"/>
  <c r="W69"/>
  <c r="R69"/>
  <c r="R82"/>
  <c r="Q82"/>
  <c r="R34"/>
  <c r="Q34"/>
  <c r="R50"/>
  <c r="Q50"/>
  <c r="R66"/>
  <c r="Q66"/>
  <c r="R84"/>
  <c r="Q84"/>
  <c r="R67"/>
  <c r="Q67"/>
  <c r="W67"/>
  <c r="W50"/>
  <c r="W42"/>
  <c r="W34"/>
  <c r="W24"/>
  <c r="W76"/>
  <c r="W68"/>
  <c r="W60"/>
  <c r="Q53"/>
  <c r="W53"/>
  <c r="R53"/>
  <c r="W40"/>
  <c r="R29" i="7"/>
  <c r="Q29"/>
  <c r="Q70"/>
  <c r="W70"/>
  <c r="R70"/>
  <c r="R15"/>
  <c r="Q15"/>
  <c r="Q56"/>
  <c r="R56"/>
  <c r="Q61"/>
  <c r="R61"/>
  <c r="R75"/>
  <c r="Q75"/>
  <c r="R16"/>
  <c r="Q16"/>
  <c r="W16"/>
  <c r="Q38"/>
  <c r="R38"/>
  <c r="R45"/>
  <c r="Q45"/>
  <c r="R35"/>
  <c r="Q35"/>
  <c r="R67"/>
  <c r="Q67"/>
  <c r="Q81"/>
  <c r="R81"/>
  <c r="W38"/>
  <c r="R20"/>
  <c r="Q20"/>
  <c r="W20"/>
  <c r="R74"/>
  <c r="W74"/>
  <c r="Q74"/>
  <c r="Q50"/>
  <c r="R50"/>
  <c r="Q30"/>
  <c r="R30"/>
  <c r="R47"/>
  <c r="Q47"/>
  <c r="Q72"/>
  <c r="R72"/>
  <c r="R79"/>
  <c r="Q79"/>
  <c r="W56"/>
  <c r="R13"/>
  <c r="Q13"/>
  <c r="Q54"/>
  <c r="W54"/>
  <c r="R54"/>
  <c r="Q34"/>
  <c r="R34"/>
  <c r="R59"/>
  <c r="Q59"/>
  <c r="Q80"/>
  <c r="R80"/>
  <c r="W80"/>
  <c r="R40"/>
  <c r="Q40"/>
  <c r="W40"/>
  <c r="W59"/>
  <c r="W35"/>
  <c r="R17"/>
  <c r="Q17"/>
  <c r="Q14"/>
  <c r="R14"/>
  <c r="Q42"/>
  <c r="R42"/>
  <c r="Q62"/>
  <c r="W62"/>
  <c r="R62"/>
  <c r="R33"/>
  <c r="Q33"/>
  <c r="Q10"/>
  <c r="R10"/>
  <c r="Q58"/>
  <c r="W58"/>
  <c r="R58"/>
  <c r="R23"/>
  <c r="Q23"/>
  <c r="R39"/>
  <c r="Q39"/>
  <c r="Q52"/>
  <c r="R52"/>
  <c r="Q60"/>
  <c r="R60"/>
  <c r="Q68"/>
  <c r="R68"/>
  <c r="Q78"/>
  <c r="W78"/>
  <c r="R78"/>
  <c r="Q53"/>
  <c r="R53"/>
  <c r="Q69"/>
  <c r="R69"/>
  <c r="R83"/>
  <c r="Q83"/>
  <c r="Q85"/>
  <c r="R85"/>
  <c r="W50"/>
  <c r="W34"/>
  <c r="R44"/>
  <c r="Q44"/>
  <c r="W44"/>
  <c r="R12"/>
  <c r="Q12"/>
  <c r="W12"/>
  <c r="W47"/>
  <c r="W17"/>
  <c r="R24"/>
  <c r="Q24"/>
  <c r="W24"/>
  <c r="Q22"/>
  <c r="R22"/>
  <c r="R41"/>
  <c r="Q41"/>
  <c r="R31"/>
  <c r="Q31"/>
  <c r="Q64"/>
  <c r="R64"/>
  <c r="Q77"/>
  <c r="R77"/>
  <c r="Q28"/>
  <c r="R28"/>
  <c r="W28"/>
  <c r="R48"/>
  <c r="Q48"/>
  <c r="W48"/>
  <c r="R49"/>
  <c r="Q49"/>
  <c r="R25"/>
  <c r="Q25"/>
  <c r="R19"/>
  <c r="Q19"/>
  <c r="R51"/>
  <c r="Q51"/>
  <c r="Q76"/>
  <c r="R76"/>
  <c r="Q65"/>
  <c r="R65"/>
  <c r="W81"/>
  <c r="W61"/>
  <c r="W76"/>
  <c r="R32"/>
  <c r="Q32"/>
  <c r="W32"/>
  <c r="W49"/>
  <c r="W33"/>
  <c r="W15"/>
  <c r="R21"/>
  <c r="Q21"/>
  <c r="Q18"/>
  <c r="R18"/>
  <c r="Q46"/>
  <c r="R46"/>
  <c r="Q66"/>
  <c r="W66"/>
  <c r="R66"/>
  <c r="R37"/>
  <c r="Q37"/>
  <c r="Q26"/>
  <c r="R26"/>
  <c r="R11"/>
  <c r="Q11"/>
  <c r="R27"/>
  <c r="Q27"/>
  <c r="R43"/>
  <c r="Q43"/>
  <c r="R55"/>
  <c r="Q55"/>
  <c r="R63"/>
  <c r="Q63"/>
  <c r="R71"/>
  <c r="Q71"/>
  <c r="Q82"/>
  <c r="W82"/>
  <c r="R82"/>
  <c r="Q57"/>
  <c r="R57"/>
  <c r="R73"/>
  <c r="Q73"/>
  <c r="Q84"/>
  <c r="R84"/>
  <c r="W60"/>
  <c r="W46"/>
  <c r="W30"/>
  <c r="W14"/>
  <c r="R36"/>
  <c r="Q36"/>
  <c r="W36"/>
  <c r="W63"/>
  <c r="W45"/>
  <c r="W29"/>
  <c r="W13"/>
  <c r="Q31" i="6"/>
  <c r="R31"/>
  <c r="W13"/>
  <c r="R13"/>
  <c r="Q13"/>
  <c r="R35"/>
  <c r="Q35"/>
  <c r="R51"/>
  <c r="Q51"/>
  <c r="Q67"/>
  <c r="R67"/>
  <c r="R82"/>
  <c r="Q82"/>
  <c r="Q12"/>
  <c r="R12"/>
  <c r="Q15"/>
  <c r="R15"/>
  <c r="R63"/>
  <c r="Q63"/>
  <c r="R19"/>
  <c r="Q19"/>
  <c r="Q23"/>
  <c r="R23"/>
  <c r="R39"/>
  <c r="Q39"/>
  <c r="Q55"/>
  <c r="R55"/>
  <c r="R71"/>
  <c r="Q71"/>
  <c r="W12"/>
  <c r="R47"/>
  <c r="Q47"/>
  <c r="R78"/>
  <c r="Q78"/>
  <c r="R27"/>
  <c r="Q27"/>
  <c r="Q43"/>
  <c r="R43"/>
  <c r="Q59"/>
  <c r="R59"/>
  <c r="Q75"/>
  <c r="R75"/>
  <c r="Q28" i="5"/>
  <c r="R28"/>
  <c r="R76"/>
  <c r="Q76"/>
  <c r="Q69"/>
  <c r="W69"/>
  <c r="R69"/>
  <c r="R30"/>
  <c r="Q30"/>
  <c r="R80"/>
  <c r="Q80"/>
  <c r="Q27"/>
  <c r="R27"/>
  <c r="Q19"/>
  <c r="R19"/>
  <c r="R75"/>
  <c r="Q75"/>
  <c r="W75"/>
  <c r="R59"/>
  <c r="Q59"/>
  <c r="W59"/>
  <c r="Q29"/>
  <c r="W29"/>
  <c r="R29"/>
  <c r="Q13"/>
  <c r="R13"/>
  <c r="W13"/>
  <c r="Q16"/>
  <c r="R16"/>
  <c r="R32"/>
  <c r="Q32"/>
  <c r="R48"/>
  <c r="Q48"/>
  <c r="R64"/>
  <c r="Q64"/>
  <c r="R77"/>
  <c r="Q77"/>
  <c r="W77"/>
  <c r="Q57"/>
  <c r="W57"/>
  <c r="R57"/>
  <c r="Q73"/>
  <c r="W73"/>
  <c r="R73"/>
  <c r="Q83"/>
  <c r="R83"/>
  <c r="R34"/>
  <c r="Q34"/>
  <c r="R50"/>
  <c r="Q50"/>
  <c r="R66"/>
  <c r="Q66"/>
  <c r="R84"/>
  <c r="Q84"/>
  <c r="W80"/>
  <c r="Q35"/>
  <c r="W35"/>
  <c r="R35"/>
  <c r="W27"/>
  <c r="R47"/>
  <c r="Q47"/>
  <c r="W47"/>
  <c r="R44"/>
  <c r="Q44"/>
  <c r="R82"/>
  <c r="Q82"/>
  <c r="R46"/>
  <c r="Q46"/>
  <c r="Q39"/>
  <c r="R39"/>
  <c r="W39"/>
  <c r="Q41"/>
  <c r="W41"/>
  <c r="R41"/>
  <c r="R26"/>
  <c r="Q26"/>
  <c r="R18"/>
  <c r="Q18"/>
  <c r="R71"/>
  <c r="Q71"/>
  <c r="W71"/>
  <c r="R55"/>
  <c r="Q55"/>
  <c r="W55"/>
  <c r="Q25"/>
  <c r="W25"/>
  <c r="R25"/>
  <c r="Q20"/>
  <c r="R20"/>
  <c r="R36"/>
  <c r="Q36"/>
  <c r="R52"/>
  <c r="Q52"/>
  <c r="R68"/>
  <c r="Q68"/>
  <c r="R81"/>
  <c r="Q81"/>
  <c r="W81"/>
  <c r="Q45"/>
  <c r="W45"/>
  <c r="R45"/>
  <c r="Q61"/>
  <c r="W61"/>
  <c r="R61"/>
  <c r="R78"/>
  <c r="Q78"/>
  <c r="R86"/>
  <c r="Q86"/>
  <c r="R38"/>
  <c r="Q38"/>
  <c r="R54"/>
  <c r="Q54"/>
  <c r="R70"/>
  <c r="Q70"/>
  <c r="W76"/>
  <c r="W68"/>
  <c r="W52"/>
  <c r="W44"/>
  <c r="W28"/>
  <c r="W18"/>
  <c r="Q33"/>
  <c r="W33"/>
  <c r="R33"/>
  <c r="R22"/>
  <c r="Q22"/>
  <c r="R63"/>
  <c r="Q63"/>
  <c r="W63"/>
  <c r="Q17"/>
  <c r="W17"/>
  <c r="R17"/>
  <c r="Q12"/>
  <c r="R12"/>
  <c r="R60"/>
  <c r="Q60"/>
  <c r="Q53"/>
  <c r="W53"/>
  <c r="R53"/>
  <c r="R62"/>
  <c r="Q62"/>
  <c r="W30"/>
  <c r="Q37"/>
  <c r="R37"/>
  <c r="W37"/>
  <c r="Q23"/>
  <c r="R23"/>
  <c r="Q15"/>
  <c r="R15"/>
  <c r="R67"/>
  <c r="Q67"/>
  <c r="W67"/>
  <c r="R51"/>
  <c r="Q51"/>
  <c r="W51"/>
  <c r="W32"/>
  <c r="Q21"/>
  <c r="R21"/>
  <c r="W21"/>
  <c r="Q24"/>
  <c r="R24"/>
  <c r="R40"/>
  <c r="Q40"/>
  <c r="R56"/>
  <c r="Q56"/>
  <c r="R72"/>
  <c r="Q72"/>
  <c r="R85"/>
  <c r="Q85"/>
  <c r="W85"/>
  <c r="Q49"/>
  <c r="W49"/>
  <c r="R49"/>
  <c r="Q65"/>
  <c r="W65"/>
  <c r="R65"/>
  <c r="Q79"/>
  <c r="R79"/>
  <c r="R42"/>
  <c r="Q42"/>
  <c r="R58"/>
  <c r="Q58"/>
  <c r="R74"/>
  <c r="Q74"/>
  <c r="W24"/>
  <c r="W79"/>
  <c r="W74"/>
  <c r="W66"/>
  <c r="W58"/>
  <c r="W50"/>
  <c r="Q43"/>
  <c r="R43"/>
  <c r="W43"/>
  <c r="W20"/>
  <c r="W38"/>
  <c r="W19"/>
  <c r="Q26" i="4"/>
  <c r="W46"/>
  <c r="R26"/>
  <c r="R60"/>
  <c r="Q60"/>
  <c r="W66"/>
  <c r="Q11"/>
  <c r="R11"/>
  <c r="W48"/>
  <c r="R37"/>
  <c r="Q37"/>
  <c r="R56"/>
  <c r="Q56"/>
  <c r="Q84"/>
  <c r="W81"/>
  <c r="R84"/>
  <c r="R21"/>
  <c r="Q21"/>
  <c r="R53"/>
  <c r="W82"/>
  <c r="Q53"/>
  <c r="Q52"/>
  <c r="R52"/>
  <c r="W37"/>
  <c r="Q10"/>
  <c r="W34"/>
  <c r="R10"/>
  <c r="Q22"/>
  <c r="W38"/>
  <c r="R22"/>
  <c r="R30"/>
  <c r="Q30"/>
  <c r="W16"/>
  <c r="R69"/>
  <c r="Q69"/>
  <c r="W74"/>
  <c r="Q23"/>
  <c r="R23"/>
  <c r="R80"/>
  <c r="Q80"/>
  <c r="W54"/>
  <c r="R34"/>
  <c r="Q34"/>
  <c r="Q42"/>
  <c r="R42"/>
  <c r="W36"/>
  <c r="Q48"/>
  <c r="R48"/>
  <c r="W52"/>
  <c r="R20"/>
  <c r="Q20"/>
  <c r="R18"/>
  <c r="Q18"/>
  <c r="R25"/>
  <c r="Q25"/>
  <c r="R64"/>
  <c r="Q64"/>
  <c r="Q62"/>
  <c r="W56"/>
  <c r="R62"/>
  <c r="Q70"/>
  <c r="W72"/>
  <c r="R70"/>
  <c r="Q59"/>
  <c r="W85"/>
  <c r="R59"/>
  <c r="R46"/>
  <c r="Q46"/>
  <c r="R82"/>
  <c r="Q82"/>
  <c r="R77"/>
  <c r="Q77"/>
  <c r="Q83"/>
  <c r="W83"/>
  <c r="R83"/>
  <c r="Q57"/>
  <c r="R57"/>
  <c r="Q35"/>
  <c r="W42"/>
  <c r="R35"/>
  <c r="R19"/>
  <c r="Q19"/>
  <c r="W24"/>
  <c r="Q31"/>
  <c r="W32"/>
  <c r="R31"/>
  <c r="R16"/>
  <c r="Q16"/>
  <c r="R81"/>
  <c r="Q81"/>
  <c r="R65"/>
  <c r="Q65"/>
  <c r="W75"/>
  <c r="W59"/>
  <c r="R39"/>
  <c r="Q39"/>
  <c r="W28"/>
  <c r="Q61"/>
  <c r="W50"/>
  <c r="R61"/>
  <c r="Q13"/>
  <c r="R13"/>
  <c r="Q32"/>
  <c r="R32"/>
  <c r="R66"/>
  <c r="Q66"/>
  <c r="W62"/>
  <c r="R47"/>
  <c r="Q47"/>
  <c r="Q33"/>
  <c r="R33"/>
  <c r="W40"/>
  <c r="R44"/>
  <c r="Q44"/>
  <c r="R38"/>
  <c r="Q38"/>
  <c r="R73"/>
  <c r="Q73"/>
  <c r="R76"/>
  <c r="Q76"/>
  <c r="Q71"/>
  <c r="W60"/>
  <c r="R71"/>
  <c r="Q78"/>
  <c r="R78"/>
  <c r="R41"/>
  <c r="Q41"/>
  <c r="R63"/>
  <c r="Q63"/>
  <c r="R49"/>
  <c r="W78"/>
  <c r="Q49"/>
  <c r="R58"/>
  <c r="W86"/>
  <c r="Q58"/>
  <c r="W15"/>
  <c r="W22"/>
  <c r="W17"/>
  <c r="Q43"/>
  <c r="R43"/>
  <c r="R17"/>
  <c r="Q17"/>
  <c r="R85"/>
  <c r="Q85"/>
  <c r="Q54"/>
  <c r="W68"/>
  <c r="R54"/>
  <c r="R55"/>
  <c r="Q55"/>
  <c r="R12"/>
  <c r="Q12"/>
  <c r="W20"/>
  <c r="W11"/>
  <c r="Q14"/>
  <c r="R14"/>
  <c r="W30"/>
  <c r="R67"/>
  <c r="Q67"/>
  <c r="W58"/>
  <c r="Q24"/>
  <c r="R24"/>
  <c r="R29"/>
  <c r="Q29"/>
  <c r="R75"/>
  <c r="Q75"/>
  <c r="W70"/>
  <c r="R28"/>
  <c r="Q28"/>
  <c r="Q15"/>
  <c r="R15"/>
  <c r="W44"/>
  <c r="R27"/>
  <c r="Q27"/>
  <c r="R45"/>
  <c r="Q45"/>
  <c r="R50"/>
  <c r="Q50"/>
  <c r="R86"/>
  <c r="Q86"/>
  <c r="Q68"/>
  <c r="W64"/>
  <c r="R68"/>
  <c r="Q72"/>
  <c r="W77"/>
  <c r="R72"/>
  <c r="R36"/>
  <c r="Q36"/>
  <c r="R74"/>
  <c r="Q74"/>
  <c r="R51"/>
  <c r="Q51"/>
  <c r="Q79"/>
  <c r="W79"/>
  <c r="R79"/>
  <c r="W14"/>
  <c r="W13"/>
  <c r="O9" i="1"/>
  <c r="AK8" i="4" l="1"/>
  <c r="D89" s="1"/>
  <c r="AG8" i="7"/>
  <c r="D89" i="8"/>
  <c r="D92" i="7"/>
  <c r="AI8" i="6"/>
  <c r="D91"/>
  <c r="AK8"/>
  <c r="D88" s="1"/>
  <c r="D91" i="5"/>
  <c r="AI8" i="8"/>
  <c r="D91"/>
  <c r="AK8"/>
  <c r="AG8"/>
  <c r="AK8" i="7"/>
  <c r="D90"/>
  <c r="AI8"/>
  <c r="D89" i="6"/>
  <c r="AG8"/>
  <c r="D93" i="5"/>
  <c r="AK8"/>
  <c r="AG8"/>
  <c r="AI8"/>
  <c r="AI8" i="4"/>
  <c r="D92"/>
  <c r="AG8"/>
  <c r="D90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P79"/>
  <c r="P81"/>
  <c r="P83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4"/>
  <c r="P56"/>
  <c r="P58"/>
  <c r="P60"/>
  <c r="P62"/>
  <c r="P64"/>
  <c r="P66"/>
  <c r="P68"/>
  <c r="P70"/>
  <c r="P72"/>
  <c r="P74"/>
  <c r="P76"/>
  <c r="P78"/>
  <c r="P80"/>
  <c r="P82"/>
  <c r="P84"/>
  <c r="P11"/>
  <c r="Y8"/>
  <c r="X8"/>
  <c r="Z8" i="6" l="1"/>
  <c r="O87" s="1"/>
  <c r="D88" i="8"/>
  <c r="Z8"/>
  <c r="Z8" i="7"/>
  <c r="D89"/>
  <c r="Z8" i="5"/>
  <c r="AJ8" s="1"/>
  <c r="D90"/>
  <c r="Z8" i="4"/>
  <c r="AH8" s="1"/>
  <c r="R82" i="1"/>
  <c r="W82"/>
  <c r="Q82"/>
  <c r="R78"/>
  <c r="W78"/>
  <c r="Q78"/>
  <c r="R74"/>
  <c r="W74"/>
  <c r="Q74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81"/>
  <c r="Q81"/>
  <c r="W81"/>
  <c r="R77"/>
  <c r="Q77"/>
  <c r="W77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84"/>
  <c r="W84"/>
  <c r="Q84"/>
  <c r="R80"/>
  <c r="W80"/>
  <c r="Q80"/>
  <c r="R76"/>
  <c r="W76"/>
  <c r="Q76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83"/>
  <c r="Q83"/>
  <c r="W83"/>
  <c r="R79"/>
  <c r="Q79"/>
  <c r="W79"/>
  <c r="R75"/>
  <c r="Q75"/>
  <c r="W75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88"/>
  <c r="O89"/>
  <c r="AC8"/>
  <c r="AA8"/>
  <c r="AB8"/>
  <c r="AL8" i="5" l="1"/>
  <c r="AJ8" i="6"/>
  <c r="AD8"/>
  <c r="D87"/>
  <c r="AH8"/>
  <c r="AL8"/>
  <c r="AF8"/>
  <c r="AH8" i="5"/>
  <c r="O87" i="8"/>
  <c r="D87"/>
  <c r="AD8"/>
  <c r="AF8"/>
  <c r="AL8"/>
  <c r="AJ8"/>
  <c r="AH8"/>
  <c r="O88" i="7"/>
  <c r="D88"/>
  <c r="AF8"/>
  <c r="AD8"/>
  <c r="AH8"/>
  <c r="AJ8"/>
  <c r="AL8"/>
  <c r="O89" i="5"/>
  <c r="D89"/>
  <c r="AF8"/>
  <c r="AD8"/>
  <c r="O88" i="4"/>
  <c r="D88"/>
  <c r="AD8"/>
  <c r="AF8"/>
  <c r="AL8"/>
  <c r="AJ8"/>
  <c r="AK8" i="1"/>
  <c r="D88" s="1"/>
  <c r="D91"/>
  <c r="D89"/>
  <c r="AI8"/>
  <c r="AG8"/>
  <c r="Z8" l="1"/>
  <c r="AJ8" l="1"/>
  <c r="O87"/>
  <c r="D87"/>
  <c r="AF8"/>
  <c r="AL8"/>
  <c r="AD8"/>
  <c r="AH8"/>
</calcChain>
</file>

<file path=xl/sharedStrings.xml><?xml version="1.0" encoding="utf-8"?>
<sst xmlns="http://schemas.openxmlformats.org/spreadsheetml/2006/main" count="3635" uniqueCount="1272">
  <si>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</si>
  <si>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</si>
  <si>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</si>
  <si>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</si>
  <si>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</si>
  <si>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</si>
  <si>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</si>
  <si>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</si>
  <si>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</si>
  <si>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</si>
  <si>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</si>
  <si>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</si>
  <si>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</si>
  <si>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</si>
  <si>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</si>
  <si>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</si>
  <si>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</si>
  <si>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</si>
  <si>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</si>
  <si>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</si>
  <si>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</si>
  <si>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</si>
  <si>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</si>
  <si>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</si>
  <si>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</si>
  <si>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</si>
  <si>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</si>
  <si>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</si>
  <si>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</si>
  <si>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</si>
  <si>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</si>
  <si>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</si>
  <si>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</si>
  <si>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</si>
  <si>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</si>
  <si>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</si>
  <si>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</si>
  <si>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</si>
  <si>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</si>
  <si>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</si>
  <si>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</si>
  <si>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</si>
  <si>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</si>
  <si>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</si>
  <si>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</si>
  <si>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</si>
  <si>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</si>
  <si>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</si>
  <si>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</si>
  <si>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</si>
  <si>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Ngày thi: 20/06/2019</t>
  </si>
  <si>
    <t>301-A2</t>
  </si>
  <si>
    <t>201-A2</t>
  </si>
  <si>
    <t>Giờ thi: 08g00</t>
  </si>
  <si>
    <t>Ngày thi: 17/06/2019</t>
  </si>
  <si>
    <t>Kinh tế vi mô 1</t>
  </si>
  <si>
    <t>502-A2</t>
  </si>
  <si>
    <t>Nhóm: BSA1310-01</t>
  </si>
  <si>
    <t>Nhóm: BSA1310-02</t>
  </si>
  <si>
    <t>403-A2</t>
  </si>
  <si>
    <t>Nhóm: BSA1310-03</t>
  </si>
  <si>
    <t>601-A2</t>
  </si>
  <si>
    <t>503-A2</t>
  </si>
  <si>
    <t>Nhóm: BSA1310-04</t>
  </si>
  <si>
    <t>603-A2</t>
  </si>
  <si>
    <t>302-A2</t>
  </si>
  <si>
    <t>703-A2</t>
  </si>
  <si>
    <t>402-A2</t>
  </si>
  <si>
    <t>Nhóm: BSA1310-05</t>
  </si>
  <si>
    <t>602-A2</t>
  </si>
  <si>
    <t>701-A2</t>
  </si>
  <si>
    <t>Nhóm: BSA1310-06</t>
  </si>
  <si>
    <t>B18DCMR006</t>
  </si>
  <si>
    <t>Cao Thị Vân</t>
  </si>
  <si>
    <t>Anh</t>
  </si>
  <si>
    <t>05/10/2000</t>
  </si>
  <si>
    <t>D18CQMR02-B</t>
  </si>
  <si>
    <t>B18DCQT001</t>
  </si>
  <si>
    <t>Dư Thị Ngọc</t>
  </si>
  <si>
    <t>16/01/2000</t>
  </si>
  <si>
    <t>D18CQQT01-B</t>
  </si>
  <si>
    <t>B18DCQT010</t>
  </si>
  <si>
    <t>Nguyễn Thị Lan</t>
  </si>
  <si>
    <t>30/01/2000</t>
  </si>
  <si>
    <t>D18CQQT02-B</t>
  </si>
  <si>
    <t>B18DCTM002</t>
  </si>
  <si>
    <t>Nguyễn Thị Vy</t>
  </si>
  <si>
    <t>27/08/2000</t>
  </si>
  <si>
    <t>D18CQTM01-B</t>
  </si>
  <si>
    <t>B18DCMR015</t>
  </si>
  <si>
    <t>Nguyễn Trâm</t>
  </si>
  <si>
    <t>24/01/2000</t>
  </si>
  <si>
    <t>D18CQMR03-B</t>
  </si>
  <si>
    <t>B18DCMR016</t>
  </si>
  <si>
    <t>Phạm Đức</t>
  </si>
  <si>
    <t>02/12/2000</t>
  </si>
  <si>
    <t>D18CQMR04-B</t>
  </si>
  <si>
    <t>B18DCMR017</t>
  </si>
  <si>
    <t>Phạm Hoàng</t>
  </si>
  <si>
    <t>03/05/2000</t>
  </si>
  <si>
    <t>D18CQMR01-B</t>
  </si>
  <si>
    <t>B18DCMR018</t>
  </si>
  <si>
    <t>Phạm Thị Nhật</t>
  </si>
  <si>
    <t>22/10/2000</t>
  </si>
  <si>
    <t>B18DCMR022</t>
  </si>
  <si>
    <t>Trần Vân</t>
  </si>
  <si>
    <t>19/01/2000</t>
  </si>
  <si>
    <t>B18DCQT014</t>
  </si>
  <si>
    <t>Vũ Hoàng</t>
  </si>
  <si>
    <t>24/06/2000</t>
  </si>
  <si>
    <t>B18DCQT016</t>
  </si>
  <si>
    <t>Vũ Thị Ngọc</t>
  </si>
  <si>
    <t>28/08/2000</t>
  </si>
  <si>
    <t>D18CQQT04-B</t>
  </si>
  <si>
    <t>B18DCQT020</t>
  </si>
  <si>
    <t>Tạ Thị Ngọc</t>
  </si>
  <si>
    <t>Ánh</t>
  </si>
  <si>
    <t>11/07/2000</t>
  </si>
  <si>
    <t>B18DCMR026</t>
  </si>
  <si>
    <t>Nguyễn Thị Thái</t>
  </si>
  <si>
    <t>Bảo</t>
  </si>
  <si>
    <t>27/10/2000</t>
  </si>
  <si>
    <t>B18DCQT035</t>
  </si>
  <si>
    <t>Nguyễn Thị</t>
  </si>
  <si>
    <t>Duyên</t>
  </si>
  <si>
    <t>14/08/2000</t>
  </si>
  <si>
    <t>D18CQQT03-B</t>
  </si>
  <si>
    <t>B18DCMR040</t>
  </si>
  <si>
    <t>Phạm Thị</t>
  </si>
  <si>
    <t>17/02/2000</t>
  </si>
  <si>
    <t>B17DCQT027</t>
  </si>
  <si>
    <t>Nguyễn Hải</t>
  </si>
  <si>
    <t>Dương</t>
  </si>
  <si>
    <t>10/01/1999</t>
  </si>
  <si>
    <t>D17CQQT03-B</t>
  </si>
  <si>
    <t>B18DCMR042</t>
  </si>
  <si>
    <t>Nguyễn Ngọc</t>
  </si>
  <si>
    <t>Đan</t>
  </si>
  <si>
    <t>26/07/2000</t>
  </si>
  <si>
    <t>B16DCKT017</t>
  </si>
  <si>
    <t>Hoàng Phương</t>
  </si>
  <si>
    <t>Đông</t>
  </si>
  <si>
    <t>16/06/1996</t>
  </si>
  <si>
    <t>D16CQKT01-B</t>
  </si>
  <si>
    <t>B18DCMR053</t>
  </si>
  <si>
    <t>Mai Thị</t>
  </si>
  <si>
    <t>Hà</t>
  </si>
  <si>
    <t>30/06/2000</t>
  </si>
  <si>
    <t>B18DCMR060</t>
  </si>
  <si>
    <t>Đỗ Thị</t>
  </si>
  <si>
    <t>Hạnh</t>
  </si>
  <si>
    <t>07/07/2000</t>
  </si>
  <si>
    <t>B18DCTM017</t>
  </si>
  <si>
    <t>Bùi Bích</t>
  </si>
  <si>
    <t>Hằng</t>
  </si>
  <si>
    <t>04/07/2000</t>
  </si>
  <si>
    <t>B18DCQT049</t>
  </si>
  <si>
    <t>25/09/2000</t>
  </si>
  <si>
    <t>B18DCMR064</t>
  </si>
  <si>
    <t>Nguyễn Thị Thu</t>
  </si>
  <si>
    <t>27/04/2000</t>
  </si>
  <si>
    <t>B18DCQT050</t>
  </si>
  <si>
    <t>Nguyễn Thu</t>
  </si>
  <si>
    <t>29/07/1999</t>
  </si>
  <si>
    <t>B18DCMR066</t>
  </si>
  <si>
    <t>Thái Thị Thu</t>
  </si>
  <si>
    <t>Hiền</t>
  </si>
  <si>
    <t>01/02/2000</t>
  </si>
  <si>
    <t>B18DCQT056</t>
  </si>
  <si>
    <t>Bùi Thanh</t>
  </si>
  <si>
    <t>Hòa</t>
  </si>
  <si>
    <t>15/12/2000</t>
  </si>
  <si>
    <t>B18DCQT057</t>
  </si>
  <si>
    <t>Nguyễn Hữu</t>
  </si>
  <si>
    <t>Hoan</t>
  </si>
  <si>
    <t>22/09/2000</t>
  </si>
  <si>
    <t>B18DCQT060</t>
  </si>
  <si>
    <t>Hồng</t>
  </si>
  <si>
    <t>26/09/2000</t>
  </si>
  <si>
    <t>B18DCQT063</t>
  </si>
  <si>
    <t>Vũ Thị Phương</t>
  </si>
  <si>
    <t>Huế</t>
  </si>
  <si>
    <t>05/01/2000</t>
  </si>
  <si>
    <t>B18DCQT065</t>
  </si>
  <si>
    <t>Hoàng Mạnh</t>
  </si>
  <si>
    <t>Hùng</t>
  </si>
  <si>
    <t>05/07/2000</t>
  </si>
  <si>
    <t>B18DCMR080</t>
  </si>
  <si>
    <t>Đặng Ngọc</t>
  </si>
  <si>
    <t>Huyền</t>
  </si>
  <si>
    <t>12/09/2000</t>
  </si>
  <si>
    <t>B18DCMR082</t>
  </si>
  <si>
    <t>Lương Thị</t>
  </si>
  <si>
    <t>03/06/2000</t>
  </si>
  <si>
    <t>B18DCMR086</t>
  </si>
  <si>
    <t>Vũ Thị</t>
  </si>
  <si>
    <t>Hưng</t>
  </si>
  <si>
    <t>28/01/2000</t>
  </si>
  <si>
    <t>B18DCTM025</t>
  </si>
  <si>
    <t>Lê Nguyễn Mai</t>
  </si>
  <si>
    <t>Hương</t>
  </si>
  <si>
    <t>24/12/2000</t>
  </si>
  <si>
    <t>B18DCMR092</t>
  </si>
  <si>
    <t>Nguyễn Thị Hồng</t>
  </si>
  <si>
    <t>Hường</t>
  </si>
  <si>
    <t>02/07/2000</t>
  </si>
  <si>
    <t>B18DCTM027</t>
  </si>
  <si>
    <t>Nguyễn Tài</t>
  </si>
  <si>
    <t>Khang</t>
  </si>
  <si>
    <t>25/11/2000</t>
  </si>
  <si>
    <t>B18DCQT081</t>
  </si>
  <si>
    <t>Lê Đinh Quốc</t>
  </si>
  <si>
    <t>Khánh</t>
  </si>
  <si>
    <t>29/10/2000</t>
  </si>
  <si>
    <t>B18DCTM026</t>
  </si>
  <si>
    <t>Phạm Thúy</t>
  </si>
  <si>
    <t>Kiều</t>
  </si>
  <si>
    <t>27/09/2000</t>
  </si>
  <si>
    <t>B18DCQT088</t>
  </si>
  <si>
    <t>Nguyễn Thị Hoài</t>
  </si>
  <si>
    <t>Linh</t>
  </si>
  <si>
    <t>12/06/2000</t>
  </si>
  <si>
    <t>B18DCTM030</t>
  </si>
  <si>
    <t>Nguyễn Thị Thùy</t>
  </si>
  <si>
    <t>29/06/2000</t>
  </si>
  <si>
    <t>B18DCMR111</t>
  </si>
  <si>
    <t>Trần Duy</t>
  </si>
  <si>
    <t>B18DCMR112</t>
  </si>
  <si>
    <t>Trần Thảo</t>
  </si>
  <si>
    <t>14/07/2000</t>
  </si>
  <si>
    <t>B18DCQT093</t>
  </si>
  <si>
    <t>Nguyễn Văn</t>
  </si>
  <si>
    <t>Luân</t>
  </si>
  <si>
    <t>14/09/2000</t>
  </si>
  <si>
    <t>B18DCMR120</t>
  </si>
  <si>
    <t>Lương</t>
  </si>
  <si>
    <t>08/10/2000</t>
  </si>
  <si>
    <t>B18DCQT100</t>
  </si>
  <si>
    <t>Nguyễn Công</t>
  </si>
  <si>
    <t>Minh</t>
  </si>
  <si>
    <t>B15DCMR065</t>
  </si>
  <si>
    <t>Từ Hoàng</t>
  </si>
  <si>
    <t>Nam</t>
  </si>
  <si>
    <t>02/08/1997</t>
  </si>
  <si>
    <t>D15IMR</t>
  </si>
  <si>
    <t>B18DCMR132</t>
  </si>
  <si>
    <t>Bùi Thị</t>
  </si>
  <si>
    <t>Nga</t>
  </si>
  <si>
    <t>06/01/2000</t>
  </si>
  <si>
    <t>B18DCMR135</t>
  </si>
  <si>
    <t>Trần Thị</t>
  </si>
  <si>
    <t>Ngà</t>
  </si>
  <si>
    <t>25/06/2000</t>
  </si>
  <si>
    <t>B18DCMR138</t>
  </si>
  <si>
    <t>Lê Bích</t>
  </si>
  <si>
    <t>Ngọc</t>
  </si>
  <si>
    <t>17/11/2000</t>
  </si>
  <si>
    <t>B18DCQT116</t>
  </si>
  <si>
    <t>19/03/2000</t>
  </si>
  <si>
    <t>B18DCMR141</t>
  </si>
  <si>
    <t>Nhi</t>
  </si>
  <si>
    <t>18/08/2000</t>
  </si>
  <si>
    <t>B18DCQT122</t>
  </si>
  <si>
    <t>Đào Trang</t>
  </si>
  <si>
    <t>Nhung</t>
  </si>
  <si>
    <t>28/02/2000</t>
  </si>
  <si>
    <t>B18DCMR146</t>
  </si>
  <si>
    <t>Trịnh Hồng</t>
  </si>
  <si>
    <t>11/09/2000</t>
  </si>
  <si>
    <t>B18DCQT125</t>
  </si>
  <si>
    <t>Bùi Thị Ngọc</t>
  </si>
  <si>
    <t>Oanh</t>
  </si>
  <si>
    <t>16/08/2000</t>
  </si>
  <si>
    <t>B18DCQT126</t>
  </si>
  <si>
    <t>Phạm Thị Kiều</t>
  </si>
  <si>
    <t>30/04/2000</t>
  </si>
  <si>
    <t>B18DCQT132</t>
  </si>
  <si>
    <t>Phượng</t>
  </si>
  <si>
    <t>07/06/2000</t>
  </si>
  <si>
    <t>B18DCMR160</t>
  </si>
  <si>
    <t>Lê Thị</t>
  </si>
  <si>
    <t>Quỳnh</t>
  </si>
  <si>
    <t>30/11/2000</t>
  </si>
  <si>
    <t>B18DCTM054</t>
  </si>
  <si>
    <t>Đinh Thị Thanh</t>
  </si>
  <si>
    <t>Thảo</t>
  </si>
  <si>
    <t>21/03/2000</t>
  </si>
  <si>
    <t>B18DCMR175</t>
  </si>
  <si>
    <t>Lê Thị Phương</t>
  </si>
  <si>
    <t>B18DCMR176</t>
  </si>
  <si>
    <t>Trương Thị Hồng</t>
  </si>
  <si>
    <t>Thắm</t>
  </si>
  <si>
    <t>31/03/2000</t>
  </si>
  <si>
    <t>B18DCTM059</t>
  </si>
  <si>
    <t>Trần Thị Hồng</t>
  </si>
  <si>
    <t>Thu</t>
  </si>
  <si>
    <t>30/10/2000</t>
  </si>
  <si>
    <t>B18DCTM060</t>
  </si>
  <si>
    <t>Kiều Thu</t>
  </si>
  <si>
    <t>Thủy</t>
  </si>
  <si>
    <t>23/05/1999</t>
  </si>
  <si>
    <t>B18DCMR186</t>
  </si>
  <si>
    <t>Thúy</t>
  </si>
  <si>
    <t>23/06/2000</t>
  </si>
  <si>
    <t>B18DCTM049</t>
  </si>
  <si>
    <t>Phùng Kim</t>
  </si>
  <si>
    <t>Tỏa</t>
  </si>
  <si>
    <t>09/05/2000</t>
  </si>
  <si>
    <t>B18DCMR190</t>
  </si>
  <si>
    <t>Trang</t>
  </si>
  <si>
    <t>11/12/2000</t>
  </si>
  <si>
    <t>B18DCTM061</t>
  </si>
  <si>
    <t>Đặng Huyền</t>
  </si>
  <si>
    <t>01/07/2000</t>
  </si>
  <si>
    <t>B18DCTM062</t>
  </si>
  <si>
    <t>Nguyễn Minh</t>
  </si>
  <si>
    <t>06/08/2000</t>
  </si>
  <si>
    <t>B18DCMR194</t>
  </si>
  <si>
    <t>29/09/2000</t>
  </si>
  <si>
    <t>B18DCQT166</t>
  </si>
  <si>
    <t>Trần Hoàng</t>
  </si>
  <si>
    <t>Trung</t>
  </si>
  <si>
    <t>24/02/2000</t>
  </si>
  <si>
    <t>B18DCQT138</t>
  </si>
  <si>
    <t>Nguyễn Quốc</t>
  </si>
  <si>
    <t>Tuấn</t>
  </si>
  <si>
    <t>01/09/2000</t>
  </si>
  <si>
    <t>B18DCMR169</t>
  </si>
  <si>
    <t>Hoàng Sơn</t>
  </si>
  <si>
    <t>Tùng</t>
  </si>
  <si>
    <t>18/03/2000</t>
  </si>
  <si>
    <t>B18DCQT140</t>
  </si>
  <si>
    <t>Hoàng Văn</t>
  </si>
  <si>
    <t>03/07/2000</t>
  </si>
  <si>
    <t>B18DCQT142</t>
  </si>
  <si>
    <t>Tươi</t>
  </si>
  <si>
    <t>07/11/2000</t>
  </si>
  <si>
    <t>B18DCMR202</t>
  </si>
  <si>
    <t>Uyên</t>
  </si>
  <si>
    <t>01/05/2000</t>
  </si>
  <si>
    <t>B18DCMR206</t>
  </si>
  <si>
    <t>Trịnh Thị</t>
  </si>
  <si>
    <t>Vân</t>
  </si>
  <si>
    <t>15/11/2000</t>
  </si>
  <si>
    <t>B18DCQT169</t>
  </si>
  <si>
    <t>Việt</t>
  </si>
  <si>
    <t>31/12/2000</t>
  </si>
  <si>
    <t>B18DCQT170</t>
  </si>
  <si>
    <t>Vũ Thị Hồng</t>
  </si>
  <si>
    <t>Xuyến</t>
  </si>
  <si>
    <t>18/04/2000</t>
  </si>
  <si>
    <t>B18DCQT009</t>
  </si>
  <si>
    <t>Nguyễn Phương</t>
  </si>
  <si>
    <t>16/09/2000</t>
  </si>
  <si>
    <t>B18DCMR014</t>
  </si>
  <si>
    <t>Nguyễn Thị Tú</t>
  </si>
  <si>
    <t>26/06/2000</t>
  </si>
  <si>
    <t>B18DCMR019</t>
  </si>
  <si>
    <t>Phí Quang</t>
  </si>
  <si>
    <t>23/09/2000</t>
  </si>
  <si>
    <t>B18DCTM005</t>
  </si>
  <si>
    <t>Vũ Ngọc</t>
  </si>
  <si>
    <t>Biên</t>
  </si>
  <si>
    <t>15/04/2000</t>
  </si>
  <si>
    <t>B18DCMR027</t>
  </si>
  <si>
    <t>Trần Minh</t>
  </si>
  <si>
    <t>Cầu</t>
  </si>
  <si>
    <t>07/10/2000</t>
  </si>
  <si>
    <t>B18DCQT024</t>
  </si>
  <si>
    <t>Hà Ngọc</t>
  </si>
  <si>
    <t>Chinh</t>
  </si>
  <si>
    <t>18/05/2000</t>
  </si>
  <si>
    <t>B18DCTM009</t>
  </si>
  <si>
    <t>Lê Quang</t>
  </si>
  <si>
    <t>Chương</t>
  </si>
  <si>
    <t>21/06/2000</t>
  </si>
  <si>
    <t>B18DCMR029</t>
  </si>
  <si>
    <t>Trương Thị</t>
  </si>
  <si>
    <t>Cúc</t>
  </si>
  <si>
    <t>03/09/2000</t>
  </si>
  <si>
    <t>B18DCQT034</t>
  </si>
  <si>
    <t>Đồng Thị Hồng</t>
  </si>
  <si>
    <t>22/11/2000</t>
  </si>
  <si>
    <t>B18DCMR039</t>
  </si>
  <si>
    <t>12/02/2000</t>
  </si>
  <si>
    <t>B18DCTM014</t>
  </si>
  <si>
    <t>Ngô Thị Hà</t>
  </si>
  <si>
    <t>Giang</t>
  </si>
  <si>
    <t>01/12/2000</t>
  </si>
  <si>
    <t>B18DCMR051</t>
  </si>
  <si>
    <t>Trịnh Hương</t>
  </si>
  <si>
    <t>30/12/2000</t>
  </si>
  <si>
    <t>B18DCMR061</t>
  </si>
  <si>
    <t>Lỗ Thị</t>
  </si>
  <si>
    <t>B18DCMR062</t>
  </si>
  <si>
    <t>Nguyễn Thị Mỹ</t>
  </si>
  <si>
    <t>24/08/2000</t>
  </si>
  <si>
    <t>B18DCQT053</t>
  </si>
  <si>
    <t>06/07/2000</t>
  </si>
  <si>
    <t>B18DCMR067</t>
  </si>
  <si>
    <t>Trương Hà Thảo</t>
  </si>
  <si>
    <t>15/02/2000</t>
  </si>
  <si>
    <t>B18DCQT054</t>
  </si>
  <si>
    <t>Đỗ Hoàng</t>
  </si>
  <si>
    <t>Hiệp</t>
  </si>
  <si>
    <t>B18DCTM019</t>
  </si>
  <si>
    <t>Nguyễn Đăng</t>
  </si>
  <si>
    <t>Hiếu</t>
  </si>
  <si>
    <t>01/10/2000</t>
  </si>
  <si>
    <t>B18DCMR074</t>
  </si>
  <si>
    <t>Lê Minh</t>
  </si>
  <si>
    <t>Hoàng</t>
  </si>
  <si>
    <t>B18DCMR075</t>
  </si>
  <si>
    <t>Trần Xuân</t>
  </si>
  <si>
    <t>26/02/2000</t>
  </si>
  <si>
    <t>B18DCMR081</t>
  </si>
  <si>
    <t>Hà Thanh</t>
  </si>
  <si>
    <t>15/08/2000</t>
  </si>
  <si>
    <t>B18DCMR084</t>
  </si>
  <si>
    <t>Phạm Ngọc</t>
  </si>
  <si>
    <t>22/01/2000</t>
  </si>
  <si>
    <t>B18DCQT069</t>
  </si>
  <si>
    <t>Phạm Thu</t>
  </si>
  <si>
    <t>B18DCQT070</t>
  </si>
  <si>
    <t>Tạ Thanh</t>
  </si>
  <si>
    <t>14/02/2000</t>
  </si>
  <si>
    <t>B18DCMR090</t>
  </si>
  <si>
    <t>28/10/2000</t>
  </si>
  <si>
    <t>B18DCQT077</t>
  </si>
  <si>
    <t>B18DCQT078</t>
  </si>
  <si>
    <t>Dương Thị Thu</t>
  </si>
  <si>
    <t>21/01/2000</t>
  </si>
  <si>
    <t>B18DCQT082</t>
  </si>
  <si>
    <t>Lê Quốc</t>
  </si>
  <si>
    <t>B18DCMR097</t>
  </si>
  <si>
    <t>Trần Nguyễn Đan</t>
  </si>
  <si>
    <t>Khuê</t>
  </si>
  <si>
    <t>31/01/2000</t>
  </si>
  <si>
    <t>B18DCMR098</t>
  </si>
  <si>
    <t>Hoàng Thị Bích</t>
  </si>
  <si>
    <t>Khuyên</t>
  </si>
  <si>
    <t>29/03/2000</t>
  </si>
  <si>
    <t>B18DCTM028</t>
  </si>
  <si>
    <t>Lan</t>
  </si>
  <si>
    <t>11/10/2000</t>
  </si>
  <si>
    <t>B18DCMR103</t>
  </si>
  <si>
    <t>Liên</t>
  </si>
  <si>
    <t>15/07/2000</t>
  </si>
  <si>
    <t>B18DCMR105</t>
  </si>
  <si>
    <t>Đặng Thị</t>
  </si>
  <si>
    <t>09/06/2000</t>
  </si>
  <si>
    <t>B18DCQT086</t>
  </si>
  <si>
    <t>Nguyễn Thảo</t>
  </si>
  <si>
    <t>08/07/2000</t>
  </si>
  <si>
    <t>B18DCMR108</t>
  </si>
  <si>
    <t>21/09/2000</t>
  </si>
  <si>
    <t>B18DCMR115</t>
  </si>
  <si>
    <t>Đặng Việt</t>
  </si>
  <si>
    <t>Long</t>
  </si>
  <si>
    <t>23/12/2000</t>
  </si>
  <si>
    <t>B18DCTM033</t>
  </si>
  <si>
    <t>23/03/2000</t>
  </si>
  <si>
    <t>B18DCQT096</t>
  </si>
  <si>
    <t>Đinh Thị</t>
  </si>
  <si>
    <t>Mai</t>
  </si>
  <si>
    <t>B18DCTM035</t>
  </si>
  <si>
    <t>Nguyễn Tiến</t>
  </si>
  <si>
    <t>Mạnh</t>
  </si>
  <si>
    <t>20/01/2000</t>
  </si>
  <si>
    <t>B18DCMR124</t>
  </si>
  <si>
    <t>Mây</t>
  </si>
  <si>
    <t>27/03/2000</t>
  </si>
  <si>
    <t>B18DCTM036</t>
  </si>
  <si>
    <t>Trần Phương Thảo</t>
  </si>
  <si>
    <t>My</t>
  </si>
  <si>
    <t>13/12/2000</t>
  </si>
  <si>
    <t>B18DCMR130</t>
  </si>
  <si>
    <t>Lý Hoài</t>
  </si>
  <si>
    <t>15/10/2000</t>
  </si>
  <si>
    <t>B18DCTM038</t>
  </si>
  <si>
    <t>Đặng Thanh</t>
  </si>
  <si>
    <t>04/10/2000</t>
  </si>
  <si>
    <t>B18DCMR133</t>
  </si>
  <si>
    <t>02/01/2000</t>
  </si>
  <si>
    <t>B18DCQT114</t>
  </si>
  <si>
    <t>Từ Công</t>
  </si>
  <si>
    <t>Nghĩa</t>
  </si>
  <si>
    <t>18/11/2000</t>
  </si>
  <si>
    <t>B18DCTM040</t>
  </si>
  <si>
    <t>Dương Hồng</t>
  </si>
  <si>
    <t>04/11/2000</t>
  </si>
  <si>
    <t>B18DCTM042</t>
  </si>
  <si>
    <t>21/10/2000</t>
  </si>
  <si>
    <t>B18DCMR140</t>
  </si>
  <si>
    <t>Nguyễn Thị Ánh</t>
  </si>
  <si>
    <t>Nguyệt</t>
  </si>
  <si>
    <t>15/01/2000</t>
  </si>
  <si>
    <t>B18DCMR144</t>
  </si>
  <si>
    <t>B18DCQT128</t>
  </si>
  <si>
    <t>Dương Thu</t>
  </si>
  <si>
    <t>Phương</t>
  </si>
  <si>
    <t>22/05/2000</t>
  </si>
  <si>
    <t>B18DCQT131</t>
  </si>
  <si>
    <t>Hồ Thị</t>
  </si>
  <si>
    <t>20/04/2000</t>
  </si>
  <si>
    <t>B18DCMR159</t>
  </si>
  <si>
    <t>Quý</t>
  </si>
  <si>
    <t>B18DCMR165</t>
  </si>
  <si>
    <t>Sinh</t>
  </si>
  <si>
    <t>30/05/2000</t>
  </si>
  <si>
    <t>B18DCTM047</t>
  </si>
  <si>
    <t>Trịnh Công</t>
  </si>
  <si>
    <t>Sơn</t>
  </si>
  <si>
    <t>23/11/2000</t>
  </si>
  <si>
    <t>B18DCTM050</t>
  </si>
  <si>
    <t>Nguyễn Thị Phương</t>
  </si>
  <si>
    <t>Thanh</t>
  </si>
  <si>
    <t>12/04/2000</t>
  </si>
  <si>
    <t>B18DCTM052</t>
  </si>
  <si>
    <t>Ngô Tiến</t>
  </si>
  <si>
    <t>Thành</t>
  </si>
  <si>
    <t>13/10/2000</t>
  </si>
  <si>
    <t>B18DCTM053</t>
  </si>
  <si>
    <t>Thao</t>
  </si>
  <si>
    <t>B18DCQT149</t>
  </si>
  <si>
    <t>Trần Thị Phương</t>
  </si>
  <si>
    <t>10/07/2000</t>
  </si>
  <si>
    <t>B18DCMR179</t>
  </si>
  <si>
    <t>Vũ Hữu</t>
  </si>
  <si>
    <t>Thắng</t>
  </si>
  <si>
    <t>20/02/2000</t>
  </si>
  <si>
    <t>B18DCMR180</t>
  </si>
  <si>
    <t>Văn Công</t>
  </si>
  <si>
    <t>Thịnh</t>
  </si>
  <si>
    <t>28/11/2000</t>
  </si>
  <si>
    <t>B18DCQT152</t>
  </si>
  <si>
    <t>12/10/2000</t>
  </si>
  <si>
    <t>B18DCMR183</t>
  </si>
  <si>
    <t>Phạm Hoài</t>
  </si>
  <si>
    <t>B18DCQT155</t>
  </si>
  <si>
    <t>B15DCQT173</t>
  </si>
  <si>
    <t>Tiến</t>
  </si>
  <si>
    <t>15/12/1997</t>
  </si>
  <si>
    <t>D15QTDN</t>
  </si>
  <si>
    <t>B18DCQT160</t>
  </si>
  <si>
    <t>Nguyễn Thị Huyền</t>
  </si>
  <si>
    <t>B18DCTM063</t>
  </si>
  <si>
    <t>27/02/2000</t>
  </si>
  <si>
    <t>B18DCMR192</t>
  </si>
  <si>
    <t>B18DCTM066</t>
  </si>
  <si>
    <t>Phạm Huyền</t>
  </si>
  <si>
    <t>31/05/2000</t>
  </si>
  <si>
    <t>B18DCMR197</t>
  </si>
  <si>
    <t>Trần Thị Quỳnh</t>
  </si>
  <si>
    <t>B18DCQT162</t>
  </si>
  <si>
    <t>Vũ Thị Thu</t>
  </si>
  <si>
    <t>B18DCQT165</t>
  </si>
  <si>
    <t>Nguyễn Đình</t>
  </si>
  <si>
    <t>B18DCMR203</t>
  </si>
  <si>
    <t>Vương Thị Thu</t>
  </si>
  <si>
    <t>B18DCMR210</t>
  </si>
  <si>
    <t>Xuân</t>
  </si>
  <si>
    <t>08/03/2000</t>
  </si>
  <si>
    <t>B18DCMR211</t>
  </si>
  <si>
    <t>Yến</t>
  </si>
  <si>
    <t>16/11/2000</t>
  </si>
  <si>
    <t>B18DCMR212</t>
  </si>
  <si>
    <t>B18DCMR005</t>
  </si>
  <si>
    <t>Bùi Thị Vân</t>
  </si>
  <si>
    <t>19/08/2000</t>
  </si>
  <si>
    <t>B17DCQT002</t>
  </si>
  <si>
    <t>Cam Tuấn</t>
  </si>
  <si>
    <t>13/12/1999</t>
  </si>
  <si>
    <t>D17CQQT02-B</t>
  </si>
  <si>
    <t>B18DCQT015</t>
  </si>
  <si>
    <t>Vũ Phương</t>
  </si>
  <si>
    <t>02/02/2000</t>
  </si>
  <si>
    <t>B18DCQT017</t>
  </si>
  <si>
    <t>Vũ Việt</t>
  </si>
  <si>
    <t>20/10/2000</t>
  </si>
  <si>
    <t>B18DCQT018</t>
  </si>
  <si>
    <t>Lê Phụng</t>
  </si>
  <si>
    <t>17/07/2000</t>
  </si>
  <si>
    <t>B18DCMR023</t>
  </si>
  <si>
    <t>B18DCQT022</t>
  </si>
  <si>
    <t>Bình</t>
  </si>
  <si>
    <t>B18DCQT025</t>
  </si>
  <si>
    <t>Giang Quốc</t>
  </si>
  <si>
    <t>02/04/2000</t>
  </si>
  <si>
    <t>B18DCMR033</t>
  </si>
  <si>
    <t>Diễm</t>
  </si>
  <si>
    <t>19/04/2000</t>
  </si>
  <si>
    <t>B18DCMR034</t>
  </si>
  <si>
    <t>Đặng Phương</t>
  </si>
  <si>
    <t>Dung</t>
  </si>
  <si>
    <t>B18DCMR035</t>
  </si>
  <si>
    <t>04/06/2000</t>
  </si>
  <si>
    <t>B17DCMR026</t>
  </si>
  <si>
    <t>Duy</t>
  </si>
  <si>
    <t>10/02/1999</t>
  </si>
  <si>
    <t>D17CQMR02-B</t>
  </si>
  <si>
    <t>B18DCQT037</t>
  </si>
  <si>
    <t>Lâm Hữu</t>
  </si>
  <si>
    <t>Đang</t>
  </si>
  <si>
    <t>B18DCTM012</t>
  </si>
  <si>
    <t>Điệp</t>
  </si>
  <si>
    <t>B18DCMR047</t>
  </si>
  <si>
    <t>Vũ Anh</t>
  </si>
  <si>
    <t>Đức</t>
  </si>
  <si>
    <t>B18DCMR048</t>
  </si>
  <si>
    <t>Lưu Thị Hà</t>
  </si>
  <si>
    <t>25/08/2000</t>
  </si>
  <si>
    <t>B18DCTM015</t>
  </si>
  <si>
    <t>19/12/2000</t>
  </si>
  <si>
    <t>B18DCMR054</t>
  </si>
  <si>
    <t>Phạm Thị Nguyệt</t>
  </si>
  <si>
    <t>B18DCQT058</t>
  </si>
  <si>
    <t>Cao Xuân</t>
  </si>
  <si>
    <t>Hoàn</t>
  </si>
  <si>
    <t>02/04/1997</t>
  </si>
  <si>
    <t>B18DCQT059</t>
  </si>
  <si>
    <t>Phạm Tiến</t>
  </si>
  <si>
    <t>06/12/1991</t>
  </si>
  <si>
    <t>B18DCMR077</t>
  </si>
  <si>
    <t>B18DCQT062</t>
  </si>
  <si>
    <t>Hoàng Thị</t>
  </si>
  <si>
    <t>11/08/2000</t>
  </si>
  <si>
    <t>B18DCMR078</t>
  </si>
  <si>
    <t>Huệ</t>
  </si>
  <si>
    <t>25/04/2000</t>
  </si>
  <si>
    <t>B18DCTM023</t>
  </si>
  <si>
    <t>P Văn</t>
  </si>
  <si>
    <t>27/07/2000</t>
  </si>
  <si>
    <t>B18DCQT068</t>
  </si>
  <si>
    <t>15/11/1999</t>
  </si>
  <si>
    <t>B18DCMR089</t>
  </si>
  <si>
    <t>Lê Thị Thu</t>
  </si>
  <si>
    <t>B18DCQT076</t>
  </si>
  <si>
    <t>B18DCMR094</t>
  </si>
  <si>
    <t>Nguyễn Gia</t>
  </si>
  <si>
    <t>20/08/2000</t>
  </si>
  <si>
    <t>B18DCMR095</t>
  </si>
  <si>
    <t>02/09/2000</t>
  </si>
  <si>
    <t>B18DCMR093</t>
  </si>
  <si>
    <t>Nguyễn Văn Mạnh</t>
  </si>
  <si>
    <t>Kiên</t>
  </si>
  <si>
    <t>B18DCMR099</t>
  </si>
  <si>
    <t>B18DCMR100</t>
  </si>
  <si>
    <t>04/04/2000</t>
  </si>
  <si>
    <t>B18DCMR102</t>
  </si>
  <si>
    <t>Lệ</t>
  </si>
  <si>
    <t>B18DCMR104</t>
  </si>
  <si>
    <t>Phạm Thị Ngọc</t>
  </si>
  <si>
    <t>18/12/2000</t>
  </si>
  <si>
    <t>B18DCMR107</t>
  </si>
  <si>
    <t>Lê Thị Thùy</t>
  </si>
  <si>
    <t>B18DCQT083</t>
  </si>
  <si>
    <t>Lê Việt</t>
  </si>
  <si>
    <t>B18DCMR110</t>
  </si>
  <si>
    <t>Phùng Thị Thùy</t>
  </si>
  <si>
    <t>B18DCQT090</t>
  </si>
  <si>
    <t>Vương Khánh</t>
  </si>
  <si>
    <t>B18DCMR113</t>
  </si>
  <si>
    <t>Loan</t>
  </si>
  <si>
    <t>28/04/1999</t>
  </si>
  <si>
    <t>B18DCTM034</t>
  </si>
  <si>
    <t>Nguyễn Thị Bảo</t>
  </si>
  <si>
    <t>B18DCMR121</t>
  </si>
  <si>
    <t>Nguyễn Khánh</t>
  </si>
  <si>
    <t>Ly</t>
  </si>
  <si>
    <t>B18DCMR122</t>
  </si>
  <si>
    <t>Quách Lê Hà</t>
  </si>
  <si>
    <t>21/12/1999</t>
  </si>
  <si>
    <t>B18DCQT098</t>
  </si>
  <si>
    <t>Vũ Văn</t>
  </si>
  <si>
    <t>28/04/2000</t>
  </si>
  <si>
    <t>B18DCMR129</t>
  </si>
  <si>
    <t>Dương Nữ Trà</t>
  </si>
  <si>
    <t>01/08/2000</t>
  </si>
  <si>
    <t>B18DCQT101</t>
  </si>
  <si>
    <t>B18DCQT108</t>
  </si>
  <si>
    <t>Nguyễn Thúy</t>
  </si>
  <si>
    <t>28/09/2000</t>
  </si>
  <si>
    <t>B18DCQT112</t>
  </si>
  <si>
    <t>Nguyễn Thị Tình</t>
  </si>
  <si>
    <t>Nghi</t>
  </si>
  <si>
    <t>B18DCTM039</t>
  </si>
  <si>
    <t>Ngoan</t>
  </si>
  <si>
    <t>22/08/2000</t>
  </si>
  <si>
    <t>B18DCTM041</t>
  </si>
  <si>
    <t>Đỗ Thị Ánh</t>
  </si>
  <si>
    <t>B18DCQT120</t>
  </si>
  <si>
    <t>Lưu Hồng</t>
  </si>
  <si>
    <t>Nhất</t>
  </si>
  <si>
    <t>04/02/2000</t>
  </si>
  <si>
    <t>B18DCQT121</t>
  </si>
  <si>
    <t>05/07/1999</t>
  </si>
  <si>
    <t>B18DCTM044</t>
  </si>
  <si>
    <t>B18DCTM045</t>
  </si>
  <si>
    <t>Mai Thị Kiều</t>
  </si>
  <si>
    <t>B18DCMR148</t>
  </si>
  <si>
    <t>03/10/1999</t>
  </si>
  <si>
    <t>B18DCMR151</t>
  </si>
  <si>
    <t>Bùi Thị Minh</t>
  </si>
  <si>
    <t>24/04/2000</t>
  </si>
  <si>
    <t>B18DCMR161</t>
  </si>
  <si>
    <t>B18DCQT143</t>
  </si>
  <si>
    <t>Lương Duy</t>
  </si>
  <si>
    <t>Thái</t>
  </si>
  <si>
    <t>B18DCMR174</t>
  </si>
  <si>
    <t>Lê Phương</t>
  </si>
  <si>
    <t>18/09/2000</t>
  </si>
  <si>
    <t>B18DCTM055</t>
  </si>
  <si>
    <t>Phạm Cao</t>
  </si>
  <si>
    <t>Thăng</t>
  </si>
  <si>
    <t>07/05/2000</t>
  </si>
  <si>
    <t>B18DCQT151</t>
  </si>
  <si>
    <t>Trịnh Đức</t>
  </si>
  <si>
    <t>B18DCMR181</t>
  </si>
  <si>
    <t>Dương Thị Kim</t>
  </si>
  <si>
    <t>21/02/2000</t>
  </si>
  <si>
    <t>B18DCMR182</t>
  </si>
  <si>
    <t>Nguyễn Thị Minh</t>
  </si>
  <si>
    <t>04/12/2000</t>
  </si>
  <si>
    <t>B18DCMR185</t>
  </si>
  <si>
    <t>Lại Thị</t>
  </si>
  <si>
    <t>04/08/2000</t>
  </si>
  <si>
    <t>B18DCTM048</t>
  </si>
  <si>
    <t>Phạm Minh</t>
  </si>
  <si>
    <t>B18DCMR189</t>
  </si>
  <si>
    <t>Phùng Thị Hương</t>
  </si>
  <si>
    <t>Trà</t>
  </si>
  <si>
    <t>05/05/2000</t>
  </si>
  <si>
    <t>B18DCMR191</t>
  </si>
  <si>
    <t>Đoàn Thùy</t>
  </si>
  <si>
    <t>B18DCMR193</t>
  </si>
  <si>
    <t>05/11/2000</t>
  </si>
  <si>
    <t>B18DCTM065</t>
  </si>
  <si>
    <t>05/04/2000</t>
  </si>
  <si>
    <t>B18DCQT161</t>
  </si>
  <si>
    <t>Trần Thị Huyền</t>
  </si>
  <si>
    <t>26/01/2000</t>
  </si>
  <si>
    <t>B18DCQT139</t>
  </si>
  <si>
    <t>Trần Quốc</t>
  </si>
  <si>
    <t>10/01/2000</t>
  </si>
  <si>
    <t>B18DCTM067</t>
  </si>
  <si>
    <t>Đỗ Ngọc</t>
  </si>
  <si>
    <t>Văn</t>
  </si>
  <si>
    <t>B18DCMR205</t>
  </si>
  <si>
    <t>18/06/2000</t>
  </si>
  <si>
    <t>B18DCQT172</t>
  </si>
  <si>
    <t>Đỗ Hải</t>
  </si>
  <si>
    <t>B18DCQT176</t>
  </si>
  <si>
    <t>B18DCQT177</t>
  </si>
  <si>
    <t>Phạm Hải</t>
  </si>
  <si>
    <t>22/02/2000</t>
  </si>
  <si>
    <t>B18DCTM069</t>
  </si>
  <si>
    <t>B18DCMR002</t>
  </si>
  <si>
    <t>Lương Thị Hải</t>
  </si>
  <si>
    <t>An</t>
  </si>
  <si>
    <t>B18DCMR004</t>
  </si>
  <si>
    <t>Bùi Ngọc</t>
  </si>
  <si>
    <t>16/07/2000</t>
  </si>
  <si>
    <t>B18DCQT002</t>
  </si>
  <si>
    <t>Đỗ Thị Phương</t>
  </si>
  <si>
    <t>07/12/2000</t>
  </si>
  <si>
    <t>B18DCQT008</t>
  </si>
  <si>
    <t>Ngô Lan</t>
  </si>
  <si>
    <t>08/04/2000</t>
  </si>
  <si>
    <t>B18DCMR010</t>
  </si>
  <si>
    <t>Nguyễn Hồng</t>
  </si>
  <si>
    <t>17/10/2000</t>
  </si>
  <si>
    <t>B18DCQT011</t>
  </si>
  <si>
    <t>Nguyễn Thị Mai</t>
  </si>
  <si>
    <t>18/10/2000</t>
  </si>
  <si>
    <t>B18DCQT012</t>
  </si>
  <si>
    <t>16/03/2000</t>
  </si>
  <si>
    <t>B18DCQT013</t>
  </si>
  <si>
    <t>Nguyễn Thị Vân</t>
  </si>
  <si>
    <t>03/08/2000</t>
  </si>
  <si>
    <t>B18DCMR024</t>
  </si>
  <si>
    <t>Nguyễn Thị Ngọc</t>
  </si>
  <si>
    <t>14/06/2000</t>
  </si>
  <si>
    <t>B18DCMR032</t>
  </si>
  <si>
    <t>Chiến</t>
  </si>
  <si>
    <t>30/07/2000</t>
  </si>
  <si>
    <t>B18DCTM006</t>
  </si>
  <si>
    <t>Công</t>
  </si>
  <si>
    <t>19/02/2000</t>
  </si>
  <si>
    <t>B18DCMR028</t>
  </si>
  <si>
    <t>Hà Thị</t>
  </si>
  <si>
    <t>29/08/2000</t>
  </si>
  <si>
    <t>B18DCQT028</t>
  </si>
  <si>
    <t>16/12/2000</t>
  </si>
  <si>
    <t>B18DCQT031</t>
  </si>
  <si>
    <t>B18DCQT032</t>
  </si>
  <si>
    <t>Nguyễn Phú</t>
  </si>
  <si>
    <t>Dũng</t>
  </si>
  <si>
    <t>B18DCQT033</t>
  </si>
  <si>
    <t>B18DCQT036</t>
  </si>
  <si>
    <t>B18DCMR044</t>
  </si>
  <si>
    <t>Nguyễn Vân</t>
  </si>
  <si>
    <t>Đồng</t>
  </si>
  <si>
    <t>B18DCQT042</t>
  </si>
  <si>
    <t>Nguyễn Thị Hương</t>
  </si>
  <si>
    <t>B18DCTM016</t>
  </si>
  <si>
    <t>23/07/2000</t>
  </si>
  <si>
    <t>B18DCMR055</t>
  </si>
  <si>
    <t>B18DCMR056</t>
  </si>
  <si>
    <t>Trần Thị Thu</t>
  </si>
  <si>
    <t>B18DCMR057</t>
  </si>
  <si>
    <t>18/07/2000</t>
  </si>
  <si>
    <t>B18DCQT044</t>
  </si>
  <si>
    <t>Hải</t>
  </si>
  <si>
    <t>B18DCMR068</t>
  </si>
  <si>
    <t>Đinh Minh</t>
  </si>
  <si>
    <t>B18DCMR071</t>
  </si>
  <si>
    <t>Phạm Thị Thanh</t>
  </si>
  <si>
    <t>Hoa</t>
  </si>
  <si>
    <t>19/06/2000</t>
  </si>
  <si>
    <t>B18DCMR073</t>
  </si>
  <si>
    <t>Dương Thị Hồng</t>
  </si>
  <si>
    <t>B18DCTM021</t>
  </si>
  <si>
    <t>Trần Đăng</t>
  </si>
  <si>
    <t>B18DCMR076</t>
  </si>
  <si>
    <t>Nguyễn Thị Thúy</t>
  </si>
  <si>
    <t>05/03/2000</t>
  </si>
  <si>
    <t>B18DCMR083</t>
  </si>
  <si>
    <t>Lưu Thị Khánh</t>
  </si>
  <si>
    <t>B18DCQT067</t>
  </si>
  <si>
    <t>B18DCMR087</t>
  </si>
  <si>
    <t>17/05/2000</t>
  </si>
  <si>
    <t>B18DCMR096</t>
  </si>
  <si>
    <t>Nguyễn Kim</t>
  </si>
  <si>
    <t>Khởi</t>
  </si>
  <si>
    <t>B18DCTM029</t>
  </si>
  <si>
    <t>Hoàng Thuỳ</t>
  </si>
  <si>
    <t>B18DCQT085</t>
  </si>
  <si>
    <t>Nguyễn Duy</t>
  </si>
  <si>
    <t>11/02/2000</t>
  </si>
  <si>
    <t>B18DCQT089</t>
  </si>
  <si>
    <t>Trần Khánh</t>
  </si>
  <si>
    <t>15/06/2000</t>
  </si>
  <si>
    <t>B18DCMR119</t>
  </si>
  <si>
    <t>Cao Thị Mỹ</t>
  </si>
  <si>
    <t>B18DCQT094</t>
  </si>
  <si>
    <t>Đỗ Huyền</t>
  </si>
  <si>
    <t>B16DCQT095</t>
  </si>
  <si>
    <t>28/08/1998</t>
  </si>
  <si>
    <t>D16CQQT03-B</t>
  </si>
  <si>
    <t>B18DCMR125</t>
  </si>
  <si>
    <t>Nguyễn Đức</t>
  </si>
  <si>
    <t>16/04/2000</t>
  </si>
  <si>
    <t>B18DCMR127</t>
  </si>
  <si>
    <t>Nguyễn Vũ Ngọc</t>
  </si>
  <si>
    <t>B18DCMR131</t>
  </si>
  <si>
    <t>Nguyễn Lương</t>
  </si>
  <si>
    <t>24/07/2000</t>
  </si>
  <si>
    <t>B18DCMR134</t>
  </si>
  <si>
    <t>B18DCQT109</t>
  </si>
  <si>
    <t>Hoàng Thị Kim</t>
  </si>
  <si>
    <t>Ngân</t>
  </si>
  <si>
    <t>01/01/2000</t>
  </si>
  <si>
    <t>B18DCQT111</t>
  </si>
  <si>
    <t>06/06/2000</t>
  </si>
  <si>
    <t>B18DCQT113</t>
  </si>
  <si>
    <t>Nguyễn Trí</t>
  </si>
  <si>
    <t>09/10/1999</t>
  </si>
  <si>
    <t>B18DCMR137</t>
  </si>
  <si>
    <t>B18DCQT115</t>
  </si>
  <si>
    <t>Đặng Bảo</t>
  </si>
  <si>
    <t>08/05/2000</t>
  </si>
  <si>
    <t>B18DCQT119</t>
  </si>
  <si>
    <t>Doãn Thảo</t>
  </si>
  <si>
    <t>Nguyên</t>
  </si>
  <si>
    <t>B18DCQT124</t>
  </si>
  <si>
    <t>Lê Trang</t>
  </si>
  <si>
    <t>B18DCMR145</t>
  </si>
  <si>
    <t>06/09/2000</t>
  </si>
  <si>
    <t>B18DCQT104</t>
  </si>
  <si>
    <t>Nụ</t>
  </si>
  <si>
    <t>02/10/2000</t>
  </si>
  <si>
    <t>B18DCQT127</t>
  </si>
  <si>
    <t>16/10/2000</t>
  </si>
  <si>
    <t>B18DCMR149</t>
  </si>
  <si>
    <t>Phong</t>
  </si>
  <si>
    <t>14/04/2000</t>
  </si>
  <si>
    <t>B18DCMR156</t>
  </si>
  <si>
    <t>B18DCMR157</t>
  </si>
  <si>
    <t>08/06/2000</t>
  </si>
  <si>
    <t>B18DCQT134</t>
  </si>
  <si>
    <t>B18DCMR163</t>
  </si>
  <si>
    <t>Phạm Thị Như</t>
  </si>
  <si>
    <t>06/11/2000</t>
  </si>
  <si>
    <t>B18DCTM051</t>
  </si>
  <si>
    <t>Đặng Đình</t>
  </si>
  <si>
    <t>11/01/2000</t>
  </si>
  <si>
    <t>B18DCQT145</t>
  </si>
  <si>
    <t>Trần Công</t>
  </si>
  <si>
    <t>11/11/2000</t>
  </si>
  <si>
    <t>B18DCTM056</t>
  </si>
  <si>
    <t>Nguyễn Trung</t>
  </si>
  <si>
    <t>19/09/2000</t>
  </si>
  <si>
    <t>B18DCTM057</t>
  </si>
  <si>
    <t>Trần Ngọc</t>
  </si>
  <si>
    <t>06/12/2000</t>
  </si>
  <si>
    <t>B18DCQT150</t>
  </si>
  <si>
    <t>Thế</t>
  </si>
  <si>
    <t>B18DCTM058</t>
  </si>
  <si>
    <t>B18DCMR184</t>
  </si>
  <si>
    <t>Cao Thị</t>
  </si>
  <si>
    <t>B18DCQT153</t>
  </si>
  <si>
    <t>Thuỷ</t>
  </si>
  <si>
    <t>B18DCMR188</t>
  </si>
  <si>
    <t>Thương</t>
  </si>
  <si>
    <t>B18DCQT159</t>
  </si>
  <si>
    <t>Hoàng Thị Thu</t>
  </si>
  <si>
    <t>B18DCMR195</t>
  </si>
  <si>
    <t>23/10/2000</t>
  </si>
  <si>
    <t>B18DCTM064</t>
  </si>
  <si>
    <t>B18DCMR199</t>
  </si>
  <si>
    <t>12/12/2000</t>
  </si>
  <si>
    <t>B18DCMR200</t>
  </si>
  <si>
    <t>Trinh</t>
  </si>
  <si>
    <t>28/05/2000</t>
  </si>
  <si>
    <t>B18DCMR207</t>
  </si>
  <si>
    <t>Lương Thị Yến</t>
  </si>
  <si>
    <t>Vy</t>
  </si>
  <si>
    <t>B18DCQT171</t>
  </si>
  <si>
    <t>Cù Thị Hải</t>
  </si>
  <si>
    <t>28/12/2000</t>
  </si>
  <si>
    <t>B18DCQT174</t>
  </si>
  <si>
    <t>Lê Nguyễn Hoàng</t>
  </si>
  <si>
    <t>20/12/2000</t>
  </si>
  <si>
    <t>B18DCMR001</t>
  </si>
  <si>
    <t>Bùi Thảo</t>
  </si>
  <si>
    <t>B18DCMR003</t>
  </si>
  <si>
    <t>20/06/2000</t>
  </si>
  <si>
    <t>B18DCMR007</t>
  </si>
  <si>
    <t>Doãn Vân</t>
  </si>
  <si>
    <t>B18DCTM001</t>
  </si>
  <si>
    <t>Dương Quang</t>
  </si>
  <si>
    <t>B18DCMR008</t>
  </si>
  <si>
    <t>Đặng Mai</t>
  </si>
  <si>
    <t>19/10/2000</t>
  </si>
  <si>
    <t>B18DCQT007</t>
  </si>
  <si>
    <t>Ngọ Thị Lan</t>
  </si>
  <si>
    <t>B18DCMR011</t>
  </si>
  <si>
    <t>24/05/2000</t>
  </si>
  <si>
    <t>B18DCMR020</t>
  </si>
  <si>
    <t>12/08/2000</t>
  </si>
  <si>
    <t>B18DCQT019</t>
  </si>
  <si>
    <t>B18DCMR025</t>
  </si>
  <si>
    <t>Ngô Xuân</t>
  </si>
  <si>
    <t>Bách</t>
  </si>
  <si>
    <t>B18DCQT023</t>
  </si>
  <si>
    <t>Hoàng Thị Thảo</t>
  </si>
  <si>
    <t>Chang</t>
  </si>
  <si>
    <t>02/08/2000</t>
  </si>
  <si>
    <t>B18DCMR031</t>
  </si>
  <si>
    <t>Cao Linh</t>
  </si>
  <si>
    <t>Chi</t>
  </si>
  <si>
    <t>B18DCTM007</t>
  </si>
  <si>
    <t>Nguyễn Hoàng</t>
  </si>
  <si>
    <t>B18DCMR030</t>
  </si>
  <si>
    <t>Trần Mạc Thế</t>
  </si>
  <si>
    <t>Cường</t>
  </si>
  <si>
    <t>13/01/2000</t>
  </si>
  <si>
    <t>B18DCQT026</t>
  </si>
  <si>
    <t>Đoàn Thị Út</t>
  </si>
  <si>
    <t>Diệu</t>
  </si>
  <si>
    <t>B18DCQT030</t>
  </si>
  <si>
    <t>Lương Phương</t>
  </si>
  <si>
    <t>27/12/2000</t>
  </si>
  <si>
    <t>B18DCMR037</t>
  </si>
  <si>
    <t>27/05/2000</t>
  </si>
  <si>
    <t>B18DCMR041</t>
  </si>
  <si>
    <t>Hà Hoàng</t>
  </si>
  <si>
    <t>25/05/2000</t>
  </si>
  <si>
    <t>B18DCTM010</t>
  </si>
  <si>
    <t>Nguyễn Lê Tùng</t>
  </si>
  <si>
    <t>B18DCMR045</t>
  </si>
  <si>
    <t>Lê Anh</t>
  </si>
  <si>
    <t>B18DCMR049</t>
  </si>
  <si>
    <t>Nguyễn Hoàng Hương</t>
  </si>
  <si>
    <t>B18DCMR052</t>
  </si>
  <si>
    <t>20/11/2000</t>
  </si>
  <si>
    <t>B18DCMR059</t>
  </si>
  <si>
    <t>Trần Thị Thuý</t>
  </si>
  <si>
    <t>B18DCMR063</t>
  </si>
  <si>
    <t>Lê Thu</t>
  </si>
  <si>
    <t>B18DCMR069</t>
  </si>
  <si>
    <t>Đinh Văn</t>
  </si>
  <si>
    <t>B18DCQT055</t>
  </si>
  <si>
    <t>B18DCQT061</t>
  </si>
  <si>
    <t>B18DCQT064</t>
  </si>
  <si>
    <t>B18DCQT066</t>
  </si>
  <si>
    <t>B18DCMR085</t>
  </si>
  <si>
    <t>Vũ Thanh</t>
  </si>
  <si>
    <t>B18DCQT072</t>
  </si>
  <si>
    <t>B18DCMR088</t>
  </si>
  <si>
    <t>Lê Thị Mai</t>
  </si>
  <si>
    <t>B18DCQT075</t>
  </si>
  <si>
    <t>Nguyễn Thị Diệu</t>
  </si>
  <si>
    <t>04/10/1999</t>
  </si>
  <si>
    <t>B18DCMR091</t>
  </si>
  <si>
    <t>B18DCQT079</t>
  </si>
  <si>
    <t>B18DCQT080</t>
  </si>
  <si>
    <t>Phạm Trung</t>
  </si>
  <si>
    <t>B18DCQT084</t>
  </si>
  <si>
    <t>Lưu Thùy</t>
  </si>
  <si>
    <t>B18DCMR109</t>
  </si>
  <si>
    <t>Nguyễn Thị Thuỳ</t>
  </si>
  <si>
    <t>B18DCTM031</t>
  </si>
  <si>
    <t>Phạm Ngô Mỹ</t>
  </si>
  <si>
    <t>21/12/2000</t>
  </si>
  <si>
    <t>B18DCQT091</t>
  </si>
  <si>
    <t>B18DCQT092</t>
  </si>
  <si>
    <t>01/03/2000</t>
  </si>
  <si>
    <t>B18DCQT097</t>
  </si>
  <si>
    <t>Vũ Thị Thúy</t>
  </si>
  <si>
    <t>B18DCMR126</t>
  </si>
  <si>
    <t>09/12/1999</t>
  </si>
  <si>
    <t>B18DCTM037</t>
  </si>
  <si>
    <t>Trần Trung</t>
  </si>
  <si>
    <t>B18DCQT106</t>
  </si>
  <si>
    <t>Nguyễn Thị Quỳnh</t>
  </si>
  <si>
    <t>B18DCQT107</t>
  </si>
  <si>
    <t>B18DCQT117</t>
  </si>
  <si>
    <t>B18DCTM043</t>
  </si>
  <si>
    <t>Nhâm</t>
  </si>
  <si>
    <t>B18DCQT123</t>
  </si>
  <si>
    <t>Đặng Thị Hồng</t>
  </si>
  <si>
    <t>13/03/2000</t>
  </si>
  <si>
    <t>B18DCMR143</t>
  </si>
  <si>
    <t>B18DCMR147</t>
  </si>
  <si>
    <t>Văn Thị</t>
  </si>
  <si>
    <t>B18DCQT129</t>
  </si>
  <si>
    <t>Lê Thanh</t>
  </si>
  <si>
    <t>B18DCTM046</t>
  </si>
  <si>
    <t>09/09/2000</t>
  </si>
  <si>
    <t>B18DCQT135</t>
  </si>
  <si>
    <t>Nguyễn Như</t>
  </si>
  <si>
    <t>B18DCMR162</t>
  </si>
  <si>
    <t>03/04/2000</t>
  </si>
  <si>
    <t>B18DCQT137</t>
  </si>
  <si>
    <t>Phan Ngọc</t>
  </si>
  <si>
    <t>Tăng</t>
  </si>
  <si>
    <t>08/09/2000</t>
  </si>
  <si>
    <t>B18DCQT144</t>
  </si>
  <si>
    <t>06/04/2000</t>
  </si>
  <si>
    <t>B18DCMR171</t>
  </si>
  <si>
    <t>B18DCMR173</t>
  </si>
  <si>
    <t>Đoàn Thị Thu</t>
  </si>
  <si>
    <t>25/12/2000</t>
  </si>
  <si>
    <t>B18DCQT146</t>
  </si>
  <si>
    <t>B18DCQT147</t>
  </si>
  <si>
    <t>B18DCQT148</t>
  </si>
  <si>
    <t>Phạm Thị Phương</t>
  </si>
  <si>
    <t>19/11/2000</t>
  </si>
  <si>
    <t>B18DCMR177</t>
  </si>
  <si>
    <t>Hoàng Công</t>
  </si>
  <si>
    <t>B18DCQT154</t>
  </si>
  <si>
    <t>Đoàn Thị Kim</t>
  </si>
  <si>
    <t>Thùy</t>
  </si>
  <si>
    <t>B17DCMR130</t>
  </si>
  <si>
    <t>08/10/1999</t>
  </si>
  <si>
    <t>D17CQMR01-B</t>
  </si>
  <si>
    <t>B18DCMR187</t>
  </si>
  <si>
    <t>Hoàng Minh</t>
  </si>
  <si>
    <t>Thư</t>
  </si>
  <si>
    <t>B18DCQT157</t>
  </si>
  <si>
    <t>Đào Thu</t>
  </si>
  <si>
    <t>B18DCMR198</t>
  </si>
  <si>
    <t>Vũ Mai</t>
  </si>
  <si>
    <t>28/07/2000</t>
  </si>
  <si>
    <t>B18DCQT163</t>
  </si>
  <si>
    <t>Trương Thị Tuyết</t>
  </si>
  <si>
    <t>B18DCMR201</t>
  </si>
  <si>
    <t>Đoàn Quốc</t>
  </si>
  <si>
    <t>03/11/2000</t>
  </si>
  <si>
    <t>B18DCMR166</t>
  </si>
  <si>
    <t>Vũ Công</t>
  </si>
  <si>
    <t>Tú</t>
  </si>
  <si>
    <t>B18DCMR168</t>
  </si>
  <si>
    <t>Vi Anh</t>
  </si>
  <si>
    <t>03/02/2000</t>
  </si>
  <si>
    <t>B18DCTM068</t>
  </si>
  <si>
    <t>Nguyễn Thị Thảo</t>
  </si>
  <si>
    <t>B18DCQT168</t>
  </si>
  <si>
    <t>Nguyễn Thị Hạnh</t>
  </si>
  <si>
    <t>Vi</t>
  </si>
  <si>
    <t>B18DCQT175</t>
  </si>
  <si>
    <t>Ngô Thị Kim</t>
  </si>
  <si>
    <t>08/12/2000</t>
  </si>
  <si>
    <t>B18DCQT003</t>
  </si>
  <si>
    <t>09/10/2000</t>
  </si>
  <si>
    <t>B18DCQT004</t>
  </si>
  <si>
    <t>B18DCMR009</t>
  </si>
  <si>
    <t>Kim Thị Tú</t>
  </si>
  <si>
    <t>B18DCQT005</t>
  </si>
  <si>
    <t>Lâm Thị Hoàng</t>
  </si>
  <si>
    <t>22/06/2000</t>
  </si>
  <si>
    <t>B18DCQT006</t>
  </si>
  <si>
    <t>Mai Quỳnh</t>
  </si>
  <si>
    <t>B18DCMR013</t>
  </si>
  <si>
    <t>Nguyễn Thị Lan</t>
  </si>
  <si>
    <t>B18DCMR012</t>
  </si>
  <si>
    <t>Nguyễn Nguyệt</t>
  </si>
  <si>
    <t>B14CCQT104</t>
  </si>
  <si>
    <t>Phùng Ngọc</t>
  </si>
  <si>
    <t>03/06/1996</t>
  </si>
  <si>
    <t>C14CQQT01-B</t>
  </si>
  <si>
    <t>B18DCMR021</t>
  </si>
  <si>
    <t>Trần Thị Lan</t>
  </si>
  <si>
    <t>12/01/2000</t>
  </si>
  <si>
    <t>B18DCTM003</t>
  </si>
  <si>
    <t>21/04/2000</t>
  </si>
  <si>
    <t>B18DCQT021</t>
  </si>
  <si>
    <t>Bích</t>
  </si>
  <si>
    <t>02/11/2000</t>
  </si>
  <si>
    <t>B18DCTM004</t>
  </si>
  <si>
    <t>Nhữ Thị Thu</t>
  </si>
  <si>
    <t>07/09/2000</t>
  </si>
  <si>
    <t>B18DCTM008</t>
  </si>
  <si>
    <t>Đỗ Đình</t>
  </si>
  <si>
    <t>Cương</t>
  </si>
  <si>
    <t>B18DCQT027</t>
  </si>
  <si>
    <t>Đào Thị</t>
  </si>
  <si>
    <t>Dịu</t>
  </si>
  <si>
    <t>B18DCQT029</t>
  </si>
  <si>
    <t>Lê</t>
  </si>
  <si>
    <t>26/03/2000</t>
  </si>
  <si>
    <t>B18DCMR036</t>
  </si>
  <si>
    <t>28/06/2000</t>
  </si>
  <si>
    <t>B18DCTM011</t>
  </si>
  <si>
    <t>B18DCQT039</t>
  </si>
  <si>
    <t>Nguyễn Thành</t>
  </si>
  <si>
    <t>Đạt</t>
  </si>
  <si>
    <t>B18DCQT040</t>
  </si>
  <si>
    <t>B18DCMR046</t>
  </si>
  <si>
    <t>Trịnh Đắc Minh</t>
  </si>
  <si>
    <t>20/05/2000</t>
  </si>
  <si>
    <t>B18DCQT041</t>
  </si>
  <si>
    <t>Đặng Thị Hương</t>
  </si>
  <si>
    <t>B18DCMR050</t>
  </si>
  <si>
    <t>26/12/2000</t>
  </si>
  <si>
    <t>B18DCMR058</t>
  </si>
  <si>
    <t>B18DCQT045</t>
  </si>
  <si>
    <t>B18DCQT046</t>
  </si>
  <si>
    <t>B18DCQT047</t>
  </si>
  <si>
    <t>Bùi Thu</t>
  </si>
  <si>
    <t>12/11/2000</t>
  </si>
  <si>
    <t>B18DCQT051</t>
  </si>
  <si>
    <t>Bùi Thị Thanh</t>
  </si>
  <si>
    <t>21/11/2000</t>
  </si>
  <si>
    <t>B18DCQT052</t>
  </si>
  <si>
    <t>B18DCMR065</t>
  </si>
  <si>
    <t>Phan Bích</t>
  </si>
  <si>
    <t>B18DCTM018</t>
  </si>
  <si>
    <t>Lê Trung</t>
  </si>
  <si>
    <t>03/03/2000</t>
  </si>
  <si>
    <t>B18DCMR070</t>
  </si>
  <si>
    <t>B18DCTM020</t>
  </si>
  <si>
    <t>B18DCMR072</t>
  </si>
  <si>
    <t>06/10/2000</t>
  </si>
  <si>
    <t>B17DCQT059</t>
  </si>
  <si>
    <t>19/04/1999</t>
  </si>
  <si>
    <t>B18DCTM022</t>
  </si>
  <si>
    <t>Phạm Việt</t>
  </si>
  <si>
    <t>B18DCMR079</t>
  </si>
  <si>
    <t>Nguyễn Quang</t>
  </si>
  <si>
    <t>Huy</t>
  </si>
  <si>
    <t>B18DCTM024</t>
  </si>
  <si>
    <t>Trần Đức</t>
  </si>
  <si>
    <t>B18DCQT071</t>
  </si>
  <si>
    <t>Trần Thị Khánh</t>
  </si>
  <si>
    <t>24/10/2000</t>
  </si>
  <si>
    <t>B18DCQT073</t>
  </si>
  <si>
    <t>Hoàng Thu</t>
  </si>
  <si>
    <t>10/08/2000</t>
  </si>
  <si>
    <t>B18DCQT074</t>
  </si>
  <si>
    <t>Nguyễn Dạ</t>
  </si>
  <si>
    <t>13/06/2000</t>
  </si>
  <si>
    <t>B18DCMR106</t>
  </si>
  <si>
    <t>Hoàng Thị Thùy</t>
  </si>
  <si>
    <t>B18DCQT087</t>
  </si>
  <si>
    <t>B18DCTM032</t>
  </si>
  <si>
    <t>06/03/2000</t>
  </si>
  <si>
    <t>B18DCMR116</t>
  </si>
  <si>
    <t>Lê Hoàng</t>
  </si>
  <si>
    <t>B18DCMR117</t>
  </si>
  <si>
    <t>Lý Hải</t>
  </si>
  <si>
    <t>23/08/2000</t>
  </si>
  <si>
    <t>B18DCMR118</t>
  </si>
  <si>
    <t>Luyến</t>
  </si>
  <si>
    <t>B18DCQT095</t>
  </si>
  <si>
    <t>Lý</t>
  </si>
  <si>
    <t>B18DCMR123</t>
  </si>
  <si>
    <t>Hoàng Sỹ</t>
  </si>
  <si>
    <t>B18DCQT099</t>
  </si>
  <si>
    <t>Mến</t>
  </si>
  <si>
    <t>B18DCMR128</t>
  </si>
  <si>
    <t>20/07/2000</t>
  </si>
  <si>
    <t>B18DCQT105</t>
  </si>
  <si>
    <t>B18DCQT110</t>
  </si>
  <si>
    <t>Ngô Thị Thảo</t>
  </si>
  <si>
    <t>B18DCMR136</t>
  </si>
  <si>
    <t>Ngô Duy</t>
  </si>
  <si>
    <t>B18DCQT118</t>
  </si>
  <si>
    <t>Nguyễn Thị Thanh</t>
  </si>
  <si>
    <t>B18DCMR139</t>
  </si>
  <si>
    <t>B18DCMR142</t>
  </si>
  <si>
    <t>B18DCQT103</t>
  </si>
  <si>
    <t>Ninh</t>
  </si>
  <si>
    <t>B18DCMR150</t>
  </si>
  <si>
    <t>Phạm Gia</t>
  </si>
  <si>
    <t>Phúc</t>
  </si>
  <si>
    <t>B18DCMR152</t>
  </si>
  <si>
    <t>Hoàng Thị Nam</t>
  </si>
  <si>
    <t>B18DCQT130</t>
  </si>
  <si>
    <t>06/02/2000</t>
  </si>
  <si>
    <t>B18DCMR154</t>
  </si>
  <si>
    <t>23/01/2000</t>
  </si>
  <si>
    <t>B18DCMR158</t>
  </si>
  <si>
    <t>Đoàn Anh</t>
  </si>
  <si>
    <t>Quân</t>
  </si>
  <si>
    <t>B18DCQT133</t>
  </si>
  <si>
    <t>Hà Lệ</t>
  </si>
  <si>
    <t>31/10/2000</t>
  </si>
  <si>
    <t>B18DCMR164</t>
  </si>
  <si>
    <t>Bùi Quang</t>
  </si>
  <si>
    <t>Sáng</t>
  </si>
  <si>
    <t>B18DCQT136</t>
  </si>
  <si>
    <t>Nguyễn Trường</t>
  </si>
  <si>
    <t>22/04/2000</t>
  </si>
  <si>
    <t>B17DCQT139</t>
  </si>
  <si>
    <t>Vũ Hồng</t>
  </si>
  <si>
    <t>27/01/1999</t>
  </si>
  <si>
    <t>B18DCMR172</t>
  </si>
  <si>
    <t>12/05/2000</t>
  </si>
  <si>
    <t>B18DCMR178</t>
  </si>
  <si>
    <t>Lâm Đức</t>
  </si>
  <si>
    <t>B18DCQT158</t>
  </si>
  <si>
    <t>Đặng Linh</t>
  </si>
  <si>
    <t>14/12/2000</t>
  </si>
  <si>
    <t>B18DCMR196</t>
  </si>
  <si>
    <t>25/07/2000</t>
  </si>
  <si>
    <t>B18DCQT167</t>
  </si>
  <si>
    <t>Trường</t>
  </si>
  <si>
    <t>17/06/2000</t>
  </si>
  <si>
    <t>B18DCMR167</t>
  </si>
  <si>
    <t>Lê Ngọc</t>
  </si>
  <si>
    <t>B18DCMR170</t>
  </si>
  <si>
    <t>B18DCMR204</t>
  </si>
  <si>
    <t>Nguyễn Cẩm</t>
  </si>
  <si>
    <t>14/10/2000</t>
  </si>
  <si>
    <t>B18DCMR209</t>
  </si>
  <si>
    <t>B18DCQT173</t>
  </si>
  <si>
    <t>Lâm Ngọc</t>
  </si>
  <si>
    <t>B18DCQT179</t>
  </si>
  <si>
    <t>Trần Thị Kim</t>
  </si>
  <si>
    <t>27/11/2000</t>
  </si>
  <si>
    <t>BẢNG ĐIỂM HỌC PHẦN</t>
  </si>
  <si>
    <t xml:space="preserve">                            SỐ 2</t>
  </si>
  <si>
    <t>Hà Nội, ngày 10 tháng 7 năm 2019</t>
  </si>
  <si>
    <t>Vắng</t>
  </si>
  <si>
    <t>V</t>
  </si>
  <si>
    <t>C</t>
  </si>
  <si>
    <t>H</t>
  </si>
  <si>
    <t>I</t>
  </si>
  <si>
    <t>Vắng có phép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</si>
</sst>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5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8" fillId="0" borderId="0" xfId="1" applyFont="1" applyFill="1" applyAlignment="1" applyProtection="1">
      <alignment horizontal="left" indent="2"/>
      <protection locked="0"/>
    </xf>
    <xf numFmtId="0" fontId="5" fillId="0" borderId="0" xfId="1" applyFont="1" applyFill="1" applyAlignment="1" applyProtection="1">
      <alignment horizontal="left" vertical="center" indent="2"/>
      <protection locked="0"/>
    </xf>
    <xf numFmtId="0" fontId="5" fillId="0" borderId="0" xfId="1" applyFont="1" applyFill="1" applyAlignment="1" applyProtection="1">
      <alignment horizontal="left" indent="2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2"/>
    </xf>
    <xf numFmtId="0" fontId="5" fillId="0" borderId="0" xfId="5" applyFont="1" applyFill="1" applyBorder="1" applyAlignment="1" applyProtection="1">
      <alignment horizontal="left" vertical="center" indent="2"/>
      <protection locked="0"/>
    </xf>
    <xf numFmtId="0" fontId="1" fillId="0" borderId="0" xfId="0" applyFont="1" applyFill="1" applyAlignment="1" applyProtection="1">
      <alignment horizontal="left" indent="2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2" xfId="0" applyFont="1" applyFill="1" applyBorder="1" applyAlignment="1" applyProtection="1">
      <alignment horizontal="left" vertical="center" wrapText="1" indent="2"/>
      <protection locked="0"/>
    </xf>
    <xf numFmtId="0" fontId="14" fillId="0" borderId="6" xfId="0" applyFont="1" applyFill="1" applyBorder="1" applyAlignment="1" applyProtection="1">
      <alignment horizontal="left" vertical="center" wrapText="1" indent="2"/>
      <protection locked="0"/>
    </xf>
    <xf numFmtId="0" fontId="3" fillId="0" borderId="0" xfId="1" applyFont="1" applyFill="1" applyAlignment="1" applyProtection="1">
      <alignment horizontal="left" indent="2"/>
      <protection locked="0"/>
    </xf>
    <xf numFmtId="0" fontId="6" fillId="0" borderId="0" xfId="1" applyFont="1" applyFill="1" applyAlignment="1" applyProtection="1">
      <alignment horizontal="left" indent="2"/>
      <protection locked="0"/>
    </xf>
    <xf numFmtId="0" fontId="11" fillId="0" borderId="0" xfId="1" applyFont="1" applyFill="1" applyAlignment="1" applyProtection="1">
      <alignment horizontal="left" vertical="center" indent="2"/>
      <protection locked="0"/>
    </xf>
    <xf numFmtId="0" fontId="14" fillId="0" borderId="10" xfId="0" applyFont="1" applyFill="1" applyBorder="1" applyAlignment="1" applyProtection="1">
      <alignment horizontal="left" vertical="center" wrapText="1" indent="2"/>
      <protection locked="0"/>
    </xf>
    <xf numFmtId="0" fontId="14" fillId="0" borderId="2" xfId="0" applyFont="1" applyFill="1" applyBorder="1" applyAlignment="1" applyProtection="1">
      <alignment horizontal="left" vertical="center" wrapText="1" indent="1"/>
      <protection locked="0"/>
    </xf>
    <xf numFmtId="0" fontId="14" fillId="0" borderId="6" xfId="0" applyFont="1" applyFill="1" applyBorder="1" applyAlignment="1" applyProtection="1">
      <alignment horizontal="left" vertical="center" wrapText="1" indent="1"/>
      <protection locked="0"/>
    </xf>
    <xf numFmtId="0" fontId="3" fillId="0" borderId="0" xfId="1" applyFont="1" applyFill="1" applyAlignment="1" applyProtection="1">
      <alignment horizontal="left" indent="1"/>
      <protection locked="0"/>
    </xf>
    <xf numFmtId="0" fontId="6" fillId="0" borderId="0" xfId="1" applyFont="1" applyFill="1" applyAlignment="1" applyProtection="1">
      <alignment horizontal="left" indent="1"/>
      <protection locked="0"/>
    </xf>
    <xf numFmtId="0" fontId="11" fillId="0" borderId="0" xfId="1" applyFont="1" applyFill="1" applyAlignment="1" applyProtection="1">
      <alignment horizontal="left" vertical="center" indent="1"/>
      <protection locked="0"/>
    </xf>
    <xf numFmtId="0" fontId="14" fillId="0" borderId="10" xfId="0" applyFont="1" applyFill="1" applyBorder="1" applyAlignment="1" applyProtection="1">
      <alignment horizontal="left" vertical="center" wrapText="1" inden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8"/>
      <tableStyleElement type="headerRow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3" topLeftCell="A25" activePane="bottomLeft" state="frozen"/>
      <selection activeCell="K98" sqref="K98"/>
      <selection pane="bottomLeft" activeCell="V15" sqref="V15"/>
    </sheetView>
  </sheetViews>
  <sheetFormatPr defaultColWidth="9" defaultRowHeight="15.75"/>
  <cols>
    <col min="1" max="1" width="0.625" style="1" customWidth="1"/>
    <col min="2" max="2" width="4" style="1" customWidth="1"/>
    <col min="3" max="3" width="11.875" style="1" customWidth="1"/>
    <col min="4" max="4" width="16.125" style="97" bestFit="1" customWidth="1"/>
    <col min="5" max="5" width="6.375" style="1" bestFit="1" customWidth="1"/>
    <col min="6" max="6" width="9.375" style="1" hidden="1" customWidth="1"/>
    <col min="7" max="7" width="11.12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5"/>
    <col min="24" max="24" width="9.125" style="65" bestFit="1" customWidth="1"/>
    <col min="25" max="25" width="9" style="65"/>
    <col min="26" max="26" width="10.375" style="65" bestFit="1" customWidth="1"/>
    <col min="27" max="27" width="9.125" style="65" bestFit="1" customWidth="1"/>
    <col min="28" max="38" width="9" style="65"/>
    <col min="39" max="16384" width="9" style="1"/>
  </cols>
  <sheetData>
    <row r="1" spans="2:38" ht="27.75" customHeight="1">
      <c r="B1" s="118" t="s">
        <v>0</v>
      </c>
      <c r="C1" s="118"/>
      <c r="D1" s="118"/>
      <c r="E1" s="118"/>
      <c r="F1" s="118"/>
      <c r="G1" s="118"/>
      <c r="H1" s="119" t="s">
        <v>1263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3"/>
    </row>
    <row r="2" spans="2:38" ht="25.5" customHeight="1">
      <c r="B2" s="120" t="s">
        <v>1</v>
      </c>
      <c r="C2" s="120"/>
      <c r="D2" s="120"/>
      <c r="E2" s="120"/>
      <c r="F2" s="120"/>
      <c r="G2" s="120"/>
      <c r="H2" s="121" t="s">
        <v>47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5"/>
      <c r="AD2" s="66"/>
      <c r="AE2" s="67"/>
      <c r="AF2" s="66"/>
      <c r="AG2" s="66"/>
      <c r="AH2" s="66"/>
      <c r="AI2" s="67"/>
      <c r="AJ2" s="66"/>
    </row>
    <row r="3" spans="2:38" ht="4.5" customHeight="1">
      <c r="B3" s="6"/>
      <c r="C3" s="6"/>
      <c r="D3" s="9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8"/>
      <c r="AI3" s="68"/>
    </row>
    <row r="4" spans="2:38" ht="23.25" customHeight="1">
      <c r="B4" s="122" t="s">
        <v>2</v>
      </c>
      <c r="C4" s="122"/>
      <c r="D4" s="123" t="s">
        <v>55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71</v>
      </c>
      <c r="P4" s="124"/>
      <c r="Q4" s="124"/>
      <c r="R4" s="124"/>
      <c r="S4" s="124"/>
      <c r="T4" s="124"/>
      <c r="W4" s="66"/>
      <c r="X4" s="125" t="s">
        <v>43</v>
      </c>
      <c r="Y4" s="125" t="s">
        <v>8</v>
      </c>
      <c r="Z4" s="125" t="s">
        <v>42</v>
      </c>
      <c r="AA4" s="125" t="s">
        <v>41</v>
      </c>
      <c r="AB4" s="125"/>
      <c r="AC4" s="125"/>
      <c r="AD4" s="125"/>
      <c r="AE4" s="125" t="s">
        <v>40</v>
      </c>
      <c r="AF4" s="125"/>
      <c r="AG4" s="125" t="s">
        <v>38</v>
      </c>
      <c r="AH4" s="125"/>
      <c r="AI4" s="125" t="s">
        <v>39</v>
      </c>
      <c r="AJ4" s="125"/>
      <c r="AK4" s="125" t="s">
        <v>37</v>
      </c>
      <c r="AL4" s="125"/>
    </row>
    <row r="5" spans="2:38" ht="17.25" customHeight="1">
      <c r="B5" s="126" t="s">
        <v>3</v>
      </c>
      <c r="C5" s="126"/>
      <c r="D5" s="91"/>
      <c r="G5" s="127" t="s">
        <v>54</v>
      </c>
      <c r="H5" s="127"/>
      <c r="I5" s="127"/>
      <c r="J5" s="127"/>
      <c r="K5" s="127"/>
      <c r="L5" s="127"/>
      <c r="M5" s="127"/>
      <c r="N5" s="127"/>
      <c r="O5" s="127" t="s">
        <v>53</v>
      </c>
      <c r="P5" s="127"/>
      <c r="Q5" s="127"/>
      <c r="R5" s="127"/>
      <c r="S5" s="127"/>
      <c r="T5" s="127"/>
      <c r="W5" s="66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</row>
    <row r="6" spans="2:38" ht="5.25" customHeight="1">
      <c r="B6" s="9"/>
      <c r="C6" s="9"/>
      <c r="D6" s="92"/>
      <c r="E6" s="9"/>
      <c r="F6" s="9"/>
      <c r="G6" s="9"/>
      <c r="H6" s="9"/>
      <c r="I6" s="9"/>
      <c r="J6" s="9"/>
      <c r="K6" s="9"/>
      <c r="L6" s="9"/>
      <c r="M6" s="9"/>
      <c r="N6" s="9"/>
      <c r="O6" s="62"/>
      <c r="P6" s="3"/>
      <c r="Q6" s="3"/>
      <c r="R6" s="3"/>
      <c r="S6" s="3"/>
      <c r="T6" s="3"/>
      <c r="W6" s="66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</row>
    <row r="7" spans="2:38" ht="38.25" customHeight="1">
      <c r="B7" s="128" t="s">
        <v>4</v>
      </c>
      <c r="C7" s="112" t="s">
        <v>5</v>
      </c>
      <c r="D7" s="114" t="s">
        <v>6</v>
      </c>
      <c r="E7" s="115"/>
      <c r="F7" s="128" t="s">
        <v>7</v>
      </c>
      <c r="G7" s="128" t="s">
        <v>8</v>
      </c>
      <c r="H7" s="134" t="s">
        <v>9</v>
      </c>
      <c r="I7" s="134" t="s">
        <v>10</v>
      </c>
      <c r="J7" s="134" t="s">
        <v>11</v>
      </c>
      <c r="K7" s="134" t="s">
        <v>12</v>
      </c>
      <c r="L7" s="131" t="s">
        <v>13</v>
      </c>
      <c r="M7" s="131" t="s">
        <v>14</v>
      </c>
      <c r="N7" s="131" t="s">
        <v>15</v>
      </c>
      <c r="O7" s="131" t="s">
        <v>16</v>
      </c>
      <c r="P7" s="128" t="s">
        <v>17</v>
      </c>
      <c r="Q7" s="131" t="s">
        <v>18</v>
      </c>
      <c r="R7" s="128" t="s">
        <v>19</v>
      </c>
      <c r="S7" s="128" t="s">
        <v>20</v>
      </c>
      <c r="T7" s="128" t="s">
        <v>21</v>
      </c>
      <c r="W7" s="66"/>
      <c r="X7" s="125"/>
      <c r="Y7" s="125"/>
      <c r="Z7" s="125"/>
      <c r="AA7" s="69" t="s">
        <v>22</v>
      </c>
      <c r="AB7" s="69" t="s">
        <v>23</v>
      </c>
      <c r="AC7" s="69" t="s">
        <v>24</v>
      </c>
      <c r="AD7" s="69" t="s">
        <v>25</v>
      </c>
      <c r="AE7" s="69" t="s">
        <v>26</v>
      </c>
      <c r="AF7" s="69" t="s">
        <v>25</v>
      </c>
      <c r="AG7" s="69" t="s">
        <v>26</v>
      </c>
      <c r="AH7" s="69" t="s">
        <v>25</v>
      </c>
      <c r="AI7" s="69" t="s">
        <v>26</v>
      </c>
      <c r="AJ7" s="69" t="s">
        <v>25</v>
      </c>
      <c r="AK7" s="69" t="s">
        <v>26</v>
      </c>
      <c r="AL7" s="70" t="s">
        <v>25</v>
      </c>
    </row>
    <row r="8" spans="2:38" ht="38.25" customHeight="1">
      <c r="B8" s="130"/>
      <c r="C8" s="113"/>
      <c r="D8" s="116"/>
      <c r="E8" s="117"/>
      <c r="F8" s="130"/>
      <c r="G8" s="130"/>
      <c r="H8" s="134"/>
      <c r="I8" s="134"/>
      <c r="J8" s="134"/>
      <c r="K8" s="134"/>
      <c r="L8" s="131"/>
      <c r="M8" s="131"/>
      <c r="N8" s="131"/>
      <c r="O8" s="131"/>
      <c r="P8" s="129"/>
      <c r="Q8" s="131"/>
      <c r="R8" s="130"/>
      <c r="S8" s="129"/>
      <c r="T8" s="129"/>
      <c r="V8" s="10"/>
      <c r="W8" s="66"/>
      <c r="X8" s="71" t="str">
        <f>+D4</f>
        <v>Kinh tế vi mô 1</v>
      </c>
      <c r="Y8" s="72" t="str">
        <f>+O4</f>
        <v>Nhóm: BSA1310-06</v>
      </c>
      <c r="Z8" s="73">
        <f>+$AI$8+$AK$8+$AG$8</f>
        <v>75</v>
      </c>
      <c r="AA8" s="67">
        <f>COUNTIF($S$9:$S$132,"Khiển trách")</f>
        <v>0</v>
      </c>
      <c r="AB8" s="67">
        <f>COUNTIF($S$9:$S$132,"Cảnh cáo")</f>
        <v>0</v>
      </c>
      <c r="AC8" s="67">
        <f>COUNTIF($S$9:$S$132,"Đình chỉ thi")</f>
        <v>0</v>
      </c>
      <c r="AD8" s="74">
        <f>+($AA$8+$AB$8+$AC$8)/$Z$8*100%</f>
        <v>0</v>
      </c>
      <c r="AE8" s="67">
        <f>SUM(COUNTIF($S$9:$S$130,"Vắng"),COUNTIF($S$9:$S$130,"Vắng có phép"))</f>
        <v>2</v>
      </c>
      <c r="AF8" s="75">
        <f>+$AE$8/$Z$8</f>
        <v>2.6666666666666668E-2</v>
      </c>
      <c r="AG8" s="76">
        <f>COUNTIF($W$9:$W$130,"Thi lại")</f>
        <v>0</v>
      </c>
      <c r="AH8" s="75">
        <f>+$AG$8/$Z$8</f>
        <v>0</v>
      </c>
      <c r="AI8" s="76">
        <f>COUNTIF($W$9:$W$131,"Học lại")</f>
        <v>14</v>
      </c>
      <c r="AJ8" s="75">
        <f>+$AI$8/$Z$8</f>
        <v>0.18666666666666668</v>
      </c>
      <c r="AK8" s="67">
        <f>COUNTIF($W$10:$W$131,"Đạt")</f>
        <v>61</v>
      </c>
      <c r="AL8" s="74">
        <f>+$AK$8/$Z$8</f>
        <v>0.81333333333333335</v>
      </c>
    </row>
    <row r="9" spans="2:38" ht="14.25" customHeight="1">
      <c r="B9" s="135" t="s">
        <v>27</v>
      </c>
      <c r="C9" s="136"/>
      <c r="D9" s="136"/>
      <c r="E9" s="136"/>
      <c r="F9" s="136"/>
      <c r="G9" s="137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63">
        <f>100-(H9+I9+J9+K9)</f>
        <v>60</v>
      </c>
      <c r="P9" s="130"/>
      <c r="Q9" s="15"/>
      <c r="R9" s="15"/>
      <c r="S9" s="130"/>
      <c r="T9" s="130"/>
      <c r="W9" s="66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</row>
    <row r="10" spans="2:38" ht="18.75" customHeight="1">
      <c r="B10" s="16">
        <v>1</v>
      </c>
      <c r="C10" s="17" t="s">
        <v>757</v>
      </c>
      <c r="D10" s="101" t="s">
        <v>758</v>
      </c>
      <c r="E10" s="19" t="s">
        <v>759</v>
      </c>
      <c r="F10" s="20" t="s">
        <v>427</v>
      </c>
      <c r="G10" s="17" t="s">
        <v>76</v>
      </c>
      <c r="H10" s="21">
        <v>0</v>
      </c>
      <c r="I10" s="21">
        <v>0</v>
      </c>
      <c r="J10" s="21" t="s">
        <v>28</v>
      </c>
      <c r="K10" s="21">
        <v>0</v>
      </c>
      <c r="L10" s="22"/>
      <c r="M10" s="22"/>
      <c r="N10" s="22"/>
      <c r="O10" s="109" t="s">
        <v>1268</v>
      </c>
      <c r="P10" s="24">
        <f t="shared" ref="P10:P41" si="0">ROUND(SUMPRODUCT(H10:O10,$H$9:$O$9)/100,1)</f>
        <v>0</v>
      </c>
      <c r="Q10" s="25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5" t="str">
        <f t="shared" ref="R10:R41" si="2">IF($P10&lt;4,"Kém",IF(AND($P10&gt;=4,$P10&lt;=5.4),"Trung bình yếu",IF(AND($P10&gt;=5.5,$P10&lt;=6.9),"Trung bình",IF(AND($P10&gt;=7,$P10&lt;=8.4),"Khá",IF(AND($P10&gt;=8.5,$P10&lt;=10),"Giỏi","")))))</f>
        <v>Kém</v>
      </c>
      <c r="S10" s="87" t="str">
        <f t="shared" ref="S10:S16" si="3">+IF(OR($H10=0,$I10=0,$J10=0,$K10=0),"Không đủ ĐKDT","")</f>
        <v>Không đủ ĐKDT</v>
      </c>
      <c r="T10" s="40" t="s">
        <v>70</v>
      </c>
      <c r="U10" s="3"/>
      <c r="V10" s="27"/>
      <c r="W10" s="78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</row>
    <row r="11" spans="2:38" ht="18.75" customHeight="1">
      <c r="B11" s="28">
        <v>2</v>
      </c>
      <c r="C11" s="29" t="s">
        <v>760</v>
      </c>
      <c r="D11" s="93" t="s">
        <v>761</v>
      </c>
      <c r="E11" s="31" t="s">
        <v>74</v>
      </c>
      <c r="F11" s="32" t="s">
        <v>762</v>
      </c>
      <c r="G11" s="29" t="s">
        <v>96</v>
      </c>
      <c r="H11" s="33">
        <v>6</v>
      </c>
      <c r="I11" s="33">
        <v>5</v>
      </c>
      <c r="J11" s="33" t="s">
        <v>28</v>
      </c>
      <c r="K11" s="33">
        <v>5.5</v>
      </c>
      <c r="L11" s="34"/>
      <c r="M11" s="34"/>
      <c r="N11" s="34"/>
      <c r="O11" s="35">
        <v>3</v>
      </c>
      <c r="P11" s="36">
        <f t="shared" si="0"/>
        <v>4</v>
      </c>
      <c r="Q11" s="37" t="str">
        <f t="shared" si="1"/>
        <v>D</v>
      </c>
      <c r="R11" s="38" t="str">
        <f t="shared" si="2"/>
        <v>Trung bình yếu</v>
      </c>
      <c r="S11" s="39" t="str">
        <f t="shared" si="3"/>
        <v/>
      </c>
      <c r="T11" s="40" t="s">
        <v>70</v>
      </c>
      <c r="U11" s="3"/>
      <c r="V11" s="27"/>
      <c r="W11" s="78" t="str">
        <f t="shared" si="4"/>
        <v>Đạt</v>
      </c>
      <c r="X11" s="77"/>
      <c r="Y11" s="77"/>
      <c r="Z11" s="77"/>
      <c r="AA11" s="69"/>
      <c r="AB11" s="69"/>
      <c r="AC11" s="69"/>
      <c r="AD11" s="69"/>
      <c r="AE11" s="68"/>
      <c r="AF11" s="69"/>
      <c r="AG11" s="69"/>
      <c r="AH11" s="69"/>
      <c r="AI11" s="69"/>
      <c r="AJ11" s="69"/>
      <c r="AK11" s="69"/>
      <c r="AL11" s="70"/>
    </row>
    <row r="12" spans="2:38" ht="18.75" customHeight="1">
      <c r="B12" s="28">
        <v>3</v>
      </c>
      <c r="C12" s="29" t="s">
        <v>763</v>
      </c>
      <c r="D12" s="93" t="s">
        <v>764</v>
      </c>
      <c r="E12" s="31" t="s">
        <v>74</v>
      </c>
      <c r="F12" s="32" t="s">
        <v>765</v>
      </c>
      <c r="G12" s="29" t="s">
        <v>84</v>
      </c>
      <c r="H12" s="33">
        <v>9</v>
      </c>
      <c r="I12" s="33">
        <v>7</v>
      </c>
      <c r="J12" s="33" t="s">
        <v>28</v>
      </c>
      <c r="K12" s="33">
        <v>6.5</v>
      </c>
      <c r="L12" s="41"/>
      <c r="M12" s="41"/>
      <c r="N12" s="41"/>
      <c r="O12" s="35">
        <v>5</v>
      </c>
      <c r="P12" s="36">
        <f t="shared" si="0"/>
        <v>5.9</v>
      </c>
      <c r="Q12" s="37" t="str">
        <f t="shared" si="1"/>
        <v>C</v>
      </c>
      <c r="R12" s="38" t="str">
        <f t="shared" si="2"/>
        <v>Trung bình</v>
      </c>
      <c r="S12" s="39" t="str">
        <f t="shared" si="3"/>
        <v/>
      </c>
      <c r="T12" s="40" t="s">
        <v>70</v>
      </c>
      <c r="U12" s="3"/>
      <c r="V12" s="27"/>
      <c r="W12" s="78" t="str">
        <f t="shared" si="4"/>
        <v>Đạt</v>
      </c>
      <c r="X12" s="79"/>
      <c r="Y12" s="79"/>
      <c r="Z12" s="88"/>
      <c r="AA12" s="68"/>
      <c r="AB12" s="68"/>
      <c r="AC12" s="68"/>
      <c r="AD12" s="81"/>
      <c r="AE12" s="68"/>
      <c r="AF12" s="82"/>
      <c r="AG12" s="83"/>
      <c r="AH12" s="82"/>
      <c r="AI12" s="83"/>
      <c r="AJ12" s="82"/>
      <c r="AK12" s="68"/>
      <c r="AL12" s="81"/>
    </row>
    <row r="13" spans="2:38" ht="18.75" customHeight="1">
      <c r="B13" s="28">
        <v>4</v>
      </c>
      <c r="C13" s="29" t="s">
        <v>766</v>
      </c>
      <c r="D13" s="93" t="s">
        <v>767</v>
      </c>
      <c r="E13" s="31" t="s">
        <v>74</v>
      </c>
      <c r="F13" s="32" t="s">
        <v>768</v>
      </c>
      <c r="G13" s="29" t="s">
        <v>113</v>
      </c>
      <c r="H13" s="33">
        <v>10</v>
      </c>
      <c r="I13" s="33">
        <v>8</v>
      </c>
      <c r="J13" s="33" t="s">
        <v>28</v>
      </c>
      <c r="K13" s="33">
        <v>8.5</v>
      </c>
      <c r="L13" s="41"/>
      <c r="M13" s="41"/>
      <c r="N13" s="41"/>
      <c r="O13" s="35">
        <v>9</v>
      </c>
      <c r="P13" s="36">
        <f t="shared" si="0"/>
        <v>8.9</v>
      </c>
      <c r="Q13" s="37" t="str">
        <f t="shared" si="1"/>
        <v>A</v>
      </c>
      <c r="R13" s="38" t="str">
        <f t="shared" si="2"/>
        <v>Giỏi</v>
      </c>
      <c r="S13" s="39" t="str">
        <f t="shared" si="3"/>
        <v/>
      </c>
      <c r="T13" s="40" t="s">
        <v>70</v>
      </c>
      <c r="U13" s="3"/>
      <c r="V13" s="27"/>
      <c r="W13" s="78" t="str">
        <f t="shared" si="4"/>
        <v>Đạt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</row>
    <row r="14" spans="2:38" ht="18.75" customHeight="1">
      <c r="B14" s="28">
        <v>5</v>
      </c>
      <c r="C14" s="29" t="s">
        <v>769</v>
      </c>
      <c r="D14" s="93" t="s">
        <v>770</v>
      </c>
      <c r="E14" s="31" t="s">
        <v>74</v>
      </c>
      <c r="F14" s="32" t="s">
        <v>771</v>
      </c>
      <c r="G14" s="29" t="s">
        <v>76</v>
      </c>
      <c r="H14" s="33">
        <v>10</v>
      </c>
      <c r="I14" s="33">
        <v>8</v>
      </c>
      <c r="J14" s="33" t="s">
        <v>28</v>
      </c>
      <c r="K14" s="33">
        <v>7.5</v>
      </c>
      <c r="L14" s="41"/>
      <c r="M14" s="41"/>
      <c r="N14" s="41"/>
      <c r="O14" s="35">
        <v>6</v>
      </c>
      <c r="P14" s="36">
        <f t="shared" si="0"/>
        <v>6.9</v>
      </c>
      <c r="Q14" s="37" t="str">
        <f t="shared" si="1"/>
        <v>C+</v>
      </c>
      <c r="R14" s="38" t="str">
        <f t="shared" si="2"/>
        <v>Trung bình</v>
      </c>
      <c r="S14" s="39" t="str">
        <f t="shared" si="3"/>
        <v/>
      </c>
      <c r="T14" s="40" t="s">
        <v>70</v>
      </c>
      <c r="U14" s="3"/>
      <c r="V14" s="27"/>
      <c r="W14" s="78" t="str">
        <f t="shared" si="4"/>
        <v>Đạt</v>
      </c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</row>
    <row r="15" spans="2:38" ht="18.75" customHeight="1">
      <c r="B15" s="28">
        <v>6</v>
      </c>
      <c r="C15" s="29" t="s">
        <v>772</v>
      </c>
      <c r="D15" s="93" t="s">
        <v>773</v>
      </c>
      <c r="E15" s="31" t="s">
        <v>74</v>
      </c>
      <c r="F15" s="32" t="s">
        <v>774</v>
      </c>
      <c r="G15" s="29" t="s">
        <v>126</v>
      </c>
      <c r="H15" s="33">
        <v>8</v>
      </c>
      <c r="I15" s="33">
        <v>7</v>
      </c>
      <c r="J15" s="33" t="s">
        <v>28</v>
      </c>
      <c r="K15" s="33">
        <v>7.5</v>
      </c>
      <c r="L15" s="41"/>
      <c r="M15" s="41"/>
      <c r="N15" s="41"/>
      <c r="O15" s="35">
        <v>7</v>
      </c>
      <c r="P15" s="36">
        <f t="shared" si="0"/>
        <v>7.2</v>
      </c>
      <c r="Q15" s="37" t="str">
        <f t="shared" si="1"/>
        <v>B</v>
      </c>
      <c r="R15" s="38" t="str">
        <f t="shared" si="2"/>
        <v>Khá</v>
      </c>
      <c r="S15" s="39" t="str">
        <f t="shared" si="3"/>
        <v/>
      </c>
      <c r="T15" s="40" t="s">
        <v>70</v>
      </c>
      <c r="U15" s="3"/>
      <c r="V15" s="27"/>
      <c r="W15" s="78" t="str">
        <f t="shared" si="4"/>
        <v>Đạt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</row>
    <row r="16" spans="2:38" ht="18.75" customHeight="1">
      <c r="B16" s="28">
        <v>7</v>
      </c>
      <c r="C16" s="29" t="s">
        <v>775</v>
      </c>
      <c r="D16" s="93" t="s">
        <v>515</v>
      </c>
      <c r="E16" s="31" t="s">
        <v>74</v>
      </c>
      <c r="F16" s="32" t="s">
        <v>776</v>
      </c>
      <c r="G16" s="29" t="s">
        <v>113</v>
      </c>
      <c r="H16" s="33">
        <v>10</v>
      </c>
      <c r="I16" s="33">
        <v>8</v>
      </c>
      <c r="J16" s="33" t="s">
        <v>28</v>
      </c>
      <c r="K16" s="33">
        <v>8</v>
      </c>
      <c r="L16" s="41"/>
      <c r="M16" s="41"/>
      <c r="N16" s="41"/>
      <c r="O16" s="35">
        <v>8</v>
      </c>
      <c r="P16" s="36">
        <f t="shared" si="0"/>
        <v>8.1999999999999993</v>
      </c>
      <c r="Q16" s="37" t="str">
        <f t="shared" si="1"/>
        <v>B+</v>
      </c>
      <c r="R16" s="38" t="str">
        <f t="shared" si="2"/>
        <v>Khá</v>
      </c>
      <c r="S16" s="39" t="str">
        <f t="shared" si="3"/>
        <v/>
      </c>
      <c r="T16" s="40" t="s">
        <v>70</v>
      </c>
      <c r="U16" s="3"/>
      <c r="V16" s="27"/>
      <c r="W16" s="78" t="str">
        <f t="shared" si="4"/>
        <v>Đạt</v>
      </c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</row>
    <row r="17" spans="2:38" ht="18.75" customHeight="1">
      <c r="B17" s="28">
        <v>8</v>
      </c>
      <c r="C17" s="29" t="s">
        <v>777</v>
      </c>
      <c r="D17" s="93" t="s">
        <v>778</v>
      </c>
      <c r="E17" s="31" t="s">
        <v>74</v>
      </c>
      <c r="F17" s="32" t="s">
        <v>779</v>
      </c>
      <c r="G17" s="29" t="s">
        <v>80</v>
      </c>
      <c r="H17" s="33">
        <v>4</v>
      </c>
      <c r="I17" s="33">
        <v>5</v>
      </c>
      <c r="J17" s="33" t="s">
        <v>28</v>
      </c>
      <c r="K17" s="33">
        <v>1.5</v>
      </c>
      <c r="L17" s="41"/>
      <c r="M17" s="41"/>
      <c r="N17" s="41"/>
      <c r="O17" s="35" t="s">
        <v>1267</v>
      </c>
      <c r="P17" s="36">
        <v>0</v>
      </c>
      <c r="Q17" s="37" t="str">
        <f t="shared" si="1"/>
        <v>F</v>
      </c>
      <c r="R17" s="38" t="str">
        <f t="shared" si="2"/>
        <v>Kém</v>
      </c>
      <c r="S17" s="39" t="s">
        <v>1266</v>
      </c>
      <c r="T17" s="40" t="s">
        <v>70</v>
      </c>
      <c r="U17" s="3"/>
      <c r="V17" s="27"/>
      <c r="W17" s="78" t="str">
        <f t="shared" si="4"/>
        <v>Học lại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</row>
    <row r="18" spans="2:38" ht="18.75" customHeight="1">
      <c r="B18" s="28">
        <v>9</v>
      </c>
      <c r="C18" s="29" t="s">
        <v>780</v>
      </c>
      <c r="D18" s="93" t="s">
        <v>781</v>
      </c>
      <c r="E18" s="31" t="s">
        <v>116</v>
      </c>
      <c r="F18" s="32" t="s">
        <v>782</v>
      </c>
      <c r="G18" s="29" t="s">
        <v>96</v>
      </c>
      <c r="H18" s="33">
        <v>9</v>
      </c>
      <c r="I18" s="33">
        <v>6</v>
      </c>
      <c r="J18" s="33" t="s">
        <v>28</v>
      </c>
      <c r="K18" s="33">
        <v>6.5</v>
      </c>
      <c r="L18" s="41"/>
      <c r="M18" s="41"/>
      <c r="N18" s="41"/>
      <c r="O18" s="35">
        <v>4</v>
      </c>
      <c r="P18" s="36">
        <f t="shared" si="0"/>
        <v>5.2</v>
      </c>
      <c r="Q18" s="37" t="str">
        <f t="shared" si="1"/>
        <v>D+</v>
      </c>
      <c r="R18" s="38" t="str">
        <f t="shared" si="2"/>
        <v>Trung bình yếu</v>
      </c>
      <c r="S18" s="39" t="str">
        <f t="shared" ref="S18:S49" si="5">+IF(OR($H18=0,$I18=0,$J18=0,$K18=0),"Không đủ ĐKDT","")</f>
        <v/>
      </c>
      <c r="T18" s="40" t="s">
        <v>70</v>
      </c>
      <c r="U18" s="3"/>
      <c r="V18" s="27"/>
      <c r="W18" s="78" t="str">
        <f t="shared" si="4"/>
        <v>Đạt</v>
      </c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</row>
    <row r="19" spans="2:38" ht="18.75" customHeight="1">
      <c r="B19" s="28">
        <v>10</v>
      </c>
      <c r="C19" s="29" t="s">
        <v>783</v>
      </c>
      <c r="D19" s="93" t="s">
        <v>238</v>
      </c>
      <c r="E19" s="31" t="s">
        <v>784</v>
      </c>
      <c r="F19" s="32" t="s">
        <v>785</v>
      </c>
      <c r="G19" s="29" t="s">
        <v>96</v>
      </c>
      <c r="H19" s="33">
        <v>8</v>
      </c>
      <c r="I19" s="33">
        <v>8</v>
      </c>
      <c r="J19" s="33" t="s">
        <v>28</v>
      </c>
      <c r="K19" s="33">
        <v>7</v>
      </c>
      <c r="L19" s="41"/>
      <c r="M19" s="41"/>
      <c r="N19" s="41"/>
      <c r="O19" s="35">
        <v>5</v>
      </c>
      <c r="P19" s="36">
        <f t="shared" si="0"/>
        <v>6</v>
      </c>
      <c r="Q19" s="37" t="str">
        <f t="shared" si="1"/>
        <v>C</v>
      </c>
      <c r="R19" s="38" t="str">
        <f t="shared" si="2"/>
        <v>Trung bình</v>
      </c>
      <c r="S19" s="39" t="str">
        <f t="shared" si="5"/>
        <v/>
      </c>
      <c r="T19" s="40" t="s">
        <v>70</v>
      </c>
      <c r="U19" s="3"/>
      <c r="V19" s="27"/>
      <c r="W19" s="78" t="str">
        <f t="shared" si="4"/>
        <v>Đạt</v>
      </c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</row>
    <row r="20" spans="2:38" ht="18.75" customHeight="1">
      <c r="B20" s="28">
        <v>11</v>
      </c>
      <c r="C20" s="29" t="s">
        <v>786</v>
      </c>
      <c r="D20" s="93" t="s">
        <v>315</v>
      </c>
      <c r="E20" s="31" t="s">
        <v>787</v>
      </c>
      <c r="F20" s="32" t="s">
        <v>788</v>
      </c>
      <c r="G20" s="29" t="s">
        <v>88</v>
      </c>
      <c r="H20" s="33">
        <v>4</v>
      </c>
      <c r="I20" s="33">
        <v>3</v>
      </c>
      <c r="J20" s="33" t="s">
        <v>28</v>
      </c>
      <c r="K20" s="33">
        <v>4.5</v>
      </c>
      <c r="L20" s="41"/>
      <c r="M20" s="41"/>
      <c r="N20" s="41"/>
      <c r="O20" s="35">
        <v>3</v>
      </c>
      <c r="P20" s="36">
        <f t="shared" si="0"/>
        <v>3.4</v>
      </c>
      <c r="Q20" s="37" t="str">
        <f t="shared" si="1"/>
        <v>F</v>
      </c>
      <c r="R20" s="38" t="str">
        <f t="shared" si="2"/>
        <v>Kém</v>
      </c>
      <c r="S20" s="39" t="str">
        <f t="shared" si="5"/>
        <v/>
      </c>
      <c r="T20" s="40" t="s">
        <v>70</v>
      </c>
      <c r="U20" s="3"/>
      <c r="V20" s="27"/>
      <c r="W20" s="78" t="str">
        <f t="shared" si="4"/>
        <v>Học lại</v>
      </c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</row>
    <row r="21" spans="2:38" ht="18.75" customHeight="1">
      <c r="B21" s="28">
        <v>12</v>
      </c>
      <c r="C21" s="29" t="s">
        <v>789</v>
      </c>
      <c r="D21" s="93" t="s">
        <v>790</v>
      </c>
      <c r="E21" s="31" t="s">
        <v>378</v>
      </c>
      <c r="F21" s="32" t="s">
        <v>791</v>
      </c>
      <c r="G21" s="29" t="s">
        <v>96</v>
      </c>
      <c r="H21" s="33">
        <v>10</v>
      </c>
      <c r="I21" s="33">
        <v>8</v>
      </c>
      <c r="J21" s="33" t="s">
        <v>28</v>
      </c>
      <c r="K21" s="33">
        <v>7.5</v>
      </c>
      <c r="L21" s="41"/>
      <c r="M21" s="41"/>
      <c r="N21" s="41"/>
      <c r="O21" s="35">
        <v>4</v>
      </c>
      <c r="P21" s="36">
        <f t="shared" si="0"/>
        <v>5.7</v>
      </c>
      <c r="Q21" s="37" t="str">
        <f t="shared" si="1"/>
        <v>C</v>
      </c>
      <c r="R21" s="38" t="str">
        <f t="shared" si="2"/>
        <v>Trung bình</v>
      </c>
      <c r="S21" s="39" t="str">
        <f t="shared" si="5"/>
        <v/>
      </c>
      <c r="T21" s="40" t="s">
        <v>70</v>
      </c>
      <c r="U21" s="3"/>
      <c r="V21" s="27"/>
      <c r="W21" s="78" t="str">
        <f t="shared" si="4"/>
        <v>Đạt</v>
      </c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2:38" ht="18.75" customHeight="1">
      <c r="B22" s="28">
        <v>13</v>
      </c>
      <c r="C22" s="29" t="s">
        <v>792</v>
      </c>
      <c r="D22" s="93" t="s">
        <v>449</v>
      </c>
      <c r="E22" s="31" t="s">
        <v>594</v>
      </c>
      <c r="F22" s="32" t="s">
        <v>793</v>
      </c>
      <c r="G22" s="29" t="s">
        <v>113</v>
      </c>
      <c r="H22" s="33">
        <v>10</v>
      </c>
      <c r="I22" s="33">
        <v>8</v>
      </c>
      <c r="J22" s="33" t="s">
        <v>28</v>
      </c>
      <c r="K22" s="33">
        <v>7.5</v>
      </c>
      <c r="L22" s="41"/>
      <c r="M22" s="41"/>
      <c r="N22" s="41"/>
      <c r="O22" s="35">
        <v>4</v>
      </c>
      <c r="P22" s="36">
        <f t="shared" si="0"/>
        <v>5.7</v>
      </c>
      <c r="Q22" s="37" t="str">
        <f t="shared" si="1"/>
        <v>C</v>
      </c>
      <c r="R22" s="38" t="str">
        <f t="shared" si="2"/>
        <v>Trung bình</v>
      </c>
      <c r="S22" s="39" t="str">
        <f t="shared" si="5"/>
        <v/>
      </c>
      <c r="T22" s="40" t="s">
        <v>70</v>
      </c>
      <c r="U22" s="3"/>
      <c r="V22" s="27"/>
      <c r="W22" s="78" t="str">
        <f t="shared" si="4"/>
        <v>Đạt</v>
      </c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2:38" ht="18.75" customHeight="1">
      <c r="B23" s="28">
        <v>14</v>
      </c>
      <c r="C23" s="29" t="s">
        <v>794</v>
      </c>
      <c r="D23" s="93" t="s">
        <v>515</v>
      </c>
      <c r="E23" s="31" t="s">
        <v>594</v>
      </c>
      <c r="F23" s="32" t="s">
        <v>626</v>
      </c>
      <c r="G23" s="29" t="s">
        <v>126</v>
      </c>
      <c r="H23" s="33">
        <v>10</v>
      </c>
      <c r="I23" s="33">
        <v>7</v>
      </c>
      <c r="J23" s="33" t="s">
        <v>28</v>
      </c>
      <c r="K23" s="33">
        <v>8</v>
      </c>
      <c r="L23" s="41"/>
      <c r="M23" s="41"/>
      <c r="N23" s="41"/>
      <c r="O23" s="35">
        <v>5</v>
      </c>
      <c r="P23" s="36">
        <f t="shared" si="0"/>
        <v>6.3</v>
      </c>
      <c r="Q23" s="37" t="str">
        <f t="shared" si="1"/>
        <v>C</v>
      </c>
      <c r="R23" s="38" t="str">
        <f t="shared" si="2"/>
        <v>Trung bình</v>
      </c>
      <c r="S23" s="39" t="str">
        <f t="shared" si="5"/>
        <v/>
      </c>
      <c r="T23" s="40" t="s">
        <v>70</v>
      </c>
      <c r="U23" s="3"/>
      <c r="V23" s="27"/>
      <c r="W23" s="78" t="str">
        <f t="shared" si="4"/>
        <v>Đạt</v>
      </c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2:38" ht="18.75" customHeight="1">
      <c r="B24" s="28">
        <v>15</v>
      </c>
      <c r="C24" s="29" t="s">
        <v>795</v>
      </c>
      <c r="D24" s="93" t="s">
        <v>796</v>
      </c>
      <c r="E24" s="31" t="s">
        <v>797</v>
      </c>
      <c r="F24" s="32" t="s">
        <v>109</v>
      </c>
      <c r="G24" s="29" t="s">
        <v>113</v>
      </c>
      <c r="H24" s="33">
        <v>0</v>
      </c>
      <c r="I24" s="33">
        <v>0</v>
      </c>
      <c r="J24" s="33" t="s">
        <v>28</v>
      </c>
      <c r="K24" s="33">
        <v>0</v>
      </c>
      <c r="L24" s="41"/>
      <c r="M24" s="41"/>
      <c r="N24" s="41"/>
      <c r="O24" s="35" t="s">
        <v>1268</v>
      </c>
      <c r="P24" s="36">
        <f t="shared" si="0"/>
        <v>0</v>
      </c>
      <c r="Q24" s="37" t="str">
        <f t="shared" si="1"/>
        <v>F</v>
      </c>
      <c r="R24" s="38" t="str">
        <f t="shared" si="2"/>
        <v>Kém</v>
      </c>
      <c r="S24" s="39" t="str">
        <f t="shared" si="5"/>
        <v>Không đủ ĐKDT</v>
      </c>
      <c r="T24" s="40" t="s">
        <v>70</v>
      </c>
      <c r="U24" s="3"/>
      <c r="V24" s="27"/>
      <c r="W24" s="78" t="str">
        <f t="shared" si="4"/>
        <v>Học lại</v>
      </c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2:38" ht="18.75" customHeight="1">
      <c r="B25" s="28">
        <v>16</v>
      </c>
      <c r="C25" s="29" t="s">
        <v>798</v>
      </c>
      <c r="D25" s="93" t="s">
        <v>94</v>
      </c>
      <c r="E25" s="31" t="s">
        <v>797</v>
      </c>
      <c r="F25" s="32" t="s">
        <v>182</v>
      </c>
      <c r="G25" s="29" t="s">
        <v>80</v>
      </c>
      <c r="H25" s="33">
        <v>8</v>
      </c>
      <c r="I25" s="33">
        <v>6</v>
      </c>
      <c r="J25" s="33" t="s">
        <v>28</v>
      </c>
      <c r="K25" s="33">
        <v>7</v>
      </c>
      <c r="L25" s="41"/>
      <c r="M25" s="41"/>
      <c r="N25" s="41"/>
      <c r="O25" s="35">
        <v>2</v>
      </c>
      <c r="P25" s="36">
        <f t="shared" si="0"/>
        <v>4</v>
      </c>
      <c r="Q25" s="37" t="str">
        <f t="shared" si="1"/>
        <v>D</v>
      </c>
      <c r="R25" s="38" t="str">
        <f t="shared" si="2"/>
        <v>Trung bình yếu</v>
      </c>
      <c r="S25" s="39" t="str">
        <f t="shared" si="5"/>
        <v/>
      </c>
      <c r="T25" s="40" t="s">
        <v>70</v>
      </c>
      <c r="U25" s="3"/>
      <c r="V25" s="27"/>
      <c r="W25" s="78" t="str">
        <f t="shared" si="4"/>
        <v>Đạt</v>
      </c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2:38" ht="18.75" customHeight="1">
      <c r="B26" s="28">
        <v>17</v>
      </c>
      <c r="C26" s="29" t="s">
        <v>799</v>
      </c>
      <c r="D26" s="93" t="s">
        <v>123</v>
      </c>
      <c r="E26" s="31" t="s">
        <v>132</v>
      </c>
      <c r="F26" s="32" t="s">
        <v>478</v>
      </c>
      <c r="G26" s="29" t="s">
        <v>113</v>
      </c>
      <c r="H26" s="33">
        <v>9</v>
      </c>
      <c r="I26" s="33">
        <v>6</v>
      </c>
      <c r="J26" s="33" t="s">
        <v>28</v>
      </c>
      <c r="K26" s="33">
        <v>7.5</v>
      </c>
      <c r="L26" s="41"/>
      <c r="M26" s="41"/>
      <c r="N26" s="41"/>
      <c r="O26" s="35">
        <v>7</v>
      </c>
      <c r="P26" s="36">
        <f t="shared" si="0"/>
        <v>7.2</v>
      </c>
      <c r="Q26" s="37" t="str">
        <f t="shared" si="1"/>
        <v>B</v>
      </c>
      <c r="R26" s="38" t="str">
        <f t="shared" si="2"/>
        <v>Khá</v>
      </c>
      <c r="S26" s="39" t="str">
        <f t="shared" si="5"/>
        <v/>
      </c>
      <c r="T26" s="40" t="s">
        <v>70</v>
      </c>
      <c r="U26" s="3"/>
      <c r="V26" s="27"/>
      <c r="W26" s="78" t="str">
        <f t="shared" si="4"/>
        <v>Đạt</v>
      </c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2:38" ht="18.75" customHeight="1">
      <c r="B27" s="28">
        <v>18</v>
      </c>
      <c r="C27" s="29" t="s">
        <v>800</v>
      </c>
      <c r="D27" s="93" t="s">
        <v>801</v>
      </c>
      <c r="E27" s="31" t="s">
        <v>802</v>
      </c>
      <c r="F27" s="32" t="s">
        <v>371</v>
      </c>
      <c r="G27" s="29" t="s">
        <v>96</v>
      </c>
      <c r="H27" s="33">
        <v>8</v>
      </c>
      <c r="I27" s="33">
        <v>8</v>
      </c>
      <c r="J27" s="33" t="s">
        <v>28</v>
      </c>
      <c r="K27" s="33">
        <v>6.5</v>
      </c>
      <c r="L27" s="41"/>
      <c r="M27" s="41"/>
      <c r="N27" s="41"/>
      <c r="O27" s="35">
        <v>3</v>
      </c>
      <c r="P27" s="36">
        <f t="shared" si="0"/>
        <v>4.7</v>
      </c>
      <c r="Q27" s="37" t="str">
        <f t="shared" si="1"/>
        <v>D</v>
      </c>
      <c r="R27" s="38" t="str">
        <f t="shared" si="2"/>
        <v>Trung bình yếu</v>
      </c>
      <c r="S27" s="39" t="str">
        <f t="shared" si="5"/>
        <v/>
      </c>
      <c r="T27" s="40" t="s">
        <v>70</v>
      </c>
      <c r="U27" s="3"/>
      <c r="V27" s="27"/>
      <c r="W27" s="78" t="str">
        <f t="shared" si="4"/>
        <v>Đạt</v>
      </c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2:38" ht="18.75" customHeight="1">
      <c r="B28" s="28">
        <v>19</v>
      </c>
      <c r="C28" s="29" t="s">
        <v>803</v>
      </c>
      <c r="D28" s="93" t="s">
        <v>804</v>
      </c>
      <c r="E28" s="31" t="s">
        <v>387</v>
      </c>
      <c r="F28" s="32" t="s">
        <v>197</v>
      </c>
      <c r="G28" s="29" t="s">
        <v>84</v>
      </c>
      <c r="H28" s="33">
        <v>8</v>
      </c>
      <c r="I28" s="33">
        <v>7</v>
      </c>
      <c r="J28" s="33" t="s">
        <v>28</v>
      </c>
      <c r="K28" s="33">
        <v>6.5</v>
      </c>
      <c r="L28" s="41"/>
      <c r="M28" s="41"/>
      <c r="N28" s="41"/>
      <c r="O28" s="35">
        <v>3</v>
      </c>
      <c r="P28" s="36">
        <f t="shared" si="0"/>
        <v>4.5999999999999996</v>
      </c>
      <c r="Q28" s="37" t="str">
        <f t="shared" si="1"/>
        <v>D</v>
      </c>
      <c r="R28" s="38" t="str">
        <f t="shared" si="2"/>
        <v>Trung bình yếu</v>
      </c>
      <c r="S28" s="39" t="str">
        <f t="shared" si="5"/>
        <v/>
      </c>
      <c r="T28" s="40" t="s">
        <v>70</v>
      </c>
      <c r="U28" s="3"/>
      <c r="V28" s="27"/>
      <c r="W28" s="78" t="str">
        <f t="shared" si="4"/>
        <v>Đạt</v>
      </c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  <row r="29" spans="2:38" ht="18.75" customHeight="1">
      <c r="B29" s="28">
        <v>20</v>
      </c>
      <c r="C29" s="29" t="s">
        <v>805</v>
      </c>
      <c r="D29" s="93" t="s">
        <v>162</v>
      </c>
      <c r="E29" s="31" t="s">
        <v>146</v>
      </c>
      <c r="F29" s="32" t="s">
        <v>806</v>
      </c>
      <c r="G29" s="29" t="s">
        <v>88</v>
      </c>
      <c r="H29" s="33">
        <v>9</v>
      </c>
      <c r="I29" s="33">
        <v>8</v>
      </c>
      <c r="J29" s="33" t="s">
        <v>28</v>
      </c>
      <c r="K29" s="33">
        <v>5.5</v>
      </c>
      <c r="L29" s="41"/>
      <c r="M29" s="41"/>
      <c r="N29" s="41"/>
      <c r="O29" s="35">
        <v>5</v>
      </c>
      <c r="P29" s="36">
        <f t="shared" si="0"/>
        <v>5.8</v>
      </c>
      <c r="Q29" s="37" t="str">
        <f t="shared" si="1"/>
        <v>C</v>
      </c>
      <c r="R29" s="38" t="str">
        <f t="shared" si="2"/>
        <v>Trung bình</v>
      </c>
      <c r="S29" s="39" t="str">
        <f t="shared" si="5"/>
        <v/>
      </c>
      <c r="T29" s="40" t="s">
        <v>70</v>
      </c>
      <c r="U29" s="3"/>
      <c r="V29" s="27"/>
      <c r="W29" s="78" t="str">
        <f t="shared" si="4"/>
        <v>Đạt</v>
      </c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2:38" ht="18.75" customHeight="1">
      <c r="B30" s="28">
        <v>21</v>
      </c>
      <c r="C30" s="29" t="s">
        <v>807</v>
      </c>
      <c r="D30" s="93" t="s">
        <v>294</v>
      </c>
      <c r="E30" s="31" t="s">
        <v>146</v>
      </c>
      <c r="F30" s="32" t="s">
        <v>286</v>
      </c>
      <c r="G30" s="29" t="s">
        <v>92</v>
      </c>
      <c r="H30" s="33">
        <v>8</v>
      </c>
      <c r="I30" s="33">
        <v>8</v>
      </c>
      <c r="J30" s="33" t="s">
        <v>28</v>
      </c>
      <c r="K30" s="33">
        <v>7</v>
      </c>
      <c r="L30" s="41"/>
      <c r="M30" s="41"/>
      <c r="N30" s="41"/>
      <c r="O30" s="35">
        <v>4</v>
      </c>
      <c r="P30" s="36">
        <f t="shared" si="0"/>
        <v>5.4</v>
      </c>
      <c r="Q30" s="37" t="str">
        <f t="shared" si="1"/>
        <v>D+</v>
      </c>
      <c r="R30" s="38" t="str">
        <f t="shared" si="2"/>
        <v>Trung bình yếu</v>
      </c>
      <c r="S30" s="39" t="str">
        <f t="shared" si="5"/>
        <v/>
      </c>
      <c r="T30" s="40" t="s">
        <v>70</v>
      </c>
      <c r="U30" s="3"/>
      <c r="V30" s="27"/>
      <c r="W30" s="78" t="str">
        <f t="shared" si="4"/>
        <v>Đạt</v>
      </c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2:38" ht="18.75" customHeight="1">
      <c r="B31" s="28">
        <v>22</v>
      </c>
      <c r="C31" s="29" t="s">
        <v>808</v>
      </c>
      <c r="D31" s="93" t="s">
        <v>809</v>
      </c>
      <c r="E31" s="31" t="s">
        <v>146</v>
      </c>
      <c r="F31" s="32" t="s">
        <v>483</v>
      </c>
      <c r="G31" s="29" t="s">
        <v>96</v>
      </c>
      <c r="H31" s="33">
        <v>4</v>
      </c>
      <c r="I31" s="33">
        <v>5</v>
      </c>
      <c r="J31" s="33" t="s">
        <v>28</v>
      </c>
      <c r="K31" s="33">
        <v>3</v>
      </c>
      <c r="L31" s="41"/>
      <c r="M31" s="41"/>
      <c r="N31" s="41"/>
      <c r="O31" s="35">
        <v>4</v>
      </c>
      <c r="P31" s="36">
        <f t="shared" si="0"/>
        <v>3.9</v>
      </c>
      <c r="Q31" s="37" t="str">
        <f t="shared" si="1"/>
        <v>F</v>
      </c>
      <c r="R31" s="38" t="str">
        <f t="shared" si="2"/>
        <v>Kém</v>
      </c>
      <c r="S31" s="39" t="str">
        <f t="shared" si="5"/>
        <v/>
      </c>
      <c r="T31" s="40" t="s">
        <v>70</v>
      </c>
      <c r="U31" s="3"/>
      <c r="V31" s="27"/>
      <c r="W31" s="78" t="str">
        <f t="shared" si="4"/>
        <v>Học lại</v>
      </c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2:38" ht="18.75" customHeight="1">
      <c r="B32" s="28">
        <v>23</v>
      </c>
      <c r="C32" s="29" t="s">
        <v>810</v>
      </c>
      <c r="D32" s="93" t="s">
        <v>809</v>
      </c>
      <c r="E32" s="31" t="s">
        <v>146</v>
      </c>
      <c r="F32" s="32" t="s">
        <v>811</v>
      </c>
      <c r="G32" s="29" t="s">
        <v>100</v>
      </c>
      <c r="H32" s="33">
        <v>9</v>
      </c>
      <c r="I32" s="33">
        <v>6</v>
      </c>
      <c r="J32" s="33" t="s">
        <v>28</v>
      </c>
      <c r="K32" s="33">
        <v>7</v>
      </c>
      <c r="L32" s="41"/>
      <c r="M32" s="41"/>
      <c r="N32" s="41"/>
      <c r="O32" s="35">
        <v>3</v>
      </c>
      <c r="P32" s="36">
        <f t="shared" si="0"/>
        <v>4.7</v>
      </c>
      <c r="Q32" s="37" t="str">
        <f t="shared" si="1"/>
        <v>D</v>
      </c>
      <c r="R32" s="38" t="str">
        <f t="shared" si="2"/>
        <v>Trung bình yếu</v>
      </c>
      <c r="S32" s="39" t="str">
        <f t="shared" si="5"/>
        <v/>
      </c>
      <c r="T32" s="40" t="s">
        <v>70</v>
      </c>
      <c r="U32" s="3"/>
      <c r="V32" s="27"/>
      <c r="W32" s="78" t="str">
        <f t="shared" si="4"/>
        <v>Đạt</v>
      </c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2:38" ht="18.75" customHeight="1">
      <c r="B33" s="28">
        <v>24</v>
      </c>
      <c r="C33" s="29" t="s">
        <v>812</v>
      </c>
      <c r="D33" s="93" t="s">
        <v>238</v>
      </c>
      <c r="E33" s="31" t="s">
        <v>813</v>
      </c>
      <c r="F33" s="32" t="s">
        <v>151</v>
      </c>
      <c r="G33" s="29" t="s">
        <v>113</v>
      </c>
      <c r="H33" s="33">
        <v>8</v>
      </c>
      <c r="I33" s="33">
        <v>6</v>
      </c>
      <c r="J33" s="33" t="s">
        <v>28</v>
      </c>
      <c r="K33" s="33">
        <v>7.5</v>
      </c>
      <c r="L33" s="41"/>
      <c r="M33" s="41"/>
      <c r="N33" s="41"/>
      <c r="O33" s="35">
        <v>4</v>
      </c>
      <c r="P33" s="36">
        <f t="shared" si="0"/>
        <v>5.3</v>
      </c>
      <c r="Q33" s="37" t="str">
        <f t="shared" si="1"/>
        <v>D+</v>
      </c>
      <c r="R33" s="38" t="str">
        <f t="shared" si="2"/>
        <v>Trung bình yếu</v>
      </c>
      <c r="S33" s="39" t="str">
        <f t="shared" si="5"/>
        <v/>
      </c>
      <c r="T33" s="40" t="s">
        <v>70</v>
      </c>
      <c r="U33" s="3"/>
      <c r="V33" s="27"/>
      <c r="W33" s="78" t="str">
        <f t="shared" si="4"/>
        <v>Đạt</v>
      </c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2:38" ht="18.75" customHeight="1">
      <c r="B34" s="28">
        <v>25</v>
      </c>
      <c r="C34" s="29" t="s">
        <v>814</v>
      </c>
      <c r="D34" s="93" t="s">
        <v>815</v>
      </c>
      <c r="E34" s="31" t="s">
        <v>407</v>
      </c>
      <c r="F34" s="32" t="s">
        <v>534</v>
      </c>
      <c r="G34" s="29" t="s">
        <v>96</v>
      </c>
      <c r="H34" s="33">
        <v>7</v>
      </c>
      <c r="I34" s="33">
        <v>6</v>
      </c>
      <c r="J34" s="33" t="s">
        <v>28</v>
      </c>
      <c r="K34" s="33">
        <v>5.5</v>
      </c>
      <c r="L34" s="41"/>
      <c r="M34" s="41"/>
      <c r="N34" s="41"/>
      <c r="O34" s="35">
        <v>3</v>
      </c>
      <c r="P34" s="36">
        <f t="shared" si="0"/>
        <v>4.2</v>
      </c>
      <c r="Q34" s="37" t="str">
        <f t="shared" si="1"/>
        <v>D</v>
      </c>
      <c r="R34" s="38" t="str">
        <f t="shared" si="2"/>
        <v>Trung bình yếu</v>
      </c>
      <c r="S34" s="39" t="str">
        <f t="shared" si="5"/>
        <v/>
      </c>
      <c r="T34" s="40" t="s">
        <v>70</v>
      </c>
      <c r="U34" s="3"/>
      <c r="V34" s="27"/>
      <c r="W34" s="78" t="str">
        <f t="shared" si="4"/>
        <v>Đạt</v>
      </c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2:38" ht="18.75" customHeight="1">
      <c r="B35" s="28">
        <v>26</v>
      </c>
      <c r="C35" s="29" t="s">
        <v>816</v>
      </c>
      <c r="D35" s="93" t="s">
        <v>817</v>
      </c>
      <c r="E35" s="31" t="s">
        <v>818</v>
      </c>
      <c r="F35" s="32" t="s">
        <v>819</v>
      </c>
      <c r="G35" s="29" t="s">
        <v>92</v>
      </c>
      <c r="H35" s="33">
        <v>10</v>
      </c>
      <c r="I35" s="33">
        <v>9</v>
      </c>
      <c r="J35" s="33" t="s">
        <v>28</v>
      </c>
      <c r="K35" s="33">
        <v>7.5</v>
      </c>
      <c r="L35" s="41"/>
      <c r="M35" s="41"/>
      <c r="N35" s="41"/>
      <c r="O35" s="35">
        <v>4</v>
      </c>
      <c r="P35" s="36">
        <f t="shared" si="0"/>
        <v>5.8</v>
      </c>
      <c r="Q35" s="37" t="str">
        <f t="shared" si="1"/>
        <v>C</v>
      </c>
      <c r="R35" s="38" t="str">
        <f t="shared" si="2"/>
        <v>Trung bình</v>
      </c>
      <c r="S35" s="39" t="str">
        <f t="shared" si="5"/>
        <v/>
      </c>
      <c r="T35" s="40" t="s">
        <v>70</v>
      </c>
      <c r="U35" s="3"/>
      <c r="V35" s="27"/>
      <c r="W35" s="78" t="str">
        <f t="shared" si="4"/>
        <v>Đạt</v>
      </c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2:38" ht="18.75" customHeight="1">
      <c r="B36" s="28">
        <v>27</v>
      </c>
      <c r="C36" s="29" t="s">
        <v>820</v>
      </c>
      <c r="D36" s="93" t="s">
        <v>821</v>
      </c>
      <c r="E36" s="31" t="s">
        <v>618</v>
      </c>
      <c r="F36" s="32" t="s">
        <v>459</v>
      </c>
      <c r="G36" s="29" t="s">
        <v>100</v>
      </c>
      <c r="H36" s="33">
        <v>10</v>
      </c>
      <c r="I36" s="33">
        <v>8</v>
      </c>
      <c r="J36" s="33" t="s">
        <v>28</v>
      </c>
      <c r="K36" s="33">
        <v>8</v>
      </c>
      <c r="L36" s="41"/>
      <c r="M36" s="41"/>
      <c r="N36" s="41"/>
      <c r="O36" s="35">
        <v>5</v>
      </c>
      <c r="P36" s="36">
        <f t="shared" si="0"/>
        <v>6.4</v>
      </c>
      <c r="Q36" s="37" t="str">
        <f t="shared" si="1"/>
        <v>C</v>
      </c>
      <c r="R36" s="38" t="str">
        <f t="shared" si="2"/>
        <v>Trung bình</v>
      </c>
      <c r="S36" s="39" t="str">
        <f t="shared" si="5"/>
        <v/>
      </c>
      <c r="T36" s="40" t="s">
        <v>70</v>
      </c>
      <c r="U36" s="3"/>
      <c r="V36" s="27"/>
      <c r="W36" s="78" t="str">
        <f t="shared" si="4"/>
        <v>Đạt</v>
      </c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2:38" ht="18.75" customHeight="1">
      <c r="B37" s="28">
        <v>28</v>
      </c>
      <c r="C37" s="29" t="s">
        <v>822</v>
      </c>
      <c r="D37" s="93" t="s">
        <v>823</v>
      </c>
      <c r="E37" s="31" t="s">
        <v>411</v>
      </c>
      <c r="F37" s="32" t="s">
        <v>261</v>
      </c>
      <c r="G37" s="29" t="s">
        <v>88</v>
      </c>
      <c r="H37" s="33">
        <v>9</v>
      </c>
      <c r="I37" s="33">
        <v>8</v>
      </c>
      <c r="J37" s="33" t="s">
        <v>28</v>
      </c>
      <c r="K37" s="33">
        <v>5.5</v>
      </c>
      <c r="L37" s="41"/>
      <c r="M37" s="41"/>
      <c r="N37" s="41"/>
      <c r="O37" s="35">
        <v>4</v>
      </c>
      <c r="P37" s="36">
        <f t="shared" si="0"/>
        <v>5.2</v>
      </c>
      <c r="Q37" s="37" t="str">
        <f t="shared" si="1"/>
        <v>D+</v>
      </c>
      <c r="R37" s="38" t="str">
        <f t="shared" si="2"/>
        <v>Trung bình yếu</v>
      </c>
      <c r="S37" s="39" t="str">
        <f t="shared" si="5"/>
        <v/>
      </c>
      <c r="T37" s="40" t="s">
        <v>70</v>
      </c>
      <c r="U37" s="3"/>
      <c r="V37" s="27"/>
      <c r="W37" s="78" t="str">
        <f t="shared" si="4"/>
        <v>Đạt</v>
      </c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2:38" ht="18.75" customHeight="1">
      <c r="B38" s="28">
        <v>29</v>
      </c>
      <c r="C38" s="29" t="s">
        <v>824</v>
      </c>
      <c r="D38" s="93" t="s">
        <v>825</v>
      </c>
      <c r="E38" s="31" t="s">
        <v>177</v>
      </c>
      <c r="F38" s="32" t="s">
        <v>826</v>
      </c>
      <c r="G38" s="29" t="s">
        <v>96</v>
      </c>
      <c r="H38" s="33">
        <v>10</v>
      </c>
      <c r="I38" s="33">
        <v>9</v>
      </c>
      <c r="J38" s="33" t="s">
        <v>28</v>
      </c>
      <c r="K38" s="33">
        <v>8</v>
      </c>
      <c r="L38" s="41"/>
      <c r="M38" s="41"/>
      <c r="N38" s="41"/>
      <c r="O38" s="35">
        <v>6</v>
      </c>
      <c r="P38" s="36">
        <f t="shared" si="0"/>
        <v>7.1</v>
      </c>
      <c r="Q38" s="37" t="str">
        <f t="shared" si="1"/>
        <v>B</v>
      </c>
      <c r="R38" s="38" t="str">
        <f t="shared" si="2"/>
        <v>Khá</v>
      </c>
      <c r="S38" s="39" t="str">
        <f t="shared" si="5"/>
        <v/>
      </c>
      <c r="T38" s="40" t="s">
        <v>70</v>
      </c>
      <c r="U38" s="3"/>
      <c r="V38" s="27"/>
      <c r="W38" s="78" t="str">
        <f t="shared" si="4"/>
        <v>Đạt</v>
      </c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2:38" ht="18.75" customHeight="1">
      <c r="B39" s="28">
        <v>30</v>
      </c>
      <c r="C39" s="29" t="s">
        <v>827</v>
      </c>
      <c r="D39" s="93" t="s">
        <v>828</v>
      </c>
      <c r="E39" s="31" t="s">
        <v>189</v>
      </c>
      <c r="F39" s="32" t="s">
        <v>483</v>
      </c>
      <c r="G39" s="29" t="s">
        <v>92</v>
      </c>
      <c r="H39" s="33">
        <v>10</v>
      </c>
      <c r="I39" s="33">
        <v>9</v>
      </c>
      <c r="J39" s="33" t="s">
        <v>28</v>
      </c>
      <c r="K39" s="33">
        <v>7.5</v>
      </c>
      <c r="L39" s="41"/>
      <c r="M39" s="41"/>
      <c r="N39" s="41"/>
      <c r="O39" s="35">
        <v>3</v>
      </c>
      <c r="P39" s="36">
        <f t="shared" si="0"/>
        <v>5.2</v>
      </c>
      <c r="Q39" s="37" t="str">
        <f t="shared" si="1"/>
        <v>D+</v>
      </c>
      <c r="R39" s="38" t="str">
        <f t="shared" si="2"/>
        <v>Trung bình yếu</v>
      </c>
      <c r="S39" s="39" t="str">
        <f t="shared" si="5"/>
        <v/>
      </c>
      <c r="T39" s="40" t="s">
        <v>70</v>
      </c>
      <c r="U39" s="3"/>
      <c r="V39" s="27"/>
      <c r="W39" s="78" t="str">
        <f t="shared" si="4"/>
        <v>Đạt</v>
      </c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2:38" ht="18.75" customHeight="1">
      <c r="B40" s="28">
        <v>31</v>
      </c>
      <c r="C40" s="29" t="s">
        <v>829</v>
      </c>
      <c r="D40" s="93" t="s">
        <v>159</v>
      </c>
      <c r="E40" s="31" t="s">
        <v>189</v>
      </c>
      <c r="F40" s="32" t="s">
        <v>588</v>
      </c>
      <c r="G40" s="29" t="s">
        <v>126</v>
      </c>
      <c r="H40" s="33">
        <v>10</v>
      </c>
      <c r="I40" s="33">
        <v>8</v>
      </c>
      <c r="J40" s="33" t="s">
        <v>28</v>
      </c>
      <c r="K40" s="33">
        <v>8.5</v>
      </c>
      <c r="L40" s="41"/>
      <c r="M40" s="41"/>
      <c r="N40" s="41"/>
      <c r="O40" s="35">
        <v>6</v>
      </c>
      <c r="P40" s="36">
        <f t="shared" si="0"/>
        <v>7.1</v>
      </c>
      <c r="Q40" s="37" t="str">
        <f t="shared" si="1"/>
        <v>B</v>
      </c>
      <c r="R40" s="38" t="str">
        <f t="shared" si="2"/>
        <v>Khá</v>
      </c>
      <c r="S40" s="39" t="str">
        <f t="shared" si="5"/>
        <v/>
      </c>
      <c r="T40" s="40" t="s">
        <v>70</v>
      </c>
      <c r="U40" s="3"/>
      <c r="V40" s="27"/>
      <c r="W40" s="78" t="str">
        <f t="shared" si="4"/>
        <v>Đạt</v>
      </c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2:38" ht="18.75" customHeight="1">
      <c r="B41" s="28">
        <v>32</v>
      </c>
      <c r="C41" s="29" t="s">
        <v>830</v>
      </c>
      <c r="D41" s="93" t="s">
        <v>246</v>
      </c>
      <c r="E41" s="31" t="s">
        <v>200</v>
      </c>
      <c r="F41" s="32" t="s">
        <v>831</v>
      </c>
      <c r="G41" s="29" t="s">
        <v>92</v>
      </c>
      <c r="H41" s="33">
        <v>10</v>
      </c>
      <c r="I41" s="33">
        <v>8</v>
      </c>
      <c r="J41" s="33" t="s">
        <v>28</v>
      </c>
      <c r="K41" s="33">
        <v>7</v>
      </c>
      <c r="L41" s="41"/>
      <c r="M41" s="41"/>
      <c r="N41" s="41"/>
      <c r="O41" s="35">
        <v>7</v>
      </c>
      <c r="P41" s="36">
        <f t="shared" si="0"/>
        <v>7.4</v>
      </c>
      <c r="Q41" s="37" t="str">
        <f t="shared" si="1"/>
        <v>B</v>
      </c>
      <c r="R41" s="38" t="str">
        <f t="shared" si="2"/>
        <v>Khá</v>
      </c>
      <c r="S41" s="39" t="str">
        <f t="shared" si="5"/>
        <v/>
      </c>
      <c r="T41" s="40" t="s">
        <v>70</v>
      </c>
      <c r="U41" s="3"/>
      <c r="V41" s="27"/>
      <c r="W41" s="78" t="str">
        <f t="shared" si="4"/>
        <v>Đạt</v>
      </c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2:38" ht="18.75" customHeight="1">
      <c r="B42" s="28">
        <v>33</v>
      </c>
      <c r="C42" s="29" t="s">
        <v>832</v>
      </c>
      <c r="D42" s="93" t="s">
        <v>833</v>
      </c>
      <c r="E42" s="31" t="s">
        <v>834</v>
      </c>
      <c r="F42" s="32" t="s">
        <v>569</v>
      </c>
      <c r="G42" s="29" t="s">
        <v>96</v>
      </c>
      <c r="H42" s="33">
        <v>10</v>
      </c>
      <c r="I42" s="33">
        <v>6</v>
      </c>
      <c r="J42" s="33" t="s">
        <v>28</v>
      </c>
      <c r="K42" s="33">
        <v>7</v>
      </c>
      <c r="L42" s="41"/>
      <c r="M42" s="41"/>
      <c r="N42" s="41"/>
      <c r="O42" s="35">
        <v>5</v>
      </c>
      <c r="P42" s="36">
        <f t="shared" ref="P42:P73" si="6">ROUND(SUMPRODUCT(H42:O42,$H$9:$O$9)/100,1)</f>
        <v>6</v>
      </c>
      <c r="Q42" s="37" t="str">
        <f t="shared" ref="Q42:Q73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8" t="str">
        <f t="shared" ref="R42:R73" si="8">IF($P42&lt;4,"Kém",IF(AND($P42&gt;=4,$P42&lt;=5.4),"Trung bình yếu",IF(AND($P42&gt;=5.5,$P42&lt;=6.9),"Trung bình",IF(AND($P42&gt;=7,$P42&lt;=8.4),"Khá",IF(AND($P42&gt;=8.5,$P42&lt;=10),"Giỏi","")))))</f>
        <v>Trung bình</v>
      </c>
      <c r="S42" s="39" t="str">
        <f t="shared" si="5"/>
        <v/>
      </c>
      <c r="T42" s="40" t="s">
        <v>70</v>
      </c>
      <c r="U42" s="3"/>
      <c r="V42" s="27"/>
      <c r="W42" s="78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  <row r="43" spans="2:38" ht="18.75" customHeight="1">
      <c r="B43" s="28">
        <v>34</v>
      </c>
      <c r="C43" s="29" t="s">
        <v>835</v>
      </c>
      <c r="D43" s="93" t="s">
        <v>836</v>
      </c>
      <c r="E43" s="31" t="s">
        <v>220</v>
      </c>
      <c r="F43" s="32" t="s">
        <v>350</v>
      </c>
      <c r="G43" s="29" t="s">
        <v>88</v>
      </c>
      <c r="H43" s="33">
        <v>8</v>
      </c>
      <c r="I43" s="33">
        <v>6</v>
      </c>
      <c r="J43" s="33" t="s">
        <v>28</v>
      </c>
      <c r="K43" s="33">
        <v>5</v>
      </c>
      <c r="L43" s="41"/>
      <c r="M43" s="41"/>
      <c r="N43" s="41"/>
      <c r="O43" s="35">
        <v>3</v>
      </c>
      <c r="P43" s="36">
        <f t="shared" si="6"/>
        <v>4.2</v>
      </c>
      <c r="Q43" s="37" t="str">
        <f t="shared" si="7"/>
        <v>D</v>
      </c>
      <c r="R43" s="38" t="str">
        <f t="shared" si="8"/>
        <v>Trung bình yếu</v>
      </c>
      <c r="S43" s="39" t="str">
        <f t="shared" si="5"/>
        <v/>
      </c>
      <c r="T43" s="40" t="s">
        <v>70</v>
      </c>
      <c r="U43" s="3"/>
      <c r="V43" s="27"/>
      <c r="W43" s="78" t="str">
        <f t="shared" si="9"/>
        <v>Đạt</v>
      </c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</row>
    <row r="44" spans="2:38" ht="18.75" customHeight="1">
      <c r="B44" s="28">
        <v>35</v>
      </c>
      <c r="C44" s="29" t="s">
        <v>837</v>
      </c>
      <c r="D44" s="93" t="s">
        <v>838</v>
      </c>
      <c r="E44" s="31" t="s">
        <v>220</v>
      </c>
      <c r="F44" s="32" t="s">
        <v>839</v>
      </c>
      <c r="G44" s="29" t="s">
        <v>80</v>
      </c>
      <c r="H44" s="33">
        <v>5</v>
      </c>
      <c r="I44" s="33">
        <v>5</v>
      </c>
      <c r="J44" s="33" t="s">
        <v>28</v>
      </c>
      <c r="K44" s="33">
        <v>2.5</v>
      </c>
      <c r="L44" s="41"/>
      <c r="M44" s="41"/>
      <c r="N44" s="41"/>
      <c r="O44" s="35">
        <v>2</v>
      </c>
      <c r="P44" s="36">
        <f t="shared" si="6"/>
        <v>2.7</v>
      </c>
      <c r="Q44" s="37" t="str">
        <f t="shared" si="7"/>
        <v>F</v>
      </c>
      <c r="R44" s="38" t="str">
        <f t="shared" si="8"/>
        <v>Kém</v>
      </c>
      <c r="S44" s="39" t="str">
        <f t="shared" si="5"/>
        <v/>
      </c>
      <c r="T44" s="40" t="s">
        <v>70</v>
      </c>
      <c r="U44" s="3"/>
      <c r="V44" s="27"/>
      <c r="W44" s="78" t="str">
        <f t="shared" si="9"/>
        <v>Học lại</v>
      </c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</row>
    <row r="45" spans="2:38" ht="18.75" customHeight="1">
      <c r="B45" s="28">
        <v>36</v>
      </c>
      <c r="C45" s="29" t="s">
        <v>840</v>
      </c>
      <c r="D45" s="93" t="s">
        <v>841</v>
      </c>
      <c r="E45" s="31" t="s">
        <v>220</v>
      </c>
      <c r="F45" s="32" t="s">
        <v>842</v>
      </c>
      <c r="G45" s="29" t="s">
        <v>80</v>
      </c>
      <c r="H45" s="33">
        <v>9</v>
      </c>
      <c r="I45" s="33">
        <v>6</v>
      </c>
      <c r="J45" s="33" t="s">
        <v>28</v>
      </c>
      <c r="K45" s="33">
        <v>6.5</v>
      </c>
      <c r="L45" s="41"/>
      <c r="M45" s="41"/>
      <c r="N45" s="41"/>
      <c r="O45" s="35">
        <v>4</v>
      </c>
      <c r="P45" s="36">
        <f t="shared" si="6"/>
        <v>5.2</v>
      </c>
      <c r="Q45" s="37" t="str">
        <f t="shared" si="7"/>
        <v>D+</v>
      </c>
      <c r="R45" s="38" t="str">
        <f t="shared" si="8"/>
        <v>Trung bình yếu</v>
      </c>
      <c r="S45" s="39" t="str">
        <f t="shared" si="5"/>
        <v/>
      </c>
      <c r="T45" s="40" t="s">
        <v>70</v>
      </c>
      <c r="U45" s="3"/>
      <c r="V45" s="27"/>
      <c r="W45" s="78" t="str">
        <f t="shared" si="9"/>
        <v>Đạt</v>
      </c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</row>
    <row r="46" spans="2:38" ht="18.75" customHeight="1">
      <c r="B46" s="28">
        <v>37</v>
      </c>
      <c r="C46" s="29" t="s">
        <v>843</v>
      </c>
      <c r="D46" s="93" t="s">
        <v>844</v>
      </c>
      <c r="E46" s="31" t="s">
        <v>235</v>
      </c>
      <c r="F46" s="32" t="s">
        <v>675</v>
      </c>
      <c r="G46" s="29" t="s">
        <v>92</v>
      </c>
      <c r="H46" s="33">
        <v>10</v>
      </c>
      <c r="I46" s="33">
        <v>9</v>
      </c>
      <c r="J46" s="33" t="s">
        <v>28</v>
      </c>
      <c r="K46" s="33">
        <v>7.5</v>
      </c>
      <c r="L46" s="41"/>
      <c r="M46" s="41"/>
      <c r="N46" s="41"/>
      <c r="O46" s="35">
        <v>4</v>
      </c>
      <c r="P46" s="36">
        <f t="shared" si="6"/>
        <v>5.8</v>
      </c>
      <c r="Q46" s="37" t="str">
        <f t="shared" si="7"/>
        <v>C</v>
      </c>
      <c r="R46" s="38" t="str">
        <f t="shared" si="8"/>
        <v>Trung bình</v>
      </c>
      <c r="S46" s="39" t="str">
        <f t="shared" si="5"/>
        <v/>
      </c>
      <c r="T46" s="40" t="s">
        <v>70</v>
      </c>
      <c r="U46" s="3"/>
      <c r="V46" s="27"/>
      <c r="W46" s="78" t="str">
        <f t="shared" si="9"/>
        <v>Đạt</v>
      </c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</row>
    <row r="47" spans="2:38" ht="18.75" customHeight="1">
      <c r="B47" s="28">
        <v>38</v>
      </c>
      <c r="C47" s="29" t="s">
        <v>845</v>
      </c>
      <c r="D47" s="93" t="s">
        <v>846</v>
      </c>
      <c r="E47" s="31" t="s">
        <v>235</v>
      </c>
      <c r="F47" s="32" t="s">
        <v>562</v>
      </c>
      <c r="G47" s="29" t="s">
        <v>84</v>
      </c>
      <c r="H47" s="33">
        <v>9</v>
      </c>
      <c r="I47" s="33">
        <v>6</v>
      </c>
      <c r="J47" s="33" t="s">
        <v>28</v>
      </c>
      <c r="K47" s="33">
        <v>7</v>
      </c>
      <c r="L47" s="41"/>
      <c r="M47" s="41"/>
      <c r="N47" s="41"/>
      <c r="O47" s="35">
        <v>6</v>
      </c>
      <c r="P47" s="36">
        <f t="shared" si="6"/>
        <v>6.5</v>
      </c>
      <c r="Q47" s="37" t="str">
        <f t="shared" si="7"/>
        <v>C+</v>
      </c>
      <c r="R47" s="38" t="str">
        <f t="shared" si="8"/>
        <v>Trung bình</v>
      </c>
      <c r="S47" s="39" t="str">
        <f t="shared" si="5"/>
        <v/>
      </c>
      <c r="T47" s="40" t="s">
        <v>70</v>
      </c>
      <c r="U47" s="3"/>
      <c r="V47" s="27"/>
      <c r="W47" s="78" t="str">
        <f t="shared" si="9"/>
        <v>Đạt</v>
      </c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</row>
    <row r="48" spans="2:38" ht="18.75" customHeight="1">
      <c r="B48" s="28">
        <v>39</v>
      </c>
      <c r="C48" s="29" t="s">
        <v>847</v>
      </c>
      <c r="D48" s="93" t="s">
        <v>238</v>
      </c>
      <c r="E48" s="31" t="s">
        <v>239</v>
      </c>
      <c r="F48" s="32" t="s">
        <v>848</v>
      </c>
      <c r="G48" s="29" t="s">
        <v>849</v>
      </c>
      <c r="H48" s="33">
        <v>8</v>
      </c>
      <c r="I48" s="33">
        <v>6</v>
      </c>
      <c r="J48" s="33" t="s">
        <v>28</v>
      </c>
      <c r="K48" s="33">
        <v>7</v>
      </c>
      <c r="L48" s="41"/>
      <c r="M48" s="41"/>
      <c r="N48" s="41"/>
      <c r="O48" s="35">
        <v>5</v>
      </c>
      <c r="P48" s="36">
        <f t="shared" si="6"/>
        <v>5.8</v>
      </c>
      <c r="Q48" s="37" t="str">
        <f t="shared" si="7"/>
        <v>C</v>
      </c>
      <c r="R48" s="38" t="str">
        <f t="shared" si="8"/>
        <v>Trung bình</v>
      </c>
      <c r="S48" s="39" t="str">
        <f t="shared" si="5"/>
        <v/>
      </c>
      <c r="T48" s="40" t="s">
        <v>69</v>
      </c>
      <c r="U48" s="3"/>
      <c r="V48" s="27"/>
      <c r="W48" s="78" t="str">
        <f t="shared" si="9"/>
        <v>Đạt</v>
      </c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</row>
    <row r="49" spans="2:38" ht="18.75" customHeight="1">
      <c r="B49" s="28">
        <v>40</v>
      </c>
      <c r="C49" s="29" t="s">
        <v>850</v>
      </c>
      <c r="D49" s="93" t="s">
        <v>851</v>
      </c>
      <c r="E49" s="31" t="s">
        <v>239</v>
      </c>
      <c r="F49" s="32" t="s">
        <v>852</v>
      </c>
      <c r="G49" s="29" t="s">
        <v>100</v>
      </c>
      <c r="H49" s="33">
        <v>7</v>
      </c>
      <c r="I49" s="33">
        <v>6</v>
      </c>
      <c r="J49" s="33" t="s">
        <v>28</v>
      </c>
      <c r="K49" s="33">
        <v>4</v>
      </c>
      <c r="L49" s="41"/>
      <c r="M49" s="41"/>
      <c r="N49" s="41"/>
      <c r="O49" s="35">
        <v>3</v>
      </c>
      <c r="P49" s="36">
        <f t="shared" si="6"/>
        <v>3.9</v>
      </c>
      <c r="Q49" s="37" t="str">
        <f t="shared" si="7"/>
        <v>F</v>
      </c>
      <c r="R49" s="38" t="str">
        <f t="shared" si="8"/>
        <v>Kém</v>
      </c>
      <c r="S49" s="39" t="str">
        <f t="shared" si="5"/>
        <v/>
      </c>
      <c r="T49" s="40" t="s">
        <v>69</v>
      </c>
      <c r="U49" s="3"/>
      <c r="V49" s="27"/>
      <c r="W49" s="78" t="str">
        <f t="shared" si="9"/>
        <v>Học lại</v>
      </c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</row>
    <row r="50" spans="2:38" ht="18.75" customHeight="1">
      <c r="B50" s="28">
        <v>41</v>
      </c>
      <c r="C50" s="29" t="s">
        <v>853</v>
      </c>
      <c r="D50" s="93" t="s">
        <v>854</v>
      </c>
      <c r="E50" s="31" t="s">
        <v>239</v>
      </c>
      <c r="F50" s="32" t="s">
        <v>427</v>
      </c>
      <c r="G50" s="29" t="s">
        <v>92</v>
      </c>
      <c r="H50" s="33">
        <v>9</v>
      </c>
      <c r="I50" s="33">
        <v>6</v>
      </c>
      <c r="J50" s="33" t="s">
        <v>28</v>
      </c>
      <c r="K50" s="33">
        <v>6.5</v>
      </c>
      <c r="L50" s="41"/>
      <c r="M50" s="41"/>
      <c r="N50" s="41"/>
      <c r="O50" s="35">
        <v>3</v>
      </c>
      <c r="P50" s="36">
        <f t="shared" si="6"/>
        <v>4.5999999999999996</v>
      </c>
      <c r="Q50" s="37" t="str">
        <f t="shared" si="7"/>
        <v>D</v>
      </c>
      <c r="R50" s="38" t="str">
        <f t="shared" si="8"/>
        <v>Trung bình yếu</v>
      </c>
      <c r="S50" s="39" t="str">
        <f t="shared" ref="S50:S83" si="10">+IF(OR($H50=0,$I50=0,$J50=0,$K50=0),"Không đủ ĐKDT","")</f>
        <v/>
      </c>
      <c r="T50" s="40" t="s">
        <v>69</v>
      </c>
      <c r="U50" s="3"/>
      <c r="V50" s="27"/>
      <c r="W50" s="78" t="str">
        <f t="shared" si="9"/>
        <v>Đạt</v>
      </c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</row>
    <row r="51" spans="2:38" ht="18.75" customHeight="1">
      <c r="B51" s="28">
        <v>42</v>
      </c>
      <c r="C51" s="29" t="s">
        <v>855</v>
      </c>
      <c r="D51" s="93" t="s">
        <v>856</v>
      </c>
      <c r="E51" s="31" t="s">
        <v>242</v>
      </c>
      <c r="F51" s="32" t="s">
        <v>857</v>
      </c>
      <c r="G51" s="29" t="s">
        <v>92</v>
      </c>
      <c r="H51" s="33">
        <v>10</v>
      </c>
      <c r="I51" s="33">
        <v>6</v>
      </c>
      <c r="J51" s="33" t="s">
        <v>28</v>
      </c>
      <c r="K51" s="33">
        <v>7.5</v>
      </c>
      <c r="L51" s="41"/>
      <c r="M51" s="41"/>
      <c r="N51" s="41"/>
      <c r="O51" s="35">
        <v>6</v>
      </c>
      <c r="P51" s="36">
        <f t="shared" si="6"/>
        <v>6.7</v>
      </c>
      <c r="Q51" s="37" t="str">
        <f t="shared" si="7"/>
        <v>C+</v>
      </c>
      <c r="R51" s="38" t="str">
        <f t="shared" si="8"/>
        <v>Trung bình</v>
      </c>
      <c r="S51" s="39" t="str">
        <f t="shared" si="10"/>
        <v/>
      </c>
      <c r="T51" s="40" t="s">
        <v>69</v>
      </c>
      <c r="U51" s="3"/>
      <c r="V51" s="27"/>
      <c r="W51" s="78" t="str">
        <f t="shared" si="9"/>
        <v>Đạt</v>
      </c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</row>
    <row r="52" spans="2:38" ht="18.75" customHeight="1">
      <c r="B52" s="28">
        <v>43</v>
      </c>
      <c r="C52" s="29" t="s">
        <v>858</v>
      </c>
      <c r="D52" s="93" t="s">
        <v>123</v>
      </c>
      <c r="E52" s="31" t="s">
        <v>247</v>
      </c>
      <c r="F52" s="32" t="s">
        <v>265</v>
      </c>
      <c r="G52" s="29" t="s">
        <v>76</v>
      </c>
      <c r="H52" s="33">
        <v>9</v>
      </c>
      <c r="I52" s="33">
        <v>6</v>
      </c>
      <c r="J52" s="33" t="s">
        <v>28</v>
      </c>
      <c r="K52" s="33">
        <v>6.5</v>
      </c>
      <c r="L52" s="41"/>
      <c r="M52" s="41"/>
      <c r="N52" s="41"/>
      <c r="O52" s="35">
        <v>5</v>
      </c>
      <c r="P52" s="36">
        <f t="shared" si="6"/>
        <v>5.8</v>
      </c>
      <c r="Q52" s="37" t="str">
        <f t="shared" si="7"/>
        <v>C</v>
      </c>
      <c r="R52" s="38" t="str">
        <f t="shared" si="8"/>
        <v>Trung bình</v>
      </c>
      <c r="S52" s="39" t="str">
        <f t="shared" si="10"/>
        <v/>
      </c>
      <c r="T52" s="40" t="s">
        <v>69</v>
      </c>
      <c r="U52" s="3"/>
      <c r="V52" s="27"/>
      <c r="W52" s="78" t="str">
        <f t="shared" si="9"/>
        <v>Đạt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2:38" ht="18.75" customHeight="1">
      <c r="B53" s="28">
        <v>44</v>
      </c>
      <c r="C53" s="29" t="s">
        <v>859</v>
      </c>
      <c r="D53" s="93" t="s">
        <v>860</v>
      </c>
      <c r="E53" s="31" t="s">
        <v>861</v>
      </c>
      <c r="F53" s="32" t="s">
        <v>862</v>
      </c>
      <c r="G53" s="29" t="s">
        <v>80</v>
      </c>
      <c r="H53" s="33">
        <v>8</v>
      </c>
      <c r="I53" s="33">
        <v>8</v>
      </c>
      <c r="J53" s="33" t="s">
        <v>28</v>
      </c>
      <c r="K53" s="33">
        <v>8</v>
      </c>
      <c r="L53" s="41"/>
      <c r="M53" s="41"/>
      <c r="N53" s="41"/>
      <c r="O53" s="35">
        <v>5</v>
      </c>
      <c r="P53" s="36">
        <f t="shared" si="6"/>
        <v>6.2</v>
      </c>
      <c r="Q53" s="37" t="str">
        <f t="shared" si="7"/>
        <v>C</v>
      </c>
      <c r="R53" s="38" t="str">
        <f t="shared" si="8"/>
        <v>Trung bình</v>
      </c>
      <c r="S53" s="39" t="str">
        <f t="shared" si="10"/>
        <v/>
      </c>
      <c r="T53" s="40" t="s">
        <v>69</v>
      </c>
      <c r="U53" s="3"/>
      <c r="V53" s="27"/>
      <c r="W53" s="78" t="str">
        <f t="shared" si="9"/>
        <v>Đạt</v>
      </c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2:38" ht="18.75" customHeight="1">
      <c r="B54" s="28">
        <v>45</v>
      </c>
      <c r="C54" s="29" t="s">
        <v>863</v>
      </c>
      <c r="D54" s="93" t="s">
        <v>195</v>
      </c>
      <c r="E54" s="31" t="s">
        <v>861</v>
      </c>
      <c r="F54" s="32" t="s">
        <v>864</v>
      </c>
      <c r="G54" s="29" t="s">
        <v>126</v>
      </c>
      <c r="H54" s="33">
        <v>7</v>
      </c>
      <c r="I54" s="33">
        <v>6</v>
      </c>
      <c r="J54" s="33" t="s">
        <v>28</v>
      </c>
      <c r="K54" s="33">
        <v>6.5</v>
      </c>
      <c r="L54" s="41"/>
      <c r="M54" s="41"/>
      <c r="N54" s="41"/>
      <c r="O54" s="35">
        <v>2</v>
      </c>
      <c r="P54" s="36">
        <f t="shared" si="6"/>
        <v>3.8</v>
      </c>
      <c r="Q54" s="37" t="str">
        <f t="shared" si="7"/>
        <v>F</v>
      </c>
      <c r="R54" s="38" t="str">
        <f t="shared" si="8"/>
        <v>Kém</v>
      </c>
      <c r="S54" s="39" t="str">
        <f t="shared" si="10"/>
        <v/>
      </c>
      <c r="T54" s="40" t="s">
        <v>69</v>
      </c>
      <c r="U54" s="3"/>
      <c r="V54" s="27"/>
      <c r="W54" s="78" t="str">
        <f t="shared" si="9"/>
        <v>Học lại</v>
      </c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2:38" ht="18.75" customHeight="1">
      <c r="B55" s="28">
        <v>46</v>
      </c>
      <c r="C55" s="29" t="s">
        <v>865</v>
      </c>
      <c r="D55" s="93" t="s">
        <v>866</v>
      </c>
      <c r="E55" s="31" t="s">
        <v>486</v>
      </c>
      <c r="F55" s="32" t="s">
        <v>867</v>
      </c>
      <c r="G55" s="29" t="s">
        <v>80</v>
      </c>
      <c r="H55" s="33">
        <v>7</v>
      </c>
      <c r="I55" s="33">
        <v>6</v>
      </c>
      <c r="J55" s="33" t="s">
        <v>28</v>
      </c>
      <c r="K55" s="33">
        <v>5.5</v>
      </c>
      <c r="L55" s="41"/>
      <c r="M55" s="41"/>
      <c r="N55" s="41"/>
      <c r="O55" s="35">
        <v>3</v>
      </c>
      <c r="P55" s="36">
        <f t="shared" si="6"/>
        <v>4.2</v>
      </c>
      <c r="Q55" s="37" t="str">
        <f t="shared" si="7"/>
        <v>D</v>
      </c>
      <c r="R55" s="38" t="str">
        <f t="shared" si="8"/>
        <v>Trung bình yếu</v>
      </c>
      <c r="S55" s="39" t="str">
        <f t="shared" si="10"/>
        <v/>
      </c>
      <c r="T55" s="40" t="s">
        <v>69</v>
      </c>
      <c r="U55" s="3"/>
      <c r="V55" s="27"/>
      <c r="W55" s="78" t="str">
        <f t="shared" si="9"/>
        <v>Đạt</v>
      </c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2:38" ht="18.75" customHeight="1">
      <c r="B56" s="28">
        <v>47</v>
      </c>
      <c r="C56" s="29" t="s">
        <v>868</v>
      </c>
      <c r="D56" s="93" t="s">
        <v>195</v>
      </c>
      <c r="E56" s="31" t="s">
        <v>687</v>
      </c>
      <c r="F56" s="32" t="s">
        <v>333</v>
      </c>
      <c r="G56" s="29" t="s">
        <v>100</v>
      </c>
      <c r="H56" s="33">
        <v>7</v>
      </c>
      <c r="I56" s="33">
        <v>6</v>
      </c>
      <c r="J56" s="33" t="s">
        <v>28</v>
      </c>
      <c r="K56" s="33">
        <v>6.5</v>
      </c>
      <c r="L56" s="41"/>
      <c r="M56" s="41"/>
      <c r="N56" s="41"/>
      <c r="O56" s="35">
        <v>5</v>
      </c>
      <c r="P56" s="36">
        <f t="shared" si="6"/>
        <v>5.6</v>
      </c>
      <c r="Q56" s="37" t="str">
        <f t="shared" si="7"/>
        <v>C</v>
      </c>
      <c r="R56" s="38" t="str">
        <f t="shared" si="8"/>
        <v>Trung bình</v>
      </c>
      <c r="S56" s="39" t="str">
        <f t="shared" si="10"/>
        <v/>
      </c>
      <c r="T56" s="40" t="s">
        <v>69</v>
      </c>
      <c r="U56" s="3"/>
      <c r="V56" s="27"/>
      <c r="W56" s="78" t="str">
        <f t="shared" si="9"/>
        <v>Đạt</v>
      </c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2:38" ht="18.75" customHeight="1">
      <c r="B57" s="28">
        <v>48</v>
      </c>
      <c r="C57" s="29" t="s">
        <v>869</v>
      </c>
      <c r="D57" s="93" t="s">
        <v>870</v>
      </c>
      <c r="E57" s="31" t="s">
        <v>255</v>
      </c>
      <c r="F57" s="32" t="s">
        <v>871</v>
      </c>
      <c r="G57" s="29" t="s">
        <v>126</v>
      </c>
      <c r="H57" s="33">
        <v>10</v>
      </c>
      <c r="I57" s="33">
        <v>8</v>
      </c>
      <c r="J57" s="33" t="s">
        <v>28</v>
      </c>
      <c r="K57" s="33">
        <v>8</v>
      </c>
      <c r="L57" s="41"/>
      <c r="M57" s="41"/>
      <c r="N57" s="41"/>
      <c r="O57" s="35">
        <v>3</v>
      </c>
      <c r="P57" s="36">
        <f t="shared" si="6"/>
        <v>5.2</v>
      </c>
      <c r="Q57" s="37" t="str">
        <f t="shared" si="7"/>
        <v>D+</v>
      </c>
      <c r="R57" s="38" t="str">
        <f t="shared" si="8"/>
        <v>Trung bình yếu</v>
      </c>
      <c r="S57" s="39" t="str">
        <f t="shared" si="10"/>
        <v/>
      </c>
      <c r="T57" s="40" t="s">
        <v>69</v>
      </c>
      <c r="U57" s="3"/>
      <c r="V57" s="27"/>
      <c r="W57" s="78" t="str">
        <f t="shared" si="9"/>
        <v>Đạt</v>
      </c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2:38" ht="18.75" customHeight="1">
      <c r="B58" s="28">
        <v>49</v>
      </c>
      <c r="C58" s="29" t="s">
        <v>872</v>
      </c>
      <c r="D58" s="93" t="s">
        <v>873</v>
      </c>
      <c r="E58" s="31" t="s">
        <v>874</v>
      </c>
      <c r="F58" s="32" t="s">
        <v>99</v>
      </c>
      <c r="G58" s="29" t="s">
        <v>126</v>
      </c>
      <c r="H58" s="33">
        <v>8</v>
      </c>
      <c r="I58" s="33">
        <v>6</v>
      </c>
      <c r="J58" s="33" t="s">
        <v>28</v>
      </c>
      <c r="K58" s="33">
        <v>7</v>
      </c>
      <c r="L58" s="41"/>
      <c r="M58" s="41"/>
      <c r="N58" s="41"/>
      <c r="O58" s="35">
        <v>3</v>
      </c>
      <c r="P58" s="36">
        <f t="shared" si="6"/>
        <v>4.5999999999999996</v>
      </c>
      <c r="Q58" s="37" t="str">
        <f t="shared" si="7"/>
        <v>D</v>
      </c>
      <c r="R58" s="38" t="str">
        <f t="shared" si="8"/>
        <v>Trung bình yếu</v>
      </c>
      <c r="S58" s="39" t="str">
        <f t="shared" si="10"/>
        <v/>
      </c>
      <c r="T58" s="40" t="s">
        <v>69</v>
      </c>
      <c r="U58" s="3"/>
      <c r="V58" s="27"/>
      <c r="W58" s="78" t="str">
        <f t="shared" si="9"/>
        <v>Đạt</v>
      </c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2:38" ht="18.75" customHeight="1">
      <c r="B59" s="28">
        <v>50</v>
      </c>
      <c r="C59" s="29" t="s">
        <v>875</v>
      </c>
      <c r="D59" s="93" t="s">
        <v>876</v>
      </c>
      <c r="E59" s="31" t="s">
        <v>264</v>
      </c>
      <c r="F59" s="32" t="s">
        <v>785</v>
      </c>
      <c r="G59" s="29" t="s">
        <v>113</v>
      </c>
      <c r="H59" s="33">
        <v>10</v>
      </c>
      <c r="I59" s="33">
        <v>6</v>
      </c>
      <c r="J59" s="33" t="s">
        <v>28</v>
      </c>
      <c r="K59" s="33">
        <v>7</v>
      </c>
      <c r="L59" s="41"/>
      <c r="M59" s="41"/>
      <c r="N59" s="41"/>
      <c r="O59" s="35">
        <v>5</v>
      </c>
      <c r="P59" s="36">
        <f t="shared" si="6"/>
        <v>6</v>
      </c>
      <c r="Q59" s="37" t="str">
        <f t="shared" si="7"/>
        <v>C</v>
      </c>
      <c r="R59" s="38" t="str">
        <f t="shared" si="8"/>
        <v>Trung bình</v>
      </c>
      <c r="S59" s="39" t="str">
        <f t="shared" si="10"/>
        <v/>
      </c>
      <c r="T59" s="40" t="s">
        <v>69</v>
      </c>
      <c r="U59" s="3"/>
      <c r="V59" s="27"/>
      <c r="W59" s="78" t="str">
        <f t="shared" si="9"/>
        <v>Đạt</v>
      </c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2:38" ht="18.75" customHeight="1">
      <c r="B60" s="28">
        <v>51</v>
      </c>
      <c r="C60" s="29" t="s">
        <v>877</v>
      </c>
      <c r="D60" s="93" t="s">
        <v>128</v>
      </c>
      <c r="E60" s="31" t="s">
        <v>264</v>
      </c>
      <c r="F60" s="32" t="s">
        <v>878</v>
      </c>
      <c r="G60" s="29" t="s">
        <v>100</v>
      </c>
      <c r="H60" s="33">
        <v>10</v>
      </c>
      <c r="I60" s="33">
        <v>9</v>
      </c>
      <c r="J60" s="33" t="s">
        <v>28</v>
      </c>
      <c r="K60" s="33">
        <v>7.5</v>
      </c>
      <c r="L60" s="41"/>
      <c r="M60" s="41"/>
      <c r="N60" s="41"/>
      <c r="O60" s="35">
        <v>5</v>
      </c>
      <c r="P60" s="36">
        <f t="shared" si="6"/>
        <v>6.4</v>
      </c>
      <c r="Q60" s="37" t="str">
        <f t="shared" si="7"/>
        <v>C</v>
      </c>
      <c r="R60" s="38" t="str">
        <f t="shared" si="8"/>
        <v>Trung bình</v>
      </c>
      <c r="S60" s="39" t="str">
        <f t="shared" si="10"/>
        <v/>
      </c>
      <c r="T60" s="40" t="s">
        <v>69</v>
      </c>
      <c r="U60" s="3"/>
      <c r="V60" s="27"/>
      <c r="W60" s="78" t="str">
        <f t="shared" si="9"/>
        <v>Đạt</v>
      </c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2:38" ht="18.75" customHeight="1">
      <c r="B61" s="28">
        <v>52</v>
      </c>
      <c r="C61" s="29" t="s">
        <v>879</v>
      </c>
      <c r="D61" s="93" t="s">
        <v>280</v>
      </c>
      <c r="E61" s="31" t="s">
        <v>880</v>
      </c>
      <c r="F61" s="32" t="s">
        <v>881</v>
      </c>
      <c r="G61" s="29" t="s">
        <v>113</v>
      </c>
      <c r="H61" s="33">
        <v>10</v>
      </c>
      <c r="I61" s="33">
        <v>6</v>
      </c>
      <c r="J61" s="33" t="s">
        <v>28</v>
      </c>
      <c r="K61" s="33">
        <v>8</v>
      </c>
      <c r="L61" s="41"/>
      <c r="M61" s="41"/>
      <c r="N61" s="41"/>
      <c r="O61" s="35">
        <v>7</v>
      </c>
      <c r="P61" s="36">
        <f t="shared" si="6"/>
        <v>7.4</v>
      </c>
      <c r="Q61" s="37" t="str">
        <f t="shared" si="7"/>
        <v>B</v>
      </c>
      <c r="R61" s="38" t="str">
        <f t="shared" si="8"/>
        <v>Khá</v>
      </c>
      <c r="S61" s="39" t="str">
        <f t="shared" si="10"/>
        <v/>
      </c>
      <c r="T61" s="40" t="s">
        <v>69</v>
      </c>
      <c r="U61" s="3"/>
      <c r="V61" s="27"/>
      <c r="W61" s="78" t="str">
        <f t="shared" si="9"/>
        <v>Đạt</v>
      </c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2:38" ht="18.75" customHeight="1">
      <c r="B62" s="28">
        <v>53</v>
      </c>
      <c r="C62" s="29" t="s">
        <v>882</v>
      </c>
      <c r="D62" s="93" t="s">
        <v>250</v>
      </c>
      <c r="E62" s="31" t="s">
        <v>271</v>
      </c>
      <c r="F62" s="32" t="s">
        <v>883</v>
      </c>
      <c r="G62" s="29" t="s">
        <v>126</v>
      </c>
      <c r="H62" s="33">
        <v>10</v>
      </c>
      <c r="I62" s="33">
        <v>8</v>
      </c>
      <c r="J62" s="33" t="s">
        <v>28</v>
      </c>
      <c r="K62" s="33">
        <v>7.5</v>
      </c>
      <c r="L62" s="41"/>
      <c r="M62" s="41"/>
      <c r="N62" s="41"/>
      <c r="O62" s="35">
        <v>3</v>
      </c>
      <c r="P62" s="36">
        <f t="shared" si="6"/>
        <v>5.0999999999999996</v>
      </c>
      <c r="Q62" s="37" t="str">
        <f t="shared" si="7"/>
        <v>D+</v>
      </c>
      <c r="R62" s="38" t="str">
        <f t="shared" si="8"/>
        <v>Trung bình yếu</v>
      </c>
      <c r="S62" s="39" t="str">
        <f t="shared" si="10"/>
        <v/>
      </c>
      <c r="T62" s="40" t="s">
        <v>69</v>
      </c>
      <c r="U62" s="3"/>
      <c r="V62" s="27"/>
      <c r="W62" s="78" t="str">
        <f t="shared" si="9"/>
        <v>Đạt</v>
      </c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2:38" ht="18.75" customHeight="1">
      <c r="B63" s="28">
        <v>54</v>
      </c>
      <c r="C63" s="29" t="s">
        <v>884</v>
      </c>
      <c r="D63" s="93" t="s">
        <v>315</v>
      </c>
      <c r="E63" s="31" t="s">
        <v>885</v>
      </c>
      <c r="F63" s="32" t="s">
        <v>886</v>
      </c>
      <c r="G63" s="29" t="s">
        <v>100</v>
      </c>
      <c r="H63" s="33">
        <v>4</v>
      </c>
      <c r="I63" s="33">
        <v>5</v>
      </c>
      <c r="J63" s="33" t="s">
        <v>28</v>
      </c>
      <c r="K63" s="33">
        <v>2.5</v>
      </c>
      <c r="L63" s="41"/>
      <c r="M63" s="41"/>
      <c r="N63" s="41"/>
      <c r="O63" s="35">
        <v>2</v>
      </c>
      <c r="P63" s="36">
        <f t="shared" si="6"/>
        <v>2.6</v>
      </c>
      <c r="Q63" s="37" t="str">
        <f t="shared" si="7"/>
        <v>F</v>
      </c>
      <c r="R63" s="38" t="str">
        <f t="shared" si="8"/>
        <v>Kém</v>
      </c>
      <c r="S63" s="39" t="str">
        <f t="shared" si="10"/>
        <v/>
      </c>
      <c r="T63" s="40" t="s">
        <v>69</v>
      </c>
      <c r="U63" s="3"/>
      <c r="V63" s="27"/>
      <c r="W63" s="78" t="str">
        <f t="shared" si="9"/>
        <v>Học lại</v>
      </c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2:38" ht="18.75" customHeight="1">
      <c r="B64" s="28">
        <v>55</v>
      </c>
      <c r="C64" s="29" t="s">
        <v>887</v>
      </c>
      <c r="D64" s="93" t="s">
        <v>833</v>
      </c>
      <c r="E64" s="31" t="s">
        <v>277</v>
      </c>
      <c r="F64" s="32" t="s">
        <v>106</v>
      </c>
      <c r="G64" s="29" t="s">
        <v>96</v>
      </c>
      <c r="H64" s="33">
        <v>10</v>
      </c>
      <c r="I64" s="33">
        <v>6</v>
      </c>
      <c r="J64" s="33" t="s">
        <v>28</v>
      </c>
      <c r="K64" s="33">
        <v>7.5</v>
      </c>
      <c r="L64" s="41"/>
      <c r="M64" s="41"/>
      <c r="N64" s="41"/>
      <c r="O64" s="35">
        <v>5</v>
      </c>
      <c r="P64" s="36">
        <f t="shared" si="6"/>
        <v>6.1</v>
      </c>
      <c r="Q64" s="37" t="str">
        <f t="shared" si="7"/>
        <v>C</v>
      </c>
      <c r="R64" s="38" t="str">
        <f t="shared" si="8"/>
        <v>Trung bình</v>
      </c>
      <c r="S64" s="39" t="str">
        <f t="shared" si="10"/>
        <v/>
      </c>
      <c r="T64" s="40" t="s">
        <v>69</v>
      </c>
      <c r="U64" s="3"/>
      <c r="V64" s="27"/>
      <c r="W64" s="78" t="str">
        <f t="shared" si="9"/>
        <v>Đạt</v>
      </c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2:38" ht="18.75" customHeight="1">
      <c r="B65" s="28">
        <v>56</v>
      </c>
      <c r="C65" s="29" t="s">
        <v>888</v>
      </c>
      <c r="D65" s="93" t="s">
        <v>123</v>
      </c>
      <c r="E65" s="31" t="s">
        <v>277</v>
      </c>
      <c r="F65" s="32" t="s">
        <v>889</v>
      </c>
      <c r="G65" s="29" t="s">
        <v>100</v>
      </c>
      <c r="H65" s="33">
        <v>10</v>
      </c>
      <c r="I65" s="33">
        <v>9</v>
      </c>
      <c r="J65" s="33" t="s">
        <v>28</v>
      </c>
      <c r="K65" s="33">
        <v>7.5</v>
      </c>
      <c r="L65" s="41"/>
      <c r="M65" s="41"/>
      <c r="N65" s="41"/>
      <c r="O65" s="35">
        <v>4</v>
      </c>
      <c r="P65" s="36">
        <f t="shared" si="6"/>
        <v>5.8</v>
      </c>
      <c r="Q65" s="37" t="str">
        <f t="shared" si="7"/>
        <v>C</v>
      </c>
      <c r="R65" s="38" t="str">
        <f t="shared" si="8"/>
        <v>Trung bình</v>
      </c>
      <c r="S65" s="39" t="str">
        <f t="shared" si="10"/>
        <v/>
      </c>
      <c r="T65" s="40" t="s">
        <v>69</v>
      </c>
      <c r="U65" s="3"/>
      <c r="V65" s="27"/>
      <c r="W65" s="78" t="str">
        <f t="shared" si="9"/>
        <v>Đạt</v>
      </c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2:38" ht="18.75" customHeight="1">
      <c r="B66" s="28">
        <v>57</v>
      </c>
      <c r="C66" s="29" t="s">
        <v>890</v>
      </c>
      <c r="D66" s="93" t="s">
        <v>625</v>
      </c>
      <c r="E66" s="31" t="s">
        <v>281</v>
      </c>
      <c r="F66" s="32" t="s">
        <v>826</v>
      </c>
      <c r="G66" s="29" t="s">
        <v>84</v>
      </c>
      <c r="H66" s="33">
        <v>10</v>
      </c>
      <c r="I66" s="33">
        <v>9</v>
      </c>
      <c r="J66" s="33" t="s">
        <v>28</v>
      </c>
      <c r="K66" s="33">
        <v>7</v>
      </c>
      <c r="L66" s="41"/>
      <c r="M66" s="41"/>
      <c r="N66" s="41"/>
      <c r="O66" s="35">
        <v>4</v>
      </c>
      <c r="P66" s="36">
        <f t="shared" si="6"/>
        <v>5.7</v>
      </c>
      <c r="Q66" s="37" t="str">
        <f t="shared" si="7"/>
        <v>C</v>
      </c>
      <c r="R66" s="38" t="str">
        <f t="shared" si="8"/>
        <v>Trung bình</v>
      </c>
      <c r="S66" s="39" t="str">
        <f t="shared" si="10"/>
        <v/>
      </c>
      <c r="T66" s="40" t="s">
        <v>69</v>
      </c>
      <c r="U66" s="3"/>
      <c r="V66" s="27"/>
      <c r="W66" s="78" t="str">
        <f t="shared" si="9"/>
        <v>Đạt</v>
      </c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2:38" ht="18.75" customHeight="1">
      <c r="B67" s="28">
        <v>58</v>
      </c>
      <c r="C67" s="29" t="s">
        <v>891</v>
      </c>
      <c r="D67" s="93" t="s">
        <v>892</v>
      </c>
      <c r="E67" s="31" t="s">
        <v>281</v>
      </c>
      <c r="F67" s="32" t="s">
        <v>893</v>
      </c>
      <c r="G67" s="29" t="s">
        <v>92</v>
      </c>
      <c r="H67" s="33">
        <v>10</v>
      </c>
      <c r="I67" s="33">
        <v>8</v>
      </c>
      <c r="J67" s="33" t="s">
        <v>28</v>
      </c>
      <c r="K67" s="33">
        <v>8</v>
      </c>
      <c r="L67" s="41"/>
      <c r="M67" s="41"/>
      <c r="N67" s="41"/>
      <c r="O67" s="35">
        <v>3</v>
      </c>
      <c r="P67" s="36">
        <f t="shared" si="6"/>
        <v>5.2</v>
      </c>
      <c r="Q67" s="37" t="str">
        <f t="shared" si="7"/>
        <v>D+</v>
      </c>
      <c r="R67" s="38" t="str">
        <f t="shared" si="8"/>
        <v>Trung bình yếu</v>
      </c>
      <c r="S67" s="39" t="str">
        <f t="shared" si="10"/>
        <v/>
      </c>
      <c r="T67" s="40" t="s">
        <v>69</v>
      </c>
      <c r="U67" s="3"/>
      <c r="V67" s="27"/>
      <c r="W67" s="78" t="str">
        <f t="shared" si="9"/>
        <v>Đạt</v>
      </c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2:38" ht="18.75" customHeight="1">
      <c r="B68" s="28">
        <v>59</v>
      </c>
      <c r="C68" s="29" t="s">
        <v>894</v>
      </c>
      <c r="D68" s="93" t="s">
        <v>895</v>
      </c>
      <c r="E68" s="31" t="s">
        <v>520</v>
      </c>
      <c r="F68" s="32" t="s">
        <v>896</v>
      </c>
      <c r="G68" s="29" t="s">
        <v>88</v>
      </c>
      <c r="H68" s="33">
        <v>6</v>
      </c>
      <c r="I68" s="33">
        <v>7</v>
      </c>
      <c r="J68" s="33" t="s">
        <v>28</v>
      </c>
      <c r="K68" s="33">
        <v>5</v>
      </c>
      <c r="L68" s="41"/>
      <c r="M68" s="41"/>
      <c r="N68" s="41"/>
      <c r="O68" s="35">
        <v>6</v>
      </c>
      <c r="P68" s="36">
        <f t="shared" si="6"/>
        <v>5.9</v>
      </c>
      <c r="Q68" s="37" t="str">
        <f t="shared" si="7"/>
        <v>C</v>
      </c>
      <c r="R68" s="38" t="str">
        <f t="shared" si="8"/>
        <v>Trung bình</v>
      </c>
      <c r="S68" s="39" t="str">
        <f t="shared" si="10"/>
        <v/>
      </c>
      <c r="T68" s="40" t="s">
        <v>69</v>
      </c>
      <c r="U68" s="3"/>
      <c r="V68" s="27"/>
      <c r="W68" s="78" t="str">
        <f t="shared" si="9"/>
        <v>Đạt</v>
      </c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2:38" ht="18.75" customHeight="1">
      <c r="B69" s="28">
        <v>60</v>
      </c>
      <c r="C69" s="29" t="s">
        <v>897</v>
      </c>
      <c r="D69" s="93" t="s">
        <v>898</v>
      </c>
      <c r="E69" s="31" t="s">
        <v>520</v>
      </c>
      <c r="F69" s="32" t="s">
        <v>899</v>
      </c>
      <c r="G69" s="29" t="s">
        <v>80</v>
      </c>
      <c r="H69" s="33">
        <v>0</v>
      </c>
      <c r="I69" s="33">
        <v>0</v>
      </c>
      <c r="J69" s="33" t="s">
        <v>28</v>
      </c>
      <c r="K69" s="33">
        <v>0</v>
      </c>
      <c r="L69" s="41"/>
      <c r="M69" s="41"/>
      <c r="N69" s="41"/>
      <c r="O69" s="35" t="s">
        <v>1268</v>
      </c>
      <c r="P69" s="36">
        <f t="shared" si="6"/>
        <v>0</v>
      </c>
      <c r="Q69" s="37" t="str">
        <f t="shared" si="7"/>
        <v>F</v>
      </c>
      <c r="R69" s="38" t="str">
        <f t="shared" si="8"/>
        <v>Kém</v>
      </c>
      <c r="S69" s="39" t="str">
        <f t="shared" si="10"/>
        <v>Không đủ ĐKDT</v>
      </c>
      <c r="T69" s="40" t="s">
        <v>69</v>
      </c>
      <c r="U69" s="3"/>
      <c r="V69" s="27"/>
      <c r="W69" s="78" t="str">
        <f t="shared" si="9"/>
        <v>Học lại</v>
      </c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2:38" ht="18.75" customHeight="1">
      <c r="B70" s="28">
        <v>61</v>
      </c>
      <c r="C70" s="29" t="s">
        <v>900</v>
      </c>
      <c r="D70" s="93" t="s">
        <v>901</v>
      </c>
      <c r="E70" s="31" t="s">
        <v>529</v>
      </c>
      <c r="F70" s="32" t="s">
        <v>902</v>
      </c>
      <c r="G70" s="29" t="s">
        <v>88</v>
      </c>
      <c r="H70" s="33">
        <v>8</v>
      </c>
      <c r="I70" s="33">
        <v>6</v>
      </c>
      <c r="J70" s="33" t="s">
        <v>28</v>
      </c>
      <c r="K70" s="33">
        <v>5</v>
      </c>
      <c r="L70" s="41"/>
      <c r="M70" s="41"/>
      <c r="N70" s="41"/>
      <c r="O70" s="35">
        <v>4</v>
      </c>
      <c r="P70" s="36">
        <f t="shared" si="6"/>
        <v>4.8</v>
      </c>
      <c r="Q70" s="37" t="str">
        <f t="shared" si="7"/>
        <v>D</v>
      </c>
      <c r="R70" s="38" t="str">
        <f t="shared" si="8"/>
        <v>Trung bình yếu</v>
      </c>
      <c r="S70" s="39" t="str">
        <f t="shared" si="10"/>
        <v/>
      </c>
      <c r="T70" s="40" t="s">
        <v>69</v>
      </c>
      <c r="U70" s="3"/>
      <c r="V70" s="27"/>
      <c r="W70" s="78" t="str">
        <f t="shared" si="9"/>
        <v>Đạt</v>
      </c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2:38" ht="18.75" customHeight="1">
      <c r="B71" s="28">
        <v>62</v>
      </c>
      <c r="C71" s="29" t="s">
        <v>903</v>
      </c>
      <c r="D71" s="93" t="s">
        <v>904</v>
      </c>
      <c r="E71" s="31" t="s">
        <v>529</v>
      </c>
      <c r="F71" s="32" t="s">
        <v>905</v>
      </c>
      <c r="G71" s="29" t="s">
        <v>88</v>
      </c>
      <c r="H71" s="33">
        <v>6</v>
      </c>
      <c r="I71" s="33">
        <v>6</v>
      </c>
      <c r="J71" s="33" t="s">
        <v>28</v>
      </c>
      <c r="K71" s="33">
        <v>3</v>
      </c>
      <c r="L71" s="41"/>
      <c r="M71" s="41"/>
      <c r="N71" s="41"/>
      <c r="O71" s="35">
        <v>3</v>
      </c>
      <c r="P71" s="36">
        <f t="shared" si="6"/>
        <v>3.6</v>
      </c>
      <c r="Q71" s="37" t="str">
        <f t="shared" si="7"/>
        <v>F</v>
      </c>
      <c r="R71" s="38" t="str">
        <f t="shared" si="8"/>
        <v>Kém</v>
      </c>
      <c r="S71" s="39" t="str">
        <f t="shared" si="10"/>
        <v/>
      </c>
      <c r="T71" s="40" t="s">
        <v>69</v>
      </c>
      <c r="U71" s="3"/>
      <c r="V71" s="27"/>
      <c r="W71" s="78" t="str">
        <f t="shared" si="9"/>
        <v>Học lại</v>
      </c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2:38" ht="18.75" customHeight="1">
      <c r="B72" s="28">
        <v>63</v>
      </c>
      <c r="C72" s="29" t="s">
        <v>906</v>
      </c>
      <c r="D72" s="93" t="s">
        <v>280</v>
      </c>
      <c r="E72" s="31" t="s">
        <v>907</v>
      </c>
      <c r="F72" s="32" t="s">
        <v>91</v>
      </c>
      <c r="G72" s="29" t="s">
        <v>84</v>
      </c>
      <c r="H72" s="33">
        <v>10</v>
      </c>
      <c r="I72" s="33">
        <v>6</v>
      </c>
      <c r="J72" s="33" t="s">
        <v>28</v>
      </c>
      <c r="K72" s="33">
        <v>7.5</v>
      </c>
      <c r="L72" s="41"/>
      <c r="M72" s="41"/>
      <c r="N72" s="41"/>
      <c r="O72" s="35">
        <v>7</v>
      </c>
      <c r="P72" s="36">
        <f t="shared" si="6"/>
        <v>7.3</v>
      </c>
      <c r="Q72" s="37" t="str">
        <f t="shared" si="7"/>
        <v>B</v>
      </c>
      <c r="R72" s="38" t="str">
        <f t="shared" si="8"/>
        <v>Khá</v>
      </c>
      <c r="S72" s="39" t="str">
        <f t="shared" si="10"/>
        <v/>
      </c>
      <c r="T72" s="40" t="s">
        <v>69</v>
      </c>
      <c r="U72" s="3"/>
      <c r="V72" s="27"/>
      <c r="W72" s="78" t="str">
        <f t="shared" si="9"/>
        <v>Đạt</v>
      </c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2:38" ht="18.75" customHeight="1">
      <c r="B73" s="28">
        <v>64</v>
      </c>
      <c r="C73" s="29" t="s">
        <v>908</v>
      </c>
      <c r="D73" s="93" t="s">
        <v>231</v>
      </c>
      <c r="E73" s="31" t="s">
        <v>295</v>
      </c>
      <c r="F73" s="32" t="s">
        <v>95</v>
      </c>
      <c r="G73" s="29" t="s">
        <v>88</v>
      </c>
      <c r="H73" s="33">
        <v>8</v>
      </c>
      <c r="I73" s="33">
        <v>9</v>
      </c>
      <c r="J73" s="33" t="s">
        <v>28</v>
      </c>
      <c r="K73" s="33">
        <v>5</v>
      </c>
      <c r="L73" s="41"/>
      <c r="M73" s="41"/>
      <c r="N73" s="41"/>
      <c r="O73" s="35">
        <v>6</v>
      </c>
      <c r="P73" s="36">
        <f t="shared" si="6"/>
        <v>6.3</v>
      </c>
      <c r="Q73" s="37" t="str">
        <f t="shared" si="7"/>
        <v>C</v>
      </c>
      <c r="R73" s="38" t="str">
        <f t="shared" si="8"/>
        <v>Trung bình</v>
      </c>
      <c r="S73" s="39" t="str">
        <f t="shared" si="10"/>
        <v/>
      </c>
      <c r="T73" s="40" t="s">
        <v>69</v>
      </c>
      <c r="U73" s="3"/>
      <c r="V73" s="27"/>
      <c r="W73" s="78" t="str">
        <f t="shared" si="9"/>
        <v>Đạt</v>
      </c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2:38" ht="18.75" customHeight="1">
      <c r="B74" s="28">
        <v>65</v>
      </c>
      <c r="C74" s="29" t="s">
        <v>909</v>
      </c>
      <c r="D74" s="93" t="s">
        <v>910</v>
      </c>
      <c r="E74" s="31" t="s">
        <v>299</v>
      </c>
      <c r="F74" s="32" t="s">
        <v>862</v>
      </c>
      <c r="G74" s="29" t="s">
        <v>96</v>
      </c>
      <c r="H74" s="33">
        <v>8</v>
      </c>
      <c r="I74" s="33">
        <v>9</v>
      </c>
      <c r="J74" s="33" t="s">
        <v>28</v>
      </c>
      <c r="K74" s="33">
        <v>5.5</v>
      </c>
      <c r="L74" s="41"/>
      <c r="M74" s="41"/>
      <c r="N74" s="41"/>
      <c r="O74" s="35">
        <v>3</v>
      </c>
      <c r="P74" s="36">
        <f t="shared" ref="P74:P83" si="11">ROUND(SUMPRODUCT(H74:O74,$H$9:$O$9)/100,1)</f>
        <v>4.5999999999999996</v>
      </c>
      <c r="Q74" s="37" t="str">
        <f t="shared" ref="Q74:Q84" si="12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D</v>
      </c>
      <c r="R74" s="38" t="str">
        <f t="shared" ref="R74:R84" si="13">IF($P74&lt;4,"Kém",IF(AND($P74&gt;=4,$P74&lt;=5.4),"Trung bình yếu",IF(AND($P74&gt;=5.5,$P74&lt;=6.9),"Trung bình",IF(AND($P74&gt;=7,$P74&lt;=8.4),"Khá",IF(AND($P74&gt;=8.5,$P74&lt;=10),"Giỏi","")))))</f>
        <v>Trung bình yếu</v>
      </c>
      <c r="S74" s="39" t="str">
        <f t="shared" si="10"/>
        <v/>
      </c>
      <c r="T74" s="40" t="s">
        <v>69</v>
      </c>
      <c r="U74" s="3"/>
      <c r="V74" s="27"/>
      <c r="W74" s="78" t="str">
        <f t="shared" ref="W74:W84" si="14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2:38" ht="18.75" customHeight="1">
      <c r="B75" s="28">
        <v>66</v>
      </c>
      <c r="C75" s="29" t="s">
        <v>911</v>
      </c>
      <c r="D75" s="93" t="s">
        <v>123</v>
      </c>
      <c r="E75" s="31" t="s">
        <v>912</v>
      </c>
      <c r="F75" s="32" t="s">
        <v>106</v>
      </c>
      <c r="G75" s="29" t="s">
        <v>80</v>
      </c>
      <c r="H75" s="33">
        <v>9</v>
      </c>
      <c r="I75" s="33">
        <v>6</v>
      </c>
      <c r="J75" s="33" t="s">
        <v>28</v>
      </c>
      <c r="K75" s="33">
        <v>6.5</v>
      </c>
      <c r="L75" s="41"/>
      <c r="M75" s="41"/>
      <c r="N75" s="41"/>
      <c r="O75" s="35">
        <v>4</v>
      </c>
      <c r="P75" s="36">
        <f t="shared" si="11"/>
        <v>5.2</v>
      </c>
      <c r="Q75" s="37" t="str">
        <f t="shared" si="12"/>
        <v>D+</v>
      </c>
      <c r="R75" s="38" t="str">
        <f t="shared" si="13"/>
        <v>Trung bình yếu</v>
      </c>
      <c r="S75" s="39" t="str">
        <f t="shared" si="10"/>
        <v/>
      </c>
      <c r="T75" s="40" t="s">
        <v>69</v>
      </c>
      <c r="U75" s="3"/>
      <c r="V75" s="27"/>
      <c r="W75" s="78" t="str">
        <f t="shared" si="14"/>
        <v>Đạt</v>
      </c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2:38" ht="18.75" customHeight="1">
      <c r="B76" s="28">
        <v>67</v>
      </c>
      <c r="C76" s="29" t="s">
        <v>913</v>
      </c>
      <c r="D76" s="93" t="s">
        <v>123</v>
      </c>
      <c r="E76" s="31" t="s">
        <v>914</v>
      </c>
      <c r="F76" s="32" t="s">
        <v>811</v>
      </c>
      <c r="G76" s="29" t="s">
        <v>96</v>
      </c>
      <c r="H76" s="33">
        <v>10</v>
      </c>
      <c r="I76" s="33">
        <v>9</v>
      </c>
      <c r="J76" s="33" t="s">
        <v>28</v>
      </c>
      <c r="K76" s="33">
        <v>6.5</v>
      </c>
      <c r="L76" s="41"/>
      <c r="M76" s="41"/>
      <c r="N76" s="41"/>
      <c r="O76" s="35">
        <v>4</v>
      </c>
      <c r="P76" s="36">
        <f t="shared" si="11"/>
        <v>5.6</v>
      </c>
      <c r="Q76" s="37" t="str">
        <f t="shared" si="12"/>
        <v>C</v>
      </c>
      <c r="R76" s="38" t="str">
        <f t="shared" si="13"/>
        <v>Trung bình</v>
      </c>
      <c r="S76" s="39" t="str">
        <f t="shared" si="10"/>
        <v/>
      </c>
      <c r="T76" s="40" t="s">
        <v>69</v>
      </c>
      <c r="U76" s="3"/>
      <c r="V76" s="27"/>
      <c r="W76" s="78" t="str">
        <f t="shared" si="14"/>
        <v>Đạt</v>
      </c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2:38" ht="18.75" customHeight="1">
      <c r="B77" s="28">
        <v>68</v>
      </c>
      <c r="C77" s="29" t="s">
        <v>915</v>
      </c>
      <c r="D77" s="93" t="s">
        <v>916</v>
      </c>
      <c r="E77" s="31" t="s">
        <v>309</v>
      </c>
      <c r="F77" s="32" t="s">
        <v>839</v>
      </c>
      <c r="G77" s="29" t="s">
        <v>126</v>
      </c>
      <c r="H77" s="33">
        <v>10</v>
      </c>
      <c r="I77" s="33">
        <v>9</v>
      </c>
      <c r="J77" s="33" t="s">
        <v>28</v>
      </c>
      <c r="K77" s="33">
        <v>8.5</v>
      </c>
      <c r="L77" s="41"/>
      <c r="M77" s="41"/>
      <c r="N77" s="41"/>
      <c r="O77" s="35">
        <v>5</v>
      </c>
      <c r="P77" s="36">
        <f t="shared" si="11"/>
        <v>6.6</v>
      </c>
      <c r="Q77" s="37" t="str">
        <f t="shared" si="12"/>
        <v>C+</v>
      </c>
      <c r="R77" s="38" t="str">
        <f t="shared" si="13"/>
        <v>Trung bình</v>
      </c>
      <c r="S77" s="39" t="str">
        <f t="shared" si="10"/>
        <v/>
      </c>
      <c r="T77" s="40" t="s">
        <v>69</v>
      </c>
      <c r="U77" s="3"/>
      <c r="V77" s="27"/>
      <c r="W77" s="78" t="str">
        <f t="shared" si="14"/>
        <v>Đạt</v>
      </c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2:38" ht="18.75" customHeight="1">
      <c r="B78" s="28">
        <v>69</v>
      </c>
      <c r="C78" s="29" t="s">
        <v>917</v>
      </c>
      <c r="D78" s="93" t="s">
        <v>123</v>
      </c>
      <c r="E78" s="31" t="s">
        <v>309</v>
      </c>
      <c r="F78" s="32" t="s">
        <v>918</v>
      </c>
      <c r="G78" s="29" t="s">
        <v>92</v>
      </c>
      <c r="H78" s="33">
        <v>8</v>
      </c>
      <c r="I78" s="33">
        <v>8</v>
      </c>
      <c r="J78" s="33" t="s">
        <v>28</v>
      </c>
      <c r="K78" s="33">
        <v>6</v>
      </c>
      <c r="L78" s="41"/>
      <c r="M78" s="41"/>
      <c r="N78" s="41"/>
      <c r="O78" s="35">
        <v>2</v>
      </c>
      <c r="P78" s="36">
        <f t="shared" si="11"/>
        <v>4</v>
      </c>
      <c r="Q78" s="37" t="str">
        <f t="shared" si="12"/>
        <v>D</v>
      </c>
      <c r="R78" s="38" t="str">
        <f t="shared" si="13"/>
        <v>Trung bình yếu</v>
      </c>
      <c r="S78" s="39" t="str">
        <f t="shared" si="10"/>
        <v/>
      </c>
      <c r="T78" s="40" t="s">
        <v>69</v>
      </c>
      <c r="U78" s="3"/>
      <c r="V78" s="27"/>
      <c r="W78" s="78" t="str">
        <f t="shared" si="14"/>
        <v>Đạt</v>
      </c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2:38" ht="18.75" customHeight="1">
      <c r="B79" s="28">
        <v>70</v>
      </c>
      <c r="C79" s="29" t="s">
        <v>919</v>
      </c>
      <c r="D79" s="93" t="s">
        <v>545</v>
      </c>
      <c r="E79" s="31" t="s">
        <v>309</v>
      </c>
      <c r="F79" s="32" t="s">
        <v>157</v>
      </c>
      <c r="G79" s="29" t="s">
        <v>88</v>
      </c>
      <c r="H79" s="33">
        <v>9</v>
      </c>
      <c r="I79" s="33">
        <v>8</v>
      </c>
      <c r="J79" s="33" t="s">
        <v>28</v>
      </c>
      <c r="K79" s="33">
        <v>5.5</v>
      </c>
      <c r="L79" s="41"/>
      <c r="M79" s="41"/>
      <c r="N79" s="41"/>
      <c r="O79" s="35">
        <v>7</v>
      </c>
      <c r="P79" s="36">
        <f t="shared" si="11"/>
        <v>7</v>
      </c>
      <c r="Q79" s="37" t="str">
        <f t="shared" si="12"/>
        <v>B</v>
      </c>
      <c r="R79" s="38" t="str">
        <f t="shared" si="13"/>
        <v>Khá</v>
      </c>
      <c r="S79" s="39" t="str">
        <f t="shared" si="10"/>
        <v/>
      </c>
      <c r="T79" s="40" t="s">
        <v>69</v>
      </c>
      <c r="U79" s="3"/>
      <c r="V79" s="27"/>
      <c r="W79" s="78" t="str">
        <f t="shared" si="14"/>
        <v>Đạt</v>
      </c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2:38" ht="18.75" customHeight="1">
      <c r="B80" s="28">
        <v>71</v>
      </c>
      <c r="C80" s="29" t="s">
        <v>920</v>
      </c>
      <c r="D80" s="93" t="s">
        <v>195</v>
      </c>
      <c r="E80" s="31" t="s">
        <v>309</v>
      </c>
      <c r="F80" s="32" t="s">
        <v>921</v>
      </c>
      <c r="G80" s="29" t="s">
        <v>92</v>
      </c>
      <c r="H80" s="33">
        <v>10</v>
      </c>
      <c r="I80" s="33">
        <v>8</v>
      </c>
      <c r="J80" s="33" t="s">
        <v>28</v>
      </c>
      <c r="K80" s="33">
        <v>7</v>
      </c>
      <c r="L80" s="41"/>
      <c r="M80" s="41"/>
      <c r="N80" s="41"/>
      <c r="O80" s="35">
        <v>4</v>
      </c>
      <c r="P80" s="36">
        <f t="shared" si="11"/>
        <v>5.6</v>
      </c>
      <c r="Q80" s="37" t="str">
        <f t="shared" si="12"/>
        <v>C</v>
      </c>
      <c r="R80" s="38" t="str">
        <f t="shared" si="13"/>
        <v>Trung bình</v>
      </c>
      <c r="S80" s="39" t="str">
        <f t="shared" si="10"/>
        <v/>
      </c>
      <c r="T80" s="40" t="s">
        <v>69</v>
      </c>
      <c r="U80" s="3"/>
      <c r="V80" s="27"/>
      <c r="W80" s="78" t="str">
        <f t="shared" si="14"/>
        <v>Đạt</v>
      </c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ht="18.75" customHeight="1">
      <c r="B81" s="28">
        <v>72</v>
      </c>
      <c r="C81" s="29" t="s">
        <v>922</v>
      </c>
      <c r="D81" s="93" t="s">
        <v>123</v>
      </c>
      <c r="E81" s="31" t="s">
        <v>923</v>
      </c>
      <c r="F81" s="32" t="s">
        <v>924</v>
      </c>
      <c r="G81" s="29" t="s">
        <v>96</v>
      </c>
      <c r="H81" s="33">
        <v>10</v>
      </c>
      <c r="I81" s="33">
        <v>8</v>
      </c>
      <c r="J81" s="33" t="s">
        <v>28</v>
      </c>
      <c r="K81" s="33">
        <v>7</v>
      </c>
      <c r="L81" s="41"/>
      <c r="M81" s="41"/>
      <c r="N81" s="41"/>
      <c r="O81" s="35">
        <v>3</v>
      </c>
      <c r="P81" s="36">
        <f t="shared" si="11"/>
        <v>5</v>
      </c>
      <c r="Q81" s="37" t="str">
        <f t="shared" si="12"/>
        <v>D+</v>
      </c>
      <c r="R81" s="38" t="str">
        <f t="shared" si="13"/>
        <v>Trung bình yếu</v>
      </c>
      <c r="S81" s="39" t="str">
        <f t="shared" si="10"/>
        <v/>
      </c>
      <c r="T81" s="40" t="s">
        <v>69</v>
      </c>
      <c r="U81" s="3"/>
      <c r="V81" s="27"/>
      <c r="W81" s="78" t="str">
        <f t="shared" si="14"/>
        <v>Đạt</v>
      </c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ht="18.75" customHeight="1">
      <c r="B82" s="28">
        <v>73</v>
      </c>
      <c r="C82" s="29" t="s">
        <v>925</v>
      </c>
      <c r="D82" s="93" t="s">
        <v>926</v>
      </c>
      <c r="E82" s="31" t="s">
        <v>927</v>
      </c>
      <c r="F82" s="32" t="s">
        <v>157</v>
      </c>
      <c r="G82" s="29" t="s">
        <v>92</v>
      </c>
      <c r="H82" s="33">
        <v>7</v>
      </c>
      <c r="I82" s="33">
        <v>6</v>
      </c>
      <c r="J82" s="33" t="s">
        <v>28</v>
      </c>
      <c r="K82" s="33">
        <v>6.5</v>
      </c>
      <c r="L82" s="41"/>
      <c r="M82" s="41"/>
      <c r="N82" s="41"/>
      <c r="O82" s="35">
        <v>2</v>
      </c>
      <c r="P82" s="36">
        <f t="shared" si="11"/>
        <v>3.8</v>
      </c>
      <c r="Q82" s="37" t="str">
        <f t="shared" si="12"/>
        <v>F</v>
      </c>
      <c r="R82" s="38" t="str">
        <f t="shared" si="13"/>
        <v>Kém</v>
      </c>
      <c r="S82" s="39" t="str">
        <f t="shared" si="10"/>
        <v/>
      </c>
      <c r="T82" s="40" t="s">
        <v>69</v>
      </c>
      <c r="U82" s="3"/>
      <c r="V82" s="27"/>
      <c r="W82" s="78" t="str">
        <f t="shared" si="14"/>
        <v>Học lại</v>
      </c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ht="18.75" customHeight="1">
      <c r="B83" s="28">
        <v>74</v>
      </c>
      <c r="C83" s="29" t="s">
        <v>928</v>
      </c>
      <c r="D83" s="93" t="s">
        <v>929</v>
      </c>
      <c r="E83" s="31" t="s">
        <v>564</v>
      </c>
      <c r="F83" s="32" t="s">
        <v>930</v>
      </c>
      <c r="G83" s="29" t="s">
        <v>126</v>
      </c>
      <c r="H83" s="33">
        <v>6</v>
      </c>
      <c r="I83" s="33">
        <v>6</v>
      </c>
      <c r="J83" s="33" t="s">
        <v>28</v>
      </c>
      <c r="K83" s="33">
        <v>6</v>
      </c>
      <c r="L83" s="41"/>
      <c r="M83" s="41"/>
      <c r="N83" s="41"/>
      <c r="O83" s="35">
        <v>1</v>
      </c>
      <c r="P83" s="36">
        <f t="shared" si="11"/>
        <v>3</v>
      </c>
      <c r="Q83" s="37" t="str">
        <f t="shared" si="12"/>
        <v>F</v>
      </c>
      <c r="R83" s="38" t="str">
        <f t="shared" si="13"/>
        <v>Kém</v>
      </c>
      <c r="S83" s="39" t="str">
        <f t="shared" si="10"/>
        <v/>
      </c>
      <c r="T83" s="40" t="s">
        <v>69</v>
      </c>
      <c r="U83" s="3"/>
      <c r="V83" s="27"/>
      <c r="W83" s="78" t="str">
        <f t="shared" si="14"/>
        <v>Học lại</v>
      </c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ht="18.75" customHeight="1">
      <c r="B84" s="28">
        <v>75</v>
      </c>
      <c r="C84" s="29" t="s">
        <v>931</v>
      </c>
      <c r="D84" s="93" t="s">
        <v>932</v>
      </c>
      <c r="E84" s="31" t="s">
        <v>564</v>
      </c>
      <c r="F84" s="32" t="s">
        <v>933</v>
      </c>
      <c r="G84" s="29" t="s">
        <v>84</v>
      </c>
      <c r="H84" s="33">
        <v>7</v>
      </c>
      <c r="I84" s="33">
        <v>6</v>
      </c>
      <c r="J84" s="33" t="s">
        <v>28</v>
      </c>
      <c r="K84" s="33">
        <v>5.5</v>
      </c>
      <c r="L84" s="41"/>
      <c r="M84" s="41"/>
      <c r="N84" s="41"/>
      <c r="O84" s="35" t="s">
        <v>1267</v>
      </c>
      <c r="P84" s="36">
        <v>0</v>
      </c>
      <c r="Q84" s="37" t="str">
        <f t="shared" si="12"/>
        <v>F</v>
      </c>
      <c r="R84" s="38" t="str">
        <f t="shared" si="13"/>
        <v>Kém</v>
      </c>
      <c r="S84" s="39" t="s">
        <v>1266</v>
      </c>
      <c r="T84" s="40" t="s">
        <v>69</v>
      </c>
      <c r="U84" s="3"/>
      <c r="V84" s="27"/>
      <c r="W84" s="78" t="str">
        <f t="shared" si="14"/>
        <v>Học lại</v>
      </c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ht="9" customHeight="1">
      <c r="A85" s="2"/>
      <c r="B85" s="42"/>
      <c r="C85" s="43"/>
      <c r="D85" s="94"/>
      <c r="E85" s="44"/>
      <c r="F85" s="44"/>
      <c r="G85" s="44"/>
      <c r="H85" s="45"/>
      <c r="I85" s="46"/>
      <c r="J85" s="46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3"/>
    </row>
    <row r="86" spans="1:38" ht="16.5">
      <c r="A86" s="2"/>
      <c r="B86" s="138" t="s">
        <v>29</v>
      </c>
      <c r="C86" s="138"/>
      <c r="D86" s="94"/>
      <c r="E86" s="44"/>
      <c r="F86" s="44"/>
      <c r="G86" s="44"/>
      <c r="H86" s="45"/>
      <c r="I86" s="46"/>
      <c r="J86" s="46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3"/>
    </row>
    <row r="87" spans="1:38" ht="15.75" customHeight="1">
      <c r="A87" s="2"/>
      <c r="B87" s="48" t="s">
        <v>30</v>
      </c>
      <c r="C87" s="48"/>
      <c r="D87" s="105">
        <f>+$Z$8</f>
        <v>75</v>
      </c>
      <c r="E87" s="50" t="s">
        <v>31</v>
      </c>
      <c r="F87" s="139" t="s">
        <v>32</v>
      </c>
      <c r="G87" s="139"/>
      <c r="H87" s="139"/>
      <c r="I87" s="139"/>
      <c r="J87" s="139"/>
      <c r="K87" s="139"/>
      <c r="L87" s="139"/>
      <c r="M87" s="139"/>
      <c r="N87" s="139"/>
      <c r="O87" s="51">
        <f>$Z$8 -COUNTIF($S$9:$S$262,"Vắng") -COUNTIF($S$9:$S$262,"Vắng có phép") - COUNTIF($S$9:$S$262,"Đình chỉ thi") - COUNTIF($S$9:$S$262,"Không đủ ĐKDT")</f>
        <v>70</v>
      </c>
      <c r="P87" s="51"/>
      <c r="Q87" s="51"/>
      <c r="R87" s="52"/>
      <c r="S87" s="53" t="s">
        <v>31</v>
      </c>
      <c r="T87" s="52"/>
      <c r="U87" s="3"/>
    </row>
    <row r="88" spans="1:38" ht="15.75" customHeight="1">
      <c r="A88" s="2"/>
      <c r="B88" s="48" t="s">
        <v>33</v>
      </c>
      <c r="C88" s="48"/>
      <c r="D88" s="105">
        <f>+$AK$8</f>
        <v>61</v>
      </c>
      <c r="E88" s="50" t="s">
        <v>31</v>
      </c>
      <c r="F88" s="139" t="s">
        <v>34</v>
      </c>
      <c r="G88" s="139"/>
      <c r="H88" s="139"/>
      <c r="I88" s="139"/>
      <c r="J88" s="139"/>
      <c r="K88" s="139"/>
      <c r="L88" s="139"/>
      <c r="M88" s="139"/>
      <c r="N88" s="139"/>
      <c r="O88" s="54">
        <f>COUNTIF($S$9:$S$138,"Vắng")</f>
        <v>2</v>
      </c>
      <c r="P88" s="54"/>
      <c r="Q88" s="54"/>
      <c r="R88" s="55"/>
      <c r="S88" s="53" t="s">
        <v>31</v>
      </c>
      <c r="T88" s="55"/>
      <c r="U88" s="3"/>
    </row>
    <row r="89" spans="1:38" ht="15.75" customHeight="1">
      <c r="A89" s="2"/>
      <c r="B89" s="48" t="s">
        <v>44</v>
      </c>
      <c r="C89" s="48"/>
      <c r="D89" s="106">
        <f>COUNTIF(W10:W84,"Học lại")</f>
        <v>14</v>
      </c>
      <c r="E89" s="50" t="s">
        <v>31</v>
      </c>
      <c r="F89" s="139" t="s">
        <v>45</v>
      </c>
      <c r="G89" s="139"/>
      <c r="H89" s="139"/>
      <c r="I89" s="139"/>
      <c r="J89" s="139"/>
      <c r="K89" s="139"/>
      <c r="L89" s="139"/>
      <c r="M89" s="139"/>
      <c r="N89" s="139"/>
      <c r="O89" s="51">
        <f>COUNTIF($S$9:$S$138,"Vắng có phép")</f>
        <v>0</v>
      </c>
      <c r="P89" s="51"/>
      <c r="Q89" s="51"/>
      <c r="R89" s="52"/>
      <c r="S89" s="53" t="s">
        <v>31</v>
      </c>
      <c r="T89" s="52"/>
      <c r="U89" s="3"/>
    </row>
    <row r="90" spans="1:38" ht="16.5" customHeight="1">
      <c r="A90" s="2"/>
      <c r="B90" s="42"/>
      <c r="C90" s="43"/>
      <c r="D90" s="94"/>
      <c r="E90" s="44"/>
      <c r="F90" s="44"/>
      <c r="G90" s="44"/>
      <c r="H90" s="45"/>
      <c r="I90" s="46"/>
      <c r="J90" s="46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3"/>
    </row>
    <row r="91" spans="1:38">
      <c r="B91" s="84" t="s">
        <v>46</v>
      </c>
      <c r="C91" s="84"/>
      <c r="D91" s="107">
        <f>COUNTIF(W10:W84,"Thi lại")</f>
        <v>0</v>
      </c>
      <c r="E91" s="86" t="s">
        <v>31</v>
      </c>
      <c r="F91" s="3"/>
      <c r="G91" s="3"/>
      <c r="H91" s="3"/>
      <c r="I91" s="3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3"/>
    </row>
    <row r="92" spans="1:38" ht="15.75" customHeight="1">
      <c r="B92" s="84"/>
      <c r="C92" s="84"/>
      <c r="D92" s="107"/>
      <c r="E92" s="86"/>
      <c r="F92" s="3"/>
      <c r="G92" s="3"/>
      <c r="H92" s="3"/>
      <c r="I92" s="3"/>
      <c r="J92" s="141" t="s">
        <v>1265</v>
      </c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3"/>
    </row>
    <row r="93" spans="1:38">
      <c r="A93" s="56"/>
      <c r="B93" s="132" t="s">
        <v>35</v>
      </c>
      <c r="C93" s="132"/>
      <c r="D93" s="132"/>
      <c r="E93" s="132"/>
      <c r="F93" s="132"/>
      <c r="G93" s="132"/>
      <c r="H93" s="132"/>
      <c r="I93" s="57"/>
      <c r="J93" s="140" t="s">
        <v>48</v>
      </c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3"/>
    </row>
    <row r="94" spans="1:38" ht="15.75" customHeight="1">
      <c r="A94" s="2"/>
      <c r="B94" s="42"/>
      <c r="C94" s="58"/>
      <c r="D94" s="95"/>
      <c r="E94" s="59"/>
      <c r="F94" s="59"/>
      <c r="G94" s="59"/>
      <c r="H94" s="60"/>
      <c r="I94" s="61"/>
      <c r="J94" s="140" t="s">
        <v>49</v>
      </c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3"/>
    </row>
    <row r="95" spans="1:38" s="2" customFormat="1">
      <c r="B95" s="132" t="s">
        <v>36</v>
      </c>
      <c r="C95" s="132"/>
      <c r="D95" s="133" t="s">
        <v>1264</v>
      </c>
      <c r="E95" s="133"/>
      <c r="F95" s="133"/>
      <c r="G95" s="133"/>
      <c r="H95" s="133"/>
      <c r="I95" s="61"/>
      <c r="J95" s="61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3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</row>
    <row r="96" spans="1:38" s="2" customFormat="1">
      <c r="A96" s="1"/>
      <c r="B96" s="3"/>
      <c r="C96" s="3"/>
      <c r="D96" s="9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</row>
    <row r="97" spans="1:38" s="2" customFormat="1">
      <c r="A97" s="1"/>
      <c r="B97" s="3"/>
      <c r="C97" s="3"/>
      <c r="D97" s="96"/>
      <c r="E97" s="3"/>
      <c r="F97" s="3"/>
      <c r="G97" s="3"/>
      <c r="H97" s="3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3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</row>
    <row r="98" spans="1:38" s="2" customFormat="1">
      <c r="A98" s="1"/>
      <c r="B98" s="3"/>
      <c r="C98" s="3"/>
      <c r="D98" s="96"/>
      <c r="E98" s="3"/>
      <c r="F98" s="3"/>
      <c r="G98" s="3"/>
      <c r="H98" s="3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3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</row>
    <row r="99" spans="1:38" s="2" customFormat="1" ht="15.75" customHeight="1">
      <c r="A99" s="1"/>
      <c r="B99" s="3"/>
      <c r="C99" s="3"/>
      <c r="D99" s="96"/>
      <c r="E99" s="3"/>
      <c r="F99" s="3"/>
      <c r="G99" s="3"/>
      <c r="H99" s="3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3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</row>
  </sheetData>
  <sheetProtection formatCells="0" formatColumns="0" formatRows="0" insertColumns="0" insertRows="0" insertHyperlinks="0" deleteColumns="0" deleteRows="0" sort="0" autoFilter="0" pivotTables="0"/>
  <sortState ref="B10:T84">
    <sortCondition ref="B10:B84"/>
  </sortState>
  <mergeCells count="48">
    <mergeCell ref="F88:N88"/>
    <mergeCell ref="J94:T94"/>
    <mergeCell ref="F89:N89"/>
    <mergeCell ref="J91:T91"/>
    <mergeCell ref="J92:T92"/>
    <mergeCell ref="B93:H93"/>
    <mergeCell ref="J93:T93"/>
    <mergeCell ref="B95:C95"/>
    <mergeCell ref="D95:H95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6:C86"/>
    <mergeCell ref="F87:N87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C7:C8"/>
    <mergeCell ref="D7:E8"/>
    <mergeCell ref="B1:G1"/>
    <mergeCell ref="H1:T1"/>
    <mergeCell ref="B2:G2"/>
    <mergeCell ref="H2:T2"/>
    <mergeCell ref="B4:C4"/>
    <mergeCell ref="D4:N4"/>
    <mergeCell ref="O4:T4"/>
  </mergeCells>
  <conditionalFormatting sqref="H10:O84">
    <cfRule type="cellIs" dxfId="16" priority="3" operator="greaterThan">
      <formula>10</formula>
    </cfRule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W10:W84 D89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0"/>
  <sheetViews>
    <sheetView workbookViewId="0">
      <pane ySplit="3" topLeftCell="A10" activePane="bottomLeft" state="frozen"/>
      <selection activeCell="O3" sqref="O1:O1048576"/>
      <selection pane="bottomLeft" activeCell="P13" sqref="P13"/>
    </sheetView>
  </sheetViews>
  <sheetFormatPr defaultColWidth="9" defaultRowHeight="15.75"/>
  <cols>
    <col min="1" max="1" width="0.625" style="1" customWidth="1"/>
    <col min="2" max="2" width="4" style="1" customWidth="1"/>
    <col min="3" max="3" width="12.875" style="1" customWidth="1"/>
    <col min="4" max="4" width="15.25" style="97" bestFit="1" customWidth="1"/>
    <col min="5" max="5" width="6.5" style="1" bestFit="1" customWidth="1"/>
    <col min="6" max="6" width="9.375" style="1" hidden="1" customWidth="1"/>
    <col min="7" max="7" width="11.12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6.25" style="1" hidden="1" customWidth="1"/>
    <col min="21" max="21" width="6.5" style="1" customWidth="1"/>
    <col min="22" max="22" width="6.5" style="2" customWidth="1"/>
    <col min="23" max="23" width="9" style="65"/>
    <col min="24" max="24" width="9.125" style="65" bestFit="1" customWidth="1"/>
    <col min="25" max="25" width="9" style="65"/>
    <col min="26" max="26" width="10.375" style="65" bestFit="1" customWidth="1"/>
    <col min="27" max="27" width="9.125" style="65" bestFit="1" customWidth="1"/>
    <col min="28" max="38" width="9" style="65"/>
    <col min="39" max="16384" width="9" style="1"/>
  </cols>
  <sheetData>
    <row r="1" spans="2:38" ht="27.75" customHeight="1">
      <c r="B1" s="118" t="s">
        <v>0</v>
      </c>
      <c r="C1" s="118"/>
      <c r="D1" s="118"/>
      <c r="E1" s="118"/>
      <c r="F1" s="118"/>
      <c r="G1" s="118"/>
      <c r="H1" s="119" t="s">
        <v>1263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3"/>
    </row>
    <row r="2" spans="2:38" ht="25.5" customHeight="1">
      <c r="B2" s="120" t="s">
        <v>1</v>
      </c>
      <c r="C2" s="120"/>
      <c r="D2" s="120"/>
      <c r="E2" s="120"/>
      <c r="F2" s="120"/>
      <c r="G2" s="120"/>
      <c r="H2" s="121" t="s">
        <v>47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5"/>
      <c r="AD2" s="66"/>
      <c r="AE2" s="67"/>
      <c r="AF2" s="66"/>
      <c r="AG2" s="66"/>
      <c r="AH2" s="66"/>
      <c r="AI2" s="67"/>
      <c r="AJ2" s="66"/>
    </row>
    <row r="3" spans="2:38" ht="4.5" customHeight="1">
      <c r="B3" s="6"/>
      <c r="C3" s="6"/>
      <c r="D3" s="9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8"/>
      <c r="AI3" s="68"/>
    </row>
    <row r="4" spans="2:38" ht="23.25" customHeight="1">
      <c r="B4" s="122" t="s">
        <v>2</v>
      </c>
      <c r="C4" s="122"/>
      <c r="D4" s="123" t="s">
        <v>55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68</v>
      </c>
      <c r="P4" s="124"/>
      <c r="Q4" s="124"/>
      <c r="R4" s="124"/>
      <c r="S4" s="124"/>
      <c r="T4" s="124"/>
      <c r="W4" s="66"/>
      <c r="X4" s="125" t="s">
        <v>43</v>
      </c>
      <c r="Y4" s="125" t="s">
        <v>8</v>
      </c>
      <c r="Z4" s="125" t="s">
        <v>42</v>
      </c>
      <c r="AA4" s="125" t="s">
        <v>41</v>
      </c>
      <c r="AB4" s="125"/>
      <c r="AC4" s="125"/>
      <c r="AD4" s="125"/>
      <c r="AE4" s="125" t="s">
        <v>40</v>
      </c>
      <c r="AF4" s="125"/>
      <c r="AG4" s="125" t="s">
        <v>38</v>
      </c>
      <c r="AH4" s="125"/>
      <c r="AI4" s="125" t="s">
        <v>39</v>
      </c>
      <c r="AJ4" s="125"/>
      <c r="AK4" s="125" t="s">
        <v>37</v>
      </c>
      <c r="AL4" s="125"/>
    </row>
    <row r="5" spans="2:38" ht="17.25" customHeight="1">
      <c r="B5" s="126" t="s">
        <v>3</v>
      </c>
      <c r="C5" s="126"/>
      <c r="D5" s="91"/>
      <c r="G5" s="127" t="s">
        <v>54</v>
      </c>
      <c r="H5" s="127"/>
      <c r="I5" s="127"/>
      <c r="J5" s="127"/>
      <c r="K5" s="127"/>
      <c r="L5" s="127"/>
      <c r="M5" s="127"/>
      <c r="N5" s="127"/>
      <c r="O5" s="127" t="s">
        <v>53</v>
      </c>
      <c r="P5" s="127"/>
      <c r="Q5" s="127"/>
      <c r="R5" s="127"/>
      <c r="S5" s="127"/>
      <c r="T5" s="127"/>
      <c r="W5" s="66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</row>
    <row r="6" spans="2:38" ht="5.25" customHeight="1">
      <c r="B6" s="9"/>
      <c r="C6" s="9"/>
      <c r="D6" s="92"/>
      <c r="E6" s="9"/>
      <c r="F6" s="9"/>
      <c r="G6" s="9"/>
      <c r="H6" s="9"/>
      <c r="I6" s="9"/>
      <c r="J6" s="9"/>
      <c r="K6" s="9"/>
      <c r="L6" s="9"/>
      <c r="M6" s="9"/>
      <c r="N6" s="9"/>
      <c r="O6" s="62"/>
      <c r="P6" s="3"/>
      <c r="Q6" s="3"/>
      <c r="R6" s="3"/>
      <c r="S6" s="3"/>
      <c r="T6" s="3"/>
      <c r="W6" s="66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</row>
    <row r="7" spans="2:38" ht="38.25" customHeight="1">
      <c r="B7" s="128" t="s">
        <v>4</v>
      </c>
      <c r="C7" s="112" t="s">
        <v>5</v>
      </c>
      <c r="D7" s="114" t="s">
        <v>6</v>
      </c>
      <c r="E7" s="115"/>
      <c r="F7" s="128" t="s">
        <v>7</v>
      </c>
      <c r="G7" s="128" t="s">
        <v>8</v>
      </c>
      <c r="H7" s="134" t="s">
        <v>9</v>
      </c>
      <c r="I7" s="134" t="s">
        <v>10</v>
      </c>
      <c r="J7" s="134" t="s">
        <v>11</v>
      </c>
      <c r="K7" s="134" t="s">
        <v>12</v>
      </c>
      <c r="L7" s="131" t="s">
        <v>13</v>
      </c>
      <c r="M7" s="131" t="s">
        <v>14</v>
      </c>
      <c r="N7" s="131" t="s">
        <v>15</v>
      </c>
      <c r="O7" s="131" t="s">
        <v>16</v>
      </c>
      <c r="P7" s="128" t="s">
        <v>17</v>
      </c>
      <c r="Q7" s="131" t="s">
        <v>18</v>
      </c>
      <c r="R7" s="128" t="s">
        <v>19</v>
      </c>
      <c r="S7" s="128" t="s">
        <v>20</v>
      </c>
      <c r="T7" s="128" t="s">
        <v>21</v>
      </c>
      <c r="W7" s="66"/>
      <c r="X7" s="125"/>
      <c r="Y7" s="125"/>
      <c r="Z7" s="125"/>
      <c r="AA7" s="69" t="s">
        <v>22</v>
      </c>
      <c r="AB7" s="69" t="s">
        <v>23</v>
      </c>
      <c r="AC7" s="69" t="s">
        <v>24</v>
      </c>
      <c r="AD7" s="69" t="s">
        <v>25</v>
      </c>
      <c r="AE7" s="69" t="s">
        <v>26</v>
      </c>
      <c r="AF7" s="69" t="s">
        <v>25</v>
      </c>
      <c r="AG7" s="69" t="s">
        <v>26</v>
      </c>
      <c r="AH7" s="69" t="s">
        <v>25</v>
      </c>
      <c r="AI7" s="69" t="s">
        <v>26</v>
      </c>
      <c r="AJ7" s="69" t="s">
        <v>25</v>
      </c>
      <c r="AK7" s="69" t="s">
        <v>26</v>
      </c>
      <c r="AL7" s="70" t="s">
        <v>25</v>
      </c>
    </row>
    <row r="8" spans="2:38" ht="38.25" customHeight="1">
      <c r="B8" s="130"/>
      <c r="C8" s="113"/>
      <c r="D8" s="116"/>
      <c r="E8" s="117"/>
      <c r="F8" s="130"/>
      <c r="G8" s="130"/>
      <c r="H8" s="134"/>
      <c r="I8" s="134"/>
      <c r="J8" s="134"/>
      <c r="K8" s="134"/>
      <c r="L8" s="131"/>
      <c r="M8" s="131"/>
      <c r="N8" s="131"/>
      <c r="O8" s="131"/>
      <c r="P8" s="129"/>
      <c r="Q8" s="131"/>
      <c r="R8" s="130"/>
      <c r="S8" s="129"/>
      <c r="T8" s="129"/>
      <c r="V8" s="10"/>
      <c r="W8" s="66"/>
      <c r="X8" s="71" t="str">
        <f>+D4</f>
        <v>Kinh tế vi mô 1</v>
      </c>
      <c r="Y8" s="72" t="str">
        <f>+O4</f>
        <v>Nhóm: BSA1310-05</v>
      </c>
      <c r="Z8" s="73">
        <f>+$AI$8+$AK$8+$AG$8</f>
        <v>76</v>
      </c>
      <c r="AA8" s="67">
        <f>COUNTIF($S$9:$S$132,"Khiển trách")</f>
        <v>0</v>
      </c>
      <c r="AB8" s="67">
        <f>COUNTIF($S$9:$S$132,"Cảnh cáo")</f>
        <v>0</v>
      </c>
      <c r="AC8" s="67">
        <f>COUNTIF($S$9:$S$132,"Đình chỉ thi")</f>
        <v>0</v>
      </c>
      <c r="AD8" s="74">
        <f>+($AA$8+$AB$8+$AC$8)/$Z$8*100%</f>
        <v>0</v>
      </c>
      <c r="AE8" s="67">
        <f>SUM(COUNTIF($S$9:$S$130,"Vắng"),COUNTIF($S$9:$S$130,"Vắng có phép"))</f>
        <v>2</v>
      </c>
      <c r="AF8" s="75">
        <f>+$AE$8/$Z$8</f>
        <v>2.6315789473684209E-2</v>
      </c>
      <c r="AG8" s="76">
        <f>COUNTIF($W$9:$W$130,"Thi lại")</f>
        <v>0</v>
      </c>
      <c r="AH8" s="75">
        <f>+$AG$8/$Z$8</f>
        <v>0</v>
      </c>
      <c r="AI8" s="76">
        <f>COUNTIF($W$9:$W$131,"Học lại")</f>
        <v>13</v>
      </c>
      <c r="AJ8" s="75">
        <f>+$AI$8/$Z$8</f>
        <v>0.17105263157894737</v>
      </c>
      <c r="AK8" s="67">
        <f>COUNTIF($W$10:$W$131,"Đạt")</f>
        <v>63</v>
      </c>
      <c r="AL8" s="74">
        <f>+$AK$8/$Z$8</f>
        <v>0.82894736842105265</v>
      </c>
    </row>
    <row r="9" spans="2:38" ht="14.25" customHeight="1">
      <c r="B9" s="135" t="s">
        <v>27</v>
      </c>
      <c r="C9" s="136"/>
      <c r="D9" s="136"/>
      <c r="E9" s="136"/>
      <c r="F9" s="136"/>
      <c r="G9" s="137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63">
        <f>100-(H9+I9+J9+K9)</f>
        <v>60</v>
      </c>
      <c r="P9" s="130"/>
      <c r="Q9" s="15"/>
      <c r="R9" s="15"/>
      <c r="S9" s="130"/>
      <c r="T9" s="130"/>
      <c r="W9" s="66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</row>
    <row r="10" spans="2:38" ht="18.75" customHeight="1">
      <c r="B10" s="16">
        <v>1</v>
      </c>
      <c r="C10" s="17" t="s">
        <v>567</v>
      </c>
      <c r="D10" s="101" t="s">
        <v>568</v>
      </c>
      <c r="E10" s="19" t="s">
        <v>74</v>
      </c>
      <c r="F10" s="20" t="s">
        <v>569</v>
      </c>
      <c r="G10" s="17" t="s">
        <v>100</v>
      </c>
      <c r="H10" s="21">
        <v>10</v>
      </c>
      <c r="I10" s="21">
        <v>8</v>
      </c>
      <c r="J10" s="21" t="s">
        <v>28</v>
      </c>
      <c r="K10" s="21">
        <v>6.5</v>
      </c>
      <c r="L10" s="22"/>
      <c r="M10" s="22"/>
      <c r="N10" s="22"/>
      <c r="O10" s="23">
        <v>3</v>
      </c>
      <c r="P10" s="24">
        <f t="shared" ref="P10:P41" si="0">ROUND(SUMPRODUCT(H10:O10,$H$9:$O$9)/100,1)</f>
        <v>4.9000000000000004</v>
      </c>
      <c r="Q10" s="25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5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7" t="str">
        <f>+IF(OR($H10=0,$I10=0,$J10=0,$K10=0),"Không đủ ĐKDT","")</f>
        <v/>
      </c>
      <c r="T10" s="40" t="s">
        <v>67</v>
      </c>
      <c r="U10" s="3"/>
      <c r="V10" s="27"/>
      <c r="W10" s="78" t="str">
        <f t="shared" ref="W10:W41" si="3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</row>
    <row r="11" spans="2:38" ht="18.75" customHeight="1">
      <c r="B11" s="28">
        <v>2</v>
      </c>
      <c r="C11" s="29" t="s">
        <v>570</v>
      </c>
      <c r="D11" s="93" t="s">
        <v>571</v>
      </c>
      <c r="E11" s="31" t="s">
        <v>74</v>
      </c>
      <c r="F11" s="32" t="s">
        <v>572</v>
      </c>
      <c r="G11" s="29" t="s">
        <v>573</v>
      </c>
      <c r="H11" s="33">
        <v>10</v>
      </c>
      <c r="I11" s="33">
        <v>8</v>
      </c>
      <c r="J11" s="33" t="s">
        <v>28</v>
      </c>
      <c r="K11" s="33">
        <v>6.5</v>
      </c>
      <c r="L11" s="34"/>
      <c r="M11" s="34"/>
      <c r="N11" s="34"/>
      <c r="O11" s="35">
        <v>7</v>
      </c>
      <c r="P11" s="36">
        <f t="shared" si="0"/>
        <v>7.3</v>
      </c>
      <c r="Q11" s="37" t="str">
        <f t="shared" si="1"/>
        <v>B</v>
      </c>
      <c r="R11" s="38" t="str">
        <f t="shared" si="2"/>
        <v>Khá</v>
      </c>
      <c r="S11" s="39" t="str">
        <f>+IF(OR($H11=0,$I11=0,$J11=0,$K11=0),"Không đủ ĐKDT","")</f>
        <v/>
      </c>
      <c r="T11" s="40" t="s">
        <v>67</v>
      </c>
      <c r="U11" s="3"/>
      <c r="V11" s="27"/>
      <c r="W11" s="78" t="str">
        <f t="shared" si="3"/>
        <v>Đạt</v>
      </c>
      <c r="X11" s="77"/>
      <c r="Y11" s="77"/>
      <c r="Z11" s="77"/>
      <c r="AA11" s="69"/>
      <c r="AB11" s="69"/>
      <c r="AC11" s="69"/>
      <c r="AD11" s="69"/>
      <c r="AE11" s="68"/>
      <c r="AF11" s="69"/>
      <c r="AG11" s="69"/>
      <c r="AH11" s="69"/>
      <c r="AI11" s="69"/>
      <c r="AJ11" s="69"/>
      <c r="AK11" s="69"/>
      <c r="AL11" s="70"/>
    </row>
    <row r="12" spans="2:38" ht="18.75" customHeight="1">
      <c r="B12" s="28">
        <v>3</v>
      </c>
      <c r="C12" s="29" t="s">
        <v>574</v>
      </c>
      <c r="D12" s="93" t="s">
        <v>575</v>
      </c>
      <c r="E12" s="31" t="s">
        <v>74</v>
      </c>
      <c r="F12" s="32" t="s">
        <v>576</v>
      </c>
      <c r="G12" s="29" t="s">
        <v>126</v>
      </c>
      <c r="H12" s="33">
        <v>7</v>
      </c>
      <c r="I12" s="33">
        <v>6</v>
      </c>
      <c r="J12" s="33" t="s">
        <v>28</v>
      </c>
      <c r="K12" s="33">
        <v>6</v>
      </c>
      <c r="L12" s="41"/>
      <c r="M12" s="41"/>
      <c r="N12" s="41"/>
      <c r="O12" s="35" t="s">
        <v>1267</v>
      </c>
      <c r="P12" s="36">
        <v>0</v>
      </c>
      <c r="Q12" s="37" t="str">
        <f t="shared" si="1"/>
        <v>F</v>
      </c>
      <c r="R12" s="38" t="str">
        <f t="shared" si="2"/>
        <v>Kém</v>
      </c>
      <c r="S12" s="39" t="s">
        <v>1266</v>
      </c>
      <c r="T12" s="40" t="s">
        <v>67</v>
      </c>
      <c r="U12" s="3"/>
      <c r="V12" s="27"/>
      <c r="W12" s="78" t="str">
        <f t="shared" si="3"/>
        <v>Học lại</v>
      </c>
      <c r="X12" s="79"/>
      <c r="Y12" s="79"/>
      <c r="Z12" s="88"/>
      <c r="AA12" s="68"/>
      <c r="AB12" s="68"/>
      <c r="AC12" s="68"/>
      <c r="AD12" s="81"/>
      <c r="AE12" s="68"/>
      <c r="AF12" s="82"/>
      <c r="AG12" s="83"/>
      <c r="AH12" s="82"/>
      <c r="AI12" s="83"/>
      <c r="AJ12" s="82"/>
      <c r="AK12" s="68"/>
      <c r="AL12" s="81"/>
    </row>
    <row r="13" spans="2:38" ht="18.75" customHeight="1">
      <c r="B13" s="28">
        <v>4</v>
      </c>
      <c r="C13" s="29" t="s">
        <v>577</v>
      </c>
      <c r="D13" s="93" t="s">
        <v>578</v>
      </c>
      <c r="E13" s="31" t="s">
        <v>74</v>
      </c>
      <c r="F13" s="32" t="s">
        <v>579</v>
      </c>
      <c r="G13" s="29" t="s">
        <v>80</v>
      </c>
      <c r="H13" s="33">
        <v>7</v>
      </c>
      <c r="I13" s="33">
        <v>6</v>
      </c>
      <c r="J13" s="33" t="s">
        <v>28</v>
      </c>
      <c r="K13" s="33">
        <v>6.5</v>
      </c>
      <c r="L13" s="41"/>
      <c r="M13" s="41"/>
      <c r="N13" s="41"/>
      <c r="O13" s="35">
        <v>4</v>
      </c>
      <c r="P13" s="36">
        <f t="shared" si="0"/>
        <v>5</v>
      </c>
      <c r="Q13" s="37" t="str">
        <f t="shared" si="1"/>
        <v>D+</v>
      </c>
      <c r="R13" s="38" t="str">
        <f t="shared" si="2"/>
        <v>Trung bình yếu</v>
      </c>
      <c r="S13" s="39" t="str">
        <f t="shared" ref="S13:S28" si="4">+IF(OR($H13=0,$I13=0,$J13=0,$K13=0),"Không đủ ĐKDT","")</f>
        <v/>
      </c>
      <c r="T13" s="40" t="s">
        <v>67</v>
      </c>
      <c r="U13" s="3"/>
      <c r="V13" s="27"/>
      <c r="W13" s="78" t="str">
        <f t="shared" si="3"/>
        <v>Đạt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</row>
    <row r="14" spans="2:38" ht="18.75" customHeight="1">
      <c r="B14" s="28">
        <v>5</v>
      </c>
      <c r="C14" s="29" t="s">
        <v>580</v>
      </c>
      <c r="D14" s="93" t="s">
        <v>581</v>
      </c>
      <c r="E14" s="31" t="s">
        <v>116</v>
      </c>
      <c r="F14" s="32" t="s">
        <v>582</v>
      </c>
      <c r="G14" s="29" t="s">
        <v>84</v>
      </c>
      <c r="H14" s="33">
        <v>10</v>
      </c>
      <c r="I14" s="33">
        <v>9</v>
      </c>
      <c r="J14" s="33" t="s">
        <v>28</v>
      </c>
      <c r="K14" s="33">
        <v>7.5</v>
      </c>
      <c r="L14" s="41"/>
      <c r="M14" s="41"/>
      <c r="N14" s="41"/>
      <c r="O14" s="35">
        <v>5</v>
      </c>
      <c r="P14" s="36">
        <f t="shared" si="0"/>
        <v>6.4</v>
      </c>
      <c r="Q14" s="37" t="str">
        <f t="shared" si="1"/>
        <v>C</v>
      </c>
      <c r="R14" s="38" t="str">
        <f t="shared" si="2"/>
        <v>Trung bình</v>
      </c>
      <c r="S14" s="39" t="str">
        <f t="shared" si="4"/>
        <v/>
      </c>
      <c r="T14" s="40" t="s">
        <v>67</v>
      </c>
      <c r="U14" s="3"/>
      <c r="V14" s="27"/>
      <c r="W14" s="78" t="str">
        <f t="shared" si="3"/>
        <v>Đạt</v>
      </c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</row>
    <row r="15" spans="2:38" ht="18.75" customHeight="1">
      <c r="B15" s="28">
        <v>6</v>
      </c>
      <c r="C15" s="29" t="s">
        <v>583</v>
      </c>
      <c r="D15" s="93" t="s">
        <v>136</v>
      </c>
      <c r="E15" s="31" t="s">
        <v>116</v>
      </c>
      <c r="F15" s="32" t="s">
        <v>197</v>
      </c>
      <c r="G15" s="29" t="s">
        <v>92</v>
      </c>
      <c r="H15" s="33">
        <v>10</v>
      </c>
      <c r="I15" s="33">
        <v>8</v>
      </c>
      <c r="J15" s="33" t="s">
        <v>28</v>
      </c>
      <c r="K15" s="33">
        <v>8</v>
      </c>
      <c r="L15" s="41"/>
      <c r="M15" s="41"/>
      <c r="N15" s="41"/>
      <c r="O15" s="35">
        <v>4</v>
      </c>
      <c r="P15" s="36">
        <f t="shared" si="0"/>
        <v>5.8</v>
      </c>
      <c r="Q15" s="37" t="str">
        <f t="shared" si="1"/>
        <v>C</v>
      </c>
      <c r="R15" s="38" t="str">
        <f t="shared" si="2"/>
        <v>Trung bình</v>
      </c>
      <c r="S15" s="39" t="str">
        <f t="shared" si="4"/>
        <v/>
      </c>
      <c r="T15" s="40" t="s">
        <v>67</v>
      </c>
      <c r="U15" s="3"/>
      <c r="V15" s="27"/>
      <c r="W15" s="78" t="str">
        <f t="shared" si="3"/>
        <v>Đạt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</row>
    <row r="16" spans="2:38" ht="18.75" customHeight="1">
      <c r="B16" s="28">
        <v>7</v>
      </c>
      <c r="C16" s="29" t="s">
        <v>584</v>
      </c>
      <c r="D16" s="93" t="s">
        <v>192</v>
      </c>
      <c r="E16" s="31" t="s">
        <v>585</v>
      </c>
      <c r="F16" s="32" t="s">
        <v>396</v>
      </c>
      <c r="G16" s="29" t="s">
        <v>84</v>
      </c>
      <c r="H16" s="33">
        <v>7</v>
      </c>
      <c r="I16" s="33">
        <v>6</v>
      </c>
      <c r="J16" s="33" t="s">
        <v>28</v>
      </c>
      <c r="K16" s="33">
        <v>6.5</v>
      </c>
      <c r="L16" s="41"/>
      <c r="M16" s="41"/>
      <c r="N16" s="41"/>
      <c r="O16" s="35">
        <v>2</v>
      </c>
      <c r="P16" s="36">
        <f t="shared" si="0"/>
        <v>3.8</v>
      </c>
      <c r="Q16" s="37" t="str">
        <f t="shared" si="1"/>
        <v>F</v>
      </c>
      <c r="R16" s="38" t="str">
        <f t="shared" si="2"/>
        <v>Kém</v>
      </c>
      <c r="S16" s="39" t="str">
        <f t="shared" si="4"/>
        <v/>
      </c>
      <c r="T16" s="40" t="s">
        <v>67</v>
      </c>
      <c r="U16" s="3"/>
      <c r="V16" s="27"/>
      <c r="W16" s="78" t="str">
        <f t="shared" si="3"/>
        <v>Học lại</v>
      </c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</row>
    <row r="17" spans="2:38" ht="18.75" customHeight="1">
      <c r="B17" s="28">
        <v>8</v>
      </c>
      <c r="C17" s="29" t="s">
        <v>586</v>
      </c>
      <c r="D17" s="93" t="s">
        <v>587</v>
      </c>
      <c r="E17" s="31" t="s">
        <v>374</v>
      </c>
      <c r="F17" s="32" t="s">
        <v>588</v>
      </c>
      <c r="G17" s="29" t="s">
        <v>80</v>
      </c>
      <c r="H17" s="33">
        <v>7</v>
      </c>
      <c r="I17" s="33">
        <v>6</v>
      </c>
      <c r="J17" s="33" t="s">
        <v>28</v>
      </c>
      <c r="K17" s="33">
        <v>6.5</v>
      </c>
      <c r="L17" s="41"/>
      <c r="M17" s="41"/>
      <c r="N17" s="41"/>
      <c r="O17" s="35">
        <v>4</v>
      </c>
      <c r="P17" s="36">
        <f t="shared" si="0"/>
        <v>5</v>
      </c>
      <c r="Q17" s="37" t="str">
        <f t="shared" si="1"/>
        <v>D+</v>
      </c>
      <c r="R17" s="38" t="str">
        <f t="shared" si="2"/>
        <v>Trung bình yếu</v>
      </c>
      <c r="S17" s="39" t="str">
        <f t="shared" si="4"/>
        <v/>
      </c>
      <c r="T17" s="40" t="s">
        <v>67</v>
      </c>
      <c r="U17" s="3"/>
      <c r="V17" s="27"/>
      <c r="W17" s="78" t="str">
        <f t="shared" si="3"/>
        <v>Đạt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</row>
    <row r="18" spans="2:38" ht="18.75" customHeight="1">
      <c r="B18" s="28">
        <v>9</v>
      </c>
      <c r="C18" s="29" t="s">
        <v>589</v>
      </c>
      <c r="D18" s="93" t="s">
        <v>195</v>
      </c>
      <c r="E18" s="31" t="s">
        <v>590</v>
      </c>
      <c r="F18" s="32" t="s">
        <v>591</v>
      </c>
      <c r="G18" s="29" t="s">
        <v>100</v>
      </c>
      <c r="H18" s="33">
        <v>8</v>
      </c>
      <c r="I18" s="33">
        <v>8</v>
      </c>
      <c r="J18" s="33" t="s">
        <v>28</v>
      </c>
      <c r="K18" s="33">
        <v>7.5</v>
      </c>
      <c r="L18" s="41"/>
      <c r="M18" s="41"/>
      <c r="N18" s="41"/>
      <c r="O18" s="35">
        <v>4</v>
      </c>
      <c r="P18" s="36">
        <f t="shared" si="0"/>
        <v>5.5</v>
      </c>
      <c r="Q18" s="37" t="str">
        <f t="shared" si="1"/>
        <v>C</v>
      </c>
      <c r="R18" s="38" t="str">
        <f t="shared" si="2"/>
        <v>Trung bình</v>
      </c>
      <c r="S18" s="39" t="str">
        <f t="shared" si="4"/>
        <v/>
      </c>
      <c r="T18" s="40" t="s">
        <v>67</v>
      </c>
      <c r="U18" s="3"/>
      <c r="V18" s="27"/>
      <c r="W18" s="78" t="str">
        <f t="shared" si="3"/>
        <v>Đạt</v>
      </c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</row>
    <row r="19" spans="2:38" ht="18.75" customHeight="1">
      <c r="B19" s="28">
        <v>10</v>
      </c>
      <c r="C19" s="29" t="s">
        <v>592</v>
      </c>
      <c r="D19" s="93" t="s">
        <v>593</v>
      </c>
      <c r="E19" s="31" t="s">
        <v>594</v>
      </c>
      <c r="F19" s="32" t="s">
        <v>268</v>
      </c>
      <c r="G19" s="29" t="s">
        <v>76</v>
      </c>
      <c r="H19" s="33">
        <v>10</v>
      </c>
      <c r="I19" s="33">
        <v>9</v>
      </c>
      <c r="J19" s="33" t="s">
        <v>28</v>
      </c>
      <c r="K19" s="33">
        <v>7.5</v>
      </c>
      <c r="L19" s="41"/>
      <c r="M19" s="41"/>
      <c r="N19" s="41"/>
      <c r="O19" s="35">
        <v>7</v>
      </c>
      <c r="P19" s="36">
        <f t="shared" si="0"/>
        <v>7.6</v>
      </c>
      <c r="Q19" s="37" t="str">
        <f t="shared" si="1"/>
        <v>B</v>
      </c>
      <c r="R19" s="38" t="str">
        <f t="shared" si="2"/>
        <v>Khá</v>
      </c>
      <c r="S19" s="39" t="str">
        <f t="shared" si="4"/>
        <v/>
      </c>
      <c r="T19" s="40" t="s">
        <v>67</v>
      </c>
      <c r="U19" s="3"/>
      <c r="V19" s="27"/>
      <c r="W19" s="78" t="str">
        <f t="shared" si="3"/>
        <v>Đạt</v>
      </c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</row>
    <row r="20" spans="2:38" ht="18.75" customHeight="1">
      <c r="B20" s="28">
        <v>11</v>
      </c>
      <c r="C20" s="29" t="s">
        <v>595</v>
      </c>
      <c r="D20" s="93" t="s">
        <v>123</v>
      </c>
      <c r="E20" s="31" t="s">
        <v>594</v>
      </c>
      <c r="F20" s="32" t="s">
        <v>596</v>
      </c>
      <c r="G20" s="29" t="s">
        <v>92</v>
      </c>
      <c r="H20" s="33">
        <v>10</v>
      </c>
      <c r="I20" s="33">
        <v>9</v>
      </c>
      <c r="J20" s="33" t="s">
        <v>28</v>
      </c>
      <c r="K20" s="33">
        <v>8</v>
      </c>
      <c r="L20" s="41"/>
      <c r="M20" s="41"/>
      <c r="N20" s="41"/>
      <c r="O20" s="35">
        <v>4</v>
      </c>
      <c r="P20" s="36">
        <f t="shared" si="0"/>
        <v>5.9</v>
      </c>
      <c r="Q20" s="37" t="str">
        <f t="shared" si="1"/>
        <v>C</v>
      </c>
      <c r="R20" s="38" t="str">
        <f t="shared" si="2"/>
        <v>Trung bình</v>
      </c>
      <c r="S20" s="39" t="str">
        <f t="shared" si="4"/>
        <v/>
      </c>
      <c r="T20" s="40" t="s">
        <v>67</v>
      </c>
      <c r="U20" s="3"/>
      <c r="V20" s="27"/>
      <c r="W20" s="78" t="str">
        <f t="shared" si="3"/>
        <v>Đạt</v>
      </c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</row>
    <row r="21" spans="2:38" ht="18.75" customHeight="1">
      <c r="B21" s="28">
        <v>12</v>
      </c>
      <c r="C21" s="29" t="s">
        <v>597</v>
      </c>
      <c r="D21" s="93" t="s">
        <v>173</v>
      </c>
      <c r="E21" s="31" t="s">
        <v>598</v>
      </c>
      <c r="F21" s="32" t="s">
        <v>599</v>
      </c>
      <c r="G21" s="29" t="s">
        <v>600</v>
      </c>
      <c r="H21" s="33">
        <v>0</v>
      </c>
      <c r="I21" s="33">
        <v>0</v>
      </c>
      <c r="J21" s="33" t="s">
        <v>28</v>
      </c>
      <c r="K21" s="33">
        <v>0</v>
      </c>
      <c r="L21" s="41"/>
      <c r="M21" s="41"/>
      <c r="N21" s="41"/>
      <c r="O21" s="35" t="s">
        <v>1268</v>
      </c>
      <c r="P21" s="36">
        <f t="shared" si="0"/>
        <v>0</v>
      </c>
      <c r="Q21" s="37" t="str">
        <f t="shared" si="1"/>
        <v>F</v>
      </c>
      <c r="R21" s="38" t="str">
        <f t="shared" si="2"/>
        <v>Kém</v>
      </c>
      <c r="S21" s="39" t="str">
        <f t="shared" si="4"/>
        <v>Không đủ ĐKDT</v>
      </c>
      <c r="T21" s="40" t="s">
        <v>67</v>
      </c>
      <c r="U21" s="3"/>
      <c r="V21" s="27"/>
      <c r="W21" s="78" t="str">
        <f t="shared" si="3"/>
        <v>Học lại</v>
      </c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2:38" ht="18.75" customHeight="1">
      <c r="B22" s="28">
        <v>13</v>
      </c>
      <c r="C22" s="29" t="s">
        <v>601</v>
      </c>
      <c r="D22" s="93" t="s">
        <v>602</v>
      </c>
      <c r="E22" s="31" t="s">
        <v>603</v>
      </c>
      <c r="F22" s="32" t="s">
        <v>125</v>
      </c>
      <c r="G22" s="29" t="s">
        <v>80</v>
      </c>
      <c r="H22" s="33">
        <v>10</v>
      </c>
      <c r="I22" s="33">
        <v>8</v>
      </c>
      <c r="J22" s="33" t="s">
        <v>28</v>
      </c>
      <c r="K22" s="33">
        <v>7</v>
      </c>
      <c r="L22" s="41"/>
      <c r="M22" s="41"/>
      <c r="N22" s="41"/>
      <c r="O22" s="35">
        <v>3</v>
      </c>
      <c r="P22" s="36">
        <f t="shared" si="0"/>
        <v>5</v>
      </c>
      <c r="Q22" s="37" t="str">
        <f t="shared" si="1"/>
        <v>D+</v>
      </c>
      <c r="R22" s="38" t="str">
        <f t="shared" si="2"/>
        <v>Trung bình yếu</v>
      </c>
      <c r="S22" s="39" t="str">
        <f t="shared" si="4"/>
        <v/>
      </c>
      <c r="T22" s="40" t="s">
        <v>67</v>
      </c>
      <c r="U22" s="3"/>
      <c r="V22" s="27"/>
      <c r="W22" s="78" t="str">
        <f t="shared" si="3"/>
        <v>Đạt</v>
      </c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2:38" ht="18.75" customHeight="1">
      <c r="B23" s="28">
        <v>14</v>
      </c>
      <c r="C23" s="29" t="s">
        <v>604</v>
      </c>
      <c r="D23" s="93" t="s">
        <v>280</v>
      </c>
      <c r="E23" s="31" t="s">
        <v>605</v>
      </c>
      <c r="F23" s="32" t="s">
        <v>233</v>
      </c>
      <c r="G23" s="29" t="s">
        <v>88</v>
      </c>
      <c r="H23" s="33">
        <v>10</v>
      </c>
      <c r="I23" s="33">
        <v>9</v>
      </c>
      <c r="J23" s="33" t="s">
        <v>28</v>
      </c>
      <c r="K23" s="33">
        <v>6</v>
      </c>
      <c r="L23" s="41"/>
      <c r="M23" s="41"/>
      <c r="N23" s="41"/>
      <c r="O23" s="35">
        <v>5</v>
      </c>
      <c r="P23" s="36">
        <f t="shared" si="0"/>
        <v>6.1</v>
      </c>
      <c r="Q23" s="37" t="str">
        <f t="shared" si="1"/>
        <v>C</v>
      </c>
      <c r="R23" s="38" t="str">
        <f t="shared" si="2"/>
        <v>Trung bình</v>
      </c>
      <c r="S23" s="39" t="str">
        <f t="shared" si="4"/>
        <v/>
      </c>
      <c r="T23" s="40" t="s">
        <v>67</v>
      </c>
      <c r="U23" s="3"/>
      <c r="V23" s="27"/>
      <c r="W23" s="78" t="str">
        <f t="shared" si="3"/>
        <v>Đạt</v>
      </c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2:38" ht="18.75" customHeight="1">
      <c r="B24" s="28">
        <v>15</v>
      </c>
      <c r="C24" s="29" t="s">
        <v>606</v>
      </c>
      <c r="D24" s="93" t="s">
        <v>607</v>
      </c>
      <c r="E24" s="31" t="s">
        <v>608</v>
      </c>
      <c r="F24" s="32" t="s">
        <v>509</v>
      </c>
      <c r="G24" s="29" t="s">
        <v>92</v>
      </c>
      <c r="H24" s="33">
        <v>5</v>
      </c>
      <c r="I24" s="33">
        <v>6</v>
      </c>
      <c r="J24" s="33" t="s">
        <v>28</v>
      </c>
      <c r="K24" s="33">
        <v>3</v>
      </c>
      <c r="L24" s="41"/>
      <c r="M24" s="41"/>
      <c r="N24" s="41"/>
      <c r="O24" s="35">
        <v>3</v>
      </c>
      <c r="P24" s="36">
        <f t="shared" si="0"/>
        <v>3.5</v>
      </c>
      <c r="Q24" s="37" t="str">
        <f t="shared" si="1"/>
        <v>F</v>
      </c>
      <c r="R24" s="38" t="str">
        <f t="shared" si="2"/>
        <v>Kém</v>
      </c>
      <c r="S24" s="39" t="str">
        <f t="shared" si="4"/>
        <v/>
      </c>
      <c r="T24" s="40" t="s">
        <v>67</v>
      </c>
      <c r="U24" s="3"/>
      <c r="V24" s="27"/>
      <c r="W24" s="78" t="str">
        <f t="shared" si="3"/>
        <v>Học lại</v>
      </c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2:38" ht="18.75" customHeight="1">
      <c r="B25" s="28">
        <v>16</v>
      </c>
      <c r="C25" s="29" t="s">
        <v>609</v>
      </c>
      <c r="D25" s="93" t="s">
        <v>610</v>
      </c>
      <c r="E25" s="31" t="s">
        <v>387</v>
      </c>
      <c r="F25" s="32" t="s">
        <v>611</v>
      </c>
      <c r="G25" s="29" t="s">
        <v>96</v>
      </c>
      <c r="H25" s="33">
        <v>7</v>
      </c>
      <c r="I25" s="33">
        <v>6</v>
      </c>
      <c r="J25" s="33" t="s">
        <v>28</v>
      </c>
      <c r="K25" s="33">
        <v>7</v>
      </c>
      <c r="L25" s="41"/>
      <c r="M25" s="41"/>
      <c r="N25" s="41"/>
      <c r="O25" s="35">
        <v>4</v>
      </c>
      <c r="P25" s="36">
        <f t="shared" si="0"/>
        <v>5.0999999999999996</v>
      </c>
      <c r="Q25" s="37" t="str">
        <f t="shared" si="1"/>
        <v>D+</v>
      </c>
      <c r="R25" s="38" t="str">
        <f t="shared" si="2"/>
        <v>Trung bình yếu</v>
      </c>
      <c r="S25" s="39" t="str">
        <f t="shared" si="4"/>
        <v/>
      </c>
      <c r="T25" s="40" t="s">
        <v>67</v>
      </c>
      <c r="U25" s="3"/>
      <c r="V25" s="27"/>
      <c r="W25" s="78" t="str">
        <f t="shared" si="3"/>
        <v>Đạt</v>
      </c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2:38" ht="18.75" customHeight="1">
      <c r="B26" s="28">
        <v>17</v>
      </c>
      <c r="C26" s="29" t="s">
        <v>612</v>
      </c>
      <c r="D26" s="93" t="s">
        <v>123</v>
      </c>
      <c r="E26" s="31" t="s">
        <v>146</v>
      </c>
      <c r="F26" s="32" t="s">
        <v>613</v>
      </c>
      <c r="G26" s="29" t="s">
        <v>88</v>
      </c>
      <c r="H26" s="33">
        <v>10</v>
      </c>
      <c r="I26" s="33">
        <v>9</v>
      </c>
      <c r="J26" s="33" t="s">
        <v>28</v>
      </c>
      <c r="K26" s="33">
        <v>8.5</v>
      </c>
      <c r="L26" s="41"/>
      <c r="M26" s="41"/>
      <c r="N26" s="41"/>
      <c r="O26" s="35">
        <v>5</v>
      </c>
      <c r="P26" s="36">
        <f t="shared" si="0"/>
        <v>6.6</v>
      </c>
      <c r="Q26" s="37" t="str">
        <f t="shared" si="1"/>
        <v>C+</v>
      </c>
      <c r="R26" s="38" t="str">
        <f t="shared" si="2"/>
        <v>Trung bình</v>
      </c>
      <c r="S26" s="39" t="str">
        <f t="shared" si="4"/>
        <v/>
      </c>
      <c r="T26" s="40" t="s">
        <v>67</v>
      </c>
      <c r="U26" s="3"/>
      <c r="V26" s="27"/>
      <c r="W26" s="78" t="str">
        <f t="shared" si="3"/>
        <v>Đạt</v>
      </c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2:38" ht="18.75" customHeight="1">
      <c r="B27" s="28">
        <v>18</v>
      </c>
      <c r="C27" s="29" t="s">
        <v>614</v>
      </c>
      <c r="D27" s="93" t="s">
        <v>615</v>
      </c>
      <c r="E27" s="31" t="s">
        <v>146</v>
      </c>
      <c r="F27" s="32" t="s">
        <v>157</v>
      </c>
      <c r="G27" s="29" t="s">
        <v>76</v>
      </c>
      <c r="H27" s="33">
        <v>8</v>
      </c>
      <c r="I27" s="33">
        <v>6</v>
      </c>
      <c r="J27" s="33" t="s">
        <v>28</v>
      </c>
      <c r="K27" s="33">
        <v>6.5</v>
      </c>
      <c r="L27" s="41"/>
      <c r="M27" s="41"/>
      <c r="N27" s="41"/>
      <c r="O27" s="35">
        <v>0</v>
      </c>
      <c r="P27" s="36">
        <f t="shared" si="0"/>
        <v>2.7</v>
      </c>
      <c r="Q27" s="37" t="str">
        <f t="shared" si="1"/>
        <v>F</v>
      </c>
      <c r="R27" s="38" t="str">
        <f t="shared" si="2"/>
        <v>Kém</v>
      </c>
      <c r="S27" s="39" t="str">
        <f t="shared" si="4"/>
        <v/>
      </c>
      <c r="T27" s="40" t="s">
        <v>67</v>
      </c>
      <c r="U27" s="3"/>
      <c r="V27" s="27"/>
      <c r="W27" s="78" t="str">
        <f t="shared" si="3"/>
        <v>Học lại</v>
      </c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2:38" ht="18.75" customHeight="1">
      <c r="B28" s="28">
        <v>19</v>
      </c>
      <c r="C28" s="29" t="s">
        <v>616</v>
      </c>
      <c r="D28" s="93" t="s">
        <v>617</v>
      </c>
      <c r="E28" s="31" t="s">
        <v>618</v>
      </c>
      <c r="F28" s="32" t="s">
        <v>619</v>
      </c>
      <c r="G28" s="29" t="s">
        <v>84</v>
      </c>
      <c r="H28" s="33">
        <v>5</v>
      </c>
      <c r="I28" s="33">
        <v>5</v>
      </c>
      <c r="J28" s="33" t="s">
        <v>28</v>
      </c>
      <c r="K28" s="33">
        <v>7</v>
      </c>
      <c r="L28" s="41"/>
      <c r="M28" s="41"/>
      <c r="N28" s="41"/>
      <c r="O28" s="35">
        <v>3</v>
      </c>
      <c r="P28" s="36">
        <f t="shared" si="0"/>
        <v>4.2</v>
      </c>
      <c r="Q28" s="37" t="str">
        <f t="shared" si="1"/>
        <v>D</v>
      </c>
      <c r="R28" s="38" t="str">
        <f t="shared" si="2"/>
        <v>Trung bình yếu</v>
      </c>
      <c r="S28" s="39" t="str">
        <f t="shared" si="4"/>
        <v/>
      </c>
      <c r="T28" s="40" t="s">
        <v>67</v>
      </c>
      <c r="U28" s="3"/>
      <c r="V28" s="27"/>
      <c r="W28" s="78" t="str">
        <f t="shared" si="3"/>
        <v>Đạt</v>
      </c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  <row r="29" spans="2:38" ht="18.75" customHeight="1">
      <c r="B29" s="28">
        <v>20</v>
      </c>
      <c r="C29" s="29" t="s">
        <v>620</v>
      </c>
      <c r="D29" s="93" t="s">
        <v>621</v>
      </c>
      <c r="E29" s="31" t="s">
        <v>411</v>
      </c>
      <c r="F29" s="32" t="s">
        <v>622</v>
      </c>
      <c r="G29" s="29" t="s">
        <v>126</v>
      </c>
      <c r="H29" s="33">
        <v>7</v>
      </c>
      <c r="I29" s="33">
        <v>6</v>
      </c>
      <c r="J29" s="33" t="s">
        <v>28</v>
      </c>
      <c r="K29" s="33">
        <v>5.5</v>
      </c>
      <c r="L29" s="41"/>
      <c r="M29" s="41"/>
      <c r="N29" s="41"/>
      <c r="O29" s="35" t="s">
        <v>1267</v>
      </c>
      <c r="P29" s="36">
        <v>0</v>
      </c>
      <c r="Q29" s="37" t="str">
        <f t="shared" si="1"/>
        <v>F</v>
      </c>
      <c r="R29" s="38" t="str">
        <f t="shared" si="2"/>
        <v>Kém</v>
      </c>
      <c r="S29" s="39" t="s">
        <v>1266</v>
      </c>
      <c r="T29" s="40" t="s">
        <v>67</v>
      </c>
      <c r="U29" s="3"/>
      <c r="V29" s="27"/>
      <c r="W29" s="78" t="str">
        <f t="shared" si="3"/>
        <v>Học lại</v>
      </c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2:38" ht="18.75" customHeight="1">
      <c r="B30" s="28">
        <v>21</v>
      </c>
      <c r="C30" s="29" t="s">
        <v>623</v>
      </c>
      <c r="D30" s="93" t="s">
        <v>128</v>
      </c>
      <c r="E30" s="31" t="s">
        <v>177</v>
      </c>
      <c r="F30" s="32" t="s">
        <v>265</v>
      </c>
      <c r="G30" s="29" t="s">
        <v>100</v>
      </c>
      <c r="H30" s="33">
        <v>6</v>
      </c>
      <c r="I30" s="33">
        <v>6</v>
      </c>
      <c r="J30" s="33" t="s">
        <v>28</v>
      </c>
      <c r="K30" s="33">
        <v>3</v>
      </c>
      <c r="L30" s="41"/>
      <c r="M30" s="41"/>
      <c r="N30" s="41"/>
      <c r="O30" s="35">
        <v>1</v>
      </c>
      <c r="P30" s="36">
        <f t="shared" si="0"/>
        <v>2.4</v>
      </c>
      <c r="Q30" s="37" t="str">
        <f t="shared" si="1"/>
        <v>F</v>
      </c>
      <c r="R30" s="38" t="str">
        <f t="shared" si="2"/>
        <v>Kém</v>
      </c>
      <c r="S30" s="39" t="str">
        <f t="shared" ref="S30:S61" si="5">+IF(OR($H30=0,$I30=0,$J30=0,$K30=0),"Không đủ ĐKDT","")</f>
        <v/>
      </c>
      <c r="T30" s="40" t="s">
        <v>67</v>
      </c>
      <c r="U30" s="3"/>
      <c r="V30" s="27"/>
      <c r="W30" s="78" t="str">
        <f t="shared" si="3"/>
        <v>Học lại</v>
      </c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2:38" ht="18.75" customHeight="1">
      <c r="B31" s="28">
        <v>22</v>
      </c>
      <c r="C31" s="29" t="s">
        <v>624</v>
      </c>
      <c r="D31" s="93" t="s">
        <v>625</v>
      </c>
      <c r="E31" s="31" t="s">
        <v>181</v>
      </c>
      <c r="F31" s="32" t="s">
        <v>626</v>
      </c>
      <c r="G31" s="29" t="s">
        <v>84</v>
      </c>
      <c r="H31" s="33">
        <v>10</v>
      </c>
      <c r="I31" s="33">
        <v>9</v>
      </c>
      <c r="J31" s="33" t="s">
        <v>28</v>
      </c>
      <c r="K31" s="33">
        <v>7</v>
      </c>
      <c r="L31" s="41"/>
      <c r="M31" s="41"/>
      <c r="N31" s="41"/>
      <c r="O31" s="35">
        <v>3</v>
      </c>
      <c r="P31" s="36">
        <f t="shared" si="0"/>
        <v>5.0999999999999996</v>
      </c>
      <c r="Q31" s="37" t="str">
        <f t="shared" si="1"/>
        <v>D+</v>
      </c>
      <c r="R31" s="38" t="str">
        <f t="shared" si="2"/>
        <v>Trung bình yếu</v>
      </c>
      <c r="S31" s="39" t="str">
        <f t="shared" si="5"/>
        <v/>
      </c>
      <c r="T31" s="40" t="s">
        <v>67</v>
      </c>
      <c r="U31" s="3"/>
      <c r="V31" s="27"/>
      <c r="W31" s="78" t="str">
        <f t="shared" si="3"/>
        <v>Đạt</v>
      </c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2:38" ht="18.75" customHeight="1">
      <c r="B32" s="28">
        <v>23</v>
      </c>
      <c r="C32" s="29" t="s">
        <v>627</v>
      </c>
      <c r="D32" s="93" t="s">
        <v>159</v>
      </c>
      <c r="E32" s="31" t="s">
        <v>628</v>
      </c>
      <c r="F32" s="32" t="s">
        <v>629</v>
      </c>
      <c r="G32" s="29" t="s">
        <v>76</v>
      </c>
      <c r="H32" s="33">
        <v>8</v>
      </c>
      <c r="I32" s="33">
        <v>6</v>
      </c>
      <c r="J32" s="33" t="s">
        <v>28</v>
      </c>
      <c r="K32" s="33">
        <v>7.5</v>
      </c>
      <c r="L32" s="41"/>
      <c r="M32" s="41"/>
      <c r="N32" s="41"/>
      <c r="O32" s="35">
        <v>9</v>
      </c>
      <c r="P32" s="36">
        <f t="shared" si="0"/>
        <v>8.3000000000000007</v>
      </c>
      <c r="Q32" s="37" t="str">
        <f t="shared" si="1"/>
        <v>B+</v>
      </c>
      <c r="R32" s="38" t="str">
        <f t="shared" si="2"/>
        <v>Khá</v>
      </c>
      <c r="S32" s="39" t="str">
        <f t="shared" si="5"/>
        <v/>
      </c>
      <c r="T32" s="40" t="s">
        <v>67</v>
      </c>
      <c r="U32" s="3"/>
      <c r="V32" s="27"/>
      <c r="W32" s="78" t="str">
        <f t="shared" si="3"/>
        <v>Đạt</v>
      </c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2:38" ht="18.75" customHeight="1">
      <c r="B33" s="28">
        <v>24</v>
      </c>
      <c r="C33" s="29" t="s">
        <v>630</v>
      </c>
      <c r="D33" s="93" t="s">
        <v>631</v>
      </c>
      <c r="E33" s="31" t="s">
        <v>185</v>
      </c>
      <c r="F33" s="32" t="s">
        <v>632</v>
      </c>
      <c r="G33" s="29" t="s">
        <v>88</v>
      </c>
      <c r="H33" s="33">
        <v>6</v>
      </c>
      <c r="I33" s="33">
        <v>6</v>
      </c>
      <c r="J33" s="33" t="s">
        <v>28</v>
      </c>
      <c r="K33" s="33">
        <v>3</v>
      </c>
      <c r="L33" s="41"/>
      <c r="M33" s="41"/>
      <c r="N33" s="41"/>
      <c r="O33" s="35">
        <v>0</v>
      </c>
      <c r="P33" s="36">
        <f t="shared" si="0"/>
        <v>1.8</v>
      </c>
      <c r="Q33" s="37" t="str">
        <f t="shared" si="1"/>
        <v>F</v>
      </c>
      <c r="R33" s="38" t="str">
        <f t="shared" si="2"/>
        <v>Kém</v>
      </c>
      <c r="S33" s="39" t="str">
        <f t="shared" si="5"/>
        <v/>
      </c>
      <c r="T33" s="40" t="s">
        <v>67</v>
      </c>
      <c r="U33" s="3"/>
      <c r="V33" s="27"/>
      <c r="W33" s="78" t="str">
        <f t="shared" si="3"/>
        <v>Học lại</v>
      </c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2:38" ht="18.75" customHeight="1">
      <c r="B34" s="28">
        <v>25</v>
      </c>
      <c r="C34" s="29" t="s">
        <v>633</v>
      </c>
      <c r="D34" s="93" t="s">
        <v>128</v>
      </c>
      <c r="E34" s="31" t="s">
        <v>189</v>
      </c>
      <c r="F34" s="32" t="s">
        <v>634</v>
      </c>
      <c r="G34" s="29" t="s">
        <v>113</v>
      </c>
      <c r="H34" s="33">
        <v>10</v>
      </c>
      <c r="I34" s="33">
        <v>8</v>
      </c>
      <c r="J34" s="33" t="s">
        <v>28</v>
      </c>
      <c r="K34" s="33">
        <v>7.5</v>
      </c>
      <c r="L34" s="41"/>
      <c r="M34" s="41"/>
      <c r="N34" s="41"/>
      <c r="O34" s="35">
        <v>4</v>
      </c>
      <c r="P34" s="36">
        <f t="shared" si="0"/>
        <v>5.7</v>
      </c>
      <c r="Q34" s="37" t="str">
        <f t="shared" si="1"/>
        <v>C</v>
      </c>
      <c r="R34" s="38" t="str">
        <f t="shared" si="2"/>
        <v>Trung bình</v>
      </c>
      <c r="S34" s="39" t="str">
        <f t="shared" si="5"/>
        <v/>
      </c>
      <c r="T34" s="40" t="s">
        <v>67</v>
      </c>
      <c r="U34" s="3"/>
      <c r="V34" s="27"/>
      <c r="W34" s="78" t="str">
        <f t="shared" si="3"/>
        <v>Đạt</v>
      </c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2:38" ht="18.75" customHeight="1">
      <c r="B35" s="28">
        <v>26</v>
      </c>
      <c r="C35" s="29" t="s">
        <v>635</v>
      </c>
      <c r="D35" s="93" t="s">
        <v>636</v>
      </c>
      <c r="E35" s="31" t="s">
        <v>200</v>
      </c>
      <c r="F35" s="32" t="s">
        <v>526</v>
      </c>
      <c r="G35" s="29" t="s">
        <v>100</v>
      </c>
      <c r="H35" s="33">
        <v>10</v>
      </c>
      <c r="I35" s="33">
        <v>9</v>
      </c>
      <c r="J35" s="33" t="s">
        <v>28</v>
      </c>
      <c r="K35" s="33">
        <v>8.5</v>
      </c>
      <c r="L35" s="41"/>
      <c r="M35" s="41"/>
      <c r="N35" s="41"/>
      <c r="O35" s="35">
        <v>4</v>
      </c>
      <c r="P35" s="36">
        <f t="shared" si="0"/>
        <v>6</v>
      </c>
      <c r="Q35" s="37" t="str">
        <f t="shared" si="1"/>
        <v>C</v>
      </c>
      <c r="R35" s="38" t="str">
        <f t="shared" si="2"/>
        <v>Trung bình</v>
      </c>
      <c r="S35" s="39" t="str">
        <f t="shared" si="5"/>
        <v/>
      </c>
      <c r="T35" s="40" t="s">
        <v>67</v>
      </c>
      <c r="U35" s="3"/>
      <c r="V35" s="27"/>
      <c r="W35" s="78" t="str">
        <f t="shared" si="3"/>
        <v>Đạt</v>
      </c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2:38" ht="18.75" customHeight="1">
      <c r="B36" s="28">
        <v>27</v>
      </c>
      <c r="C36" s="29" t="s">
        <v>637</v>
      </c>
      <c r="D36" s="93" t="s">
        <v>123</v>
      </c>
      <c r="E36" s="31" t="s">
        <v>200</v>
      </c>
      <c r="F36" s="32" t="s">
        <v>471</v>
      </c>
      <c r="G36" s="29" t="s">
        <v>113</v>
      </c>
      <c r="H36" s="33">
        <v>8</v>
      </c>
      <c r="I36" s="33">
        <v>6</v>
      </c>
      <c r="J36" s="33" t="s">
        <v>28</v>
      </c>
      <c r="K36" s="33">
        <v>8</v>
      </c>
      <c r="L36" s="41"/>
      <c r="M36" s="41"/>
      <c r="N36" s="41"/>
      <c r="O36" s="35">
        <v>3</v>
      </c>
      <c r="P36" s="36">
        <f t="shared" si="0"/>
        <v>4.8</v>
      </c>
      <c r="Q36" s="37" t="str">
        <f t="shared" si="1"/>
        <v>D</v>
      </c>
      <c r="R36" s="38" t="str">
        <f t="shared" si="2"/>
        <v>Trung bình yếu</v>
      </c>
      <c r="S36" s="39" t="str">
        <f t="shared" si="5"/>
        <v/>
      </c>
      <c r="T36" s="40" t="s">
        <v>67</v>
      </c>
      <c r="U36" s="3"/>
      <c r="V36" s="27"/>
      <c r="W36" s="78" t="str">
        <f t="shared" si="3"/>
        <v>Đạt</v>
      </c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2:38" ht="18.75" customHeight="1">
      <c r="B37" s="28">
        <v>28</v>
      </c>
      <c r="C37" s="29" t="s">
        <v>638</v>
      </c>
      <c r="D37" s="93" t="s">
        <v>639</v>
      </c>
      <c r="E37" s="31" t="s">
        <v>212</v>
      </c>
      <c r="F37" s="32" t="s">
        <v>640</v>
      </c>
      <c r="G37" s="29" t="s">
        <v>76</v>
      </c>
      <c r="H37" s="33">
        <v>7</v>
      </c>
      <c r="I37" s="33">
        <v>6</v>
      </c>
      <c r="J37" s="33" t="s">
        <v>28</v>
      </c>
      <c r="K37" s="33">
        <v>6</v>
      </c>
      <c r="L37" s="41"/>
      <c r="M37" s="41"/>
      <c r="N37" s="41"/>
      <c r="O37" s="35">
        <v>4</v>
      </c>
      <c r="P37" s="36">
        <f t="shared" si="0"/>
        <v>4.9000000000000004</v>
      </c>
      <c r="Q37" s="37" t="str">
        <f t="shared" si="1"/>
        <v>D</v>
      </c>
      <c r="R37" s="38" t="str">
        <f t="shared" si="2"/>
        <v>Trung bình yếu</v>
      </c>
      <c r="S37" s="39" t="str">
        <f t="shared" si="5"/>
        <v/>
      </c>
      <c r="T37" s="40" t="s">
        <v>67</v>
      </c>
      <c r="U37" s="3"/>
      <c r="V37" s="27"/>
      <c r="W37" s="78" t="str">
        <f t="shared" si="3"/>
        <v>Đạt</v>
      </c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2:38" ht="18.75" customHeight="1">
      <c r="B38" s="28">
        <v>29</v>
      </c>
      <c r="C38" s="29" t="s">
        <v>641</v>
      </c>
      <c r="D38" s="93" t="s">
        <v>348</v>
      </c>
      <c r="E38" s="31" t="s">
        <v>212</v>
      </c>
      <c r="F38" s="32" t="s">
        <v>642</v>
      </c>
      <c r="G38" s="29" t="s">
        <v>92</v>
      </c>
      <c r="H38" s="33">
        <v>8</v>
      </c>
      <c r="I38" s="33">
        <v>6</v>
      </c>
      <c r="J38" s="33" t="s">
        <v>28</v>
      </c>
      <c r="K38" s="33">
        <v>7</v>
      </c>
      <c r="L38" s="41"/>
      <c r="M38" s="41"/>
      <c r="N38" s="41"/>
      <c r="O38" s="35">
        <v>3</v>
      </c>
      <c r="P38" s="36">
        <f t="shared" si="0"/>
        <v>4.5999999999999996</v>
      </c>
      <c r="Q38" s="37" t="str">
        <f t="shared" si="1"/>
        <v>D</v>
      </c>
      <c r="R38" s="38" t="str">
        <f t="shared" si="2"/>
        <v>Trung bình yếu</v>
      </c>
      <c r="S38" s="39" t="str">
        <f t="shared" si="5"/>
        <v/>
      </c>
      <c r="T38" s="40" t="s">
        <v>67</v>
      </c>
      <c r="U38" s="3"/>
      <c r="V38" s="27"/>
      <c r="W38" s="78" t="str">
        <f t="shared" si="3"/>
        <v>Đạt</v>
      </c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2:38" ht="18.75" customHeight="1">
      <c r="B39" s="28">
        <v>30</v>
      </c>
      <c r="C39" s="29" t="s">
        <v>643</v>
      </c>
      <c r="D39" s="93" t="s">
        <v>644</v>
      </c>
      <c r="E39" s="31" t="s">
        <v>645</v>
      </c>
      <c r="F39" s="32" t="s">
        <v>509</v>
      </c>
      <c r="G39" s="29" t="s">
        <v>100</v>
      </c>
      <c r="H39" s="33">
        <v>9</v>
      </c>
      <c r="I39" s="33">
        <v>6</v>
      </c>
      <c r="J39" s="33" t="s">
        <v>28</v>
      </c>
      <c r="K39" s="33">
        <v>7.5</v>
      </c>
      <c r="L39" s="41"/>
      <c r="M39" s="41"/>
      <c r="N39" s="41"/>
      <c r="O39" s="35">
        <v>5</v>
      </c>
      <c r="P39" s="36">
        <f t="shared" si="0"/>
        <v>6</v>
      </c>
      <c r="Q39" s="37" t="str">
        <f t="shared" si="1"/>
        <v>C</v>
      </c>
      <c r="R39" s="38" t="str">
        <f t="shared" si="2"/>
        <v>Trung bình</v>
      </c>
      <c r="S39" s="39" t="str">
        <f t="shared" si="5"/>
        <v/>
      </c>
      <c r="T39" s="40" t="s">
        <v>67</v>
      </c>
      <c r="U39" s="3"/>
      <c r="V39" s="27"/>
      <c r="W39" s="78" t="str">
        <f t="shared" si="3"/>
        <v>Đạt</v>
      </c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2:38" ht="18.75" customHeight="1">
      <c r="B40" s="28">
        <v>31</v>
      </c>
      <c r="C40" s="29" t="s">
        <v>646</v>
      </c>
      <c r="D40" s="93" t="s">
        <v>246</v>
      </c>
      <c r="E40" s="31" t="s">
        <v>443</v>
      </c>
      <c r="F40" s="32" t="s">
        <v>160</v>
      </c>
      <c r="G40" s="29" t="s">
        <v>92</v>
      </c>
      <c r="H40" s="33">
        <v>0</v>
      </c>
      <c r="I40" s="33">
        <v>0</v>
      </c>
      <c r="J40" s="33" t="s">
        <v>28</v>
      </c>
      <c r="K40" s="33">
        <v>0</v>
      </c>
      <c r="L40" s="41"/>
      <c r="M40" s="41"/>
      <c r="N40" s="41"/>
      <c r="O40" s="35" t="s">
        <v>1268</v>
      </c>
      <c r="P40" s="36">
        <f t="shared" si="0"/>
        <v>0</v>
      </c>
      <c r="Q40" s="37" t="str">
        <f t="shared" si="1"/>
        <v>F</v>
      </c>
      <c r="R40" s="38" t="str">
        <f t="shared" si="2"/>
        <v>Kém</v>
      </c>
      <c r="S40" s="39" t="str">
        <f t="shared" si="5"/>
        <v>Không đủ ĐKDT</v>
      </c>
      <c r="T40" s="40" t="s">
        <v>67</v>
      </c>
      <c r="U40" s="3"/>
      <c r="V40" s="27"/>
      <c r="W40" s="78" t="str">
        <f t="shared" si="3"/>
        <v>Học lại</v>
      </c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2:38" ht="18.75" customHeight="1">
      <c r="B41" s="28">
        <v>32</v>
      </c>
      <c r="C41" s="29" t="s">
        <v>647</v>
      </c>
      <c r="D41" s="93" t="s">
        <v>123</v>
      </c>
      <c r="E41" s="31" t="s">
        <v>443</v>
      </c>
      <c r="F41" s="32" t="s">
        <v>648</v>
      </c>
      <c r="G41" s="29" t="s">
        <v>96</v>
      </c>
      <c r="H41" s="33">
        <v>10</v>
      </c>
      <c r="I41" s="33">
        <v>8</v>
      </c>
      <c r="J41" s="33" t="s">
        <v>28</v>
      </c>
      <c r="K41" s="33">
        <v>7.5</v>
      </c>
      <c r="L41" s="41"/>
      <c r="M41" s="41"/>
      <c r="N41" s="41"/>
      <c r="O41" s="35">
        <v>6</v>
      </c>
      <c r="P41" s="36">
        <f t="shared" si="0"/>
        <v>6.9</v>
      </c>
      <c r="Q41" s="37" t="str">
        <f t="shared" si="1"/>
        <v>C+</v>
      </c>
      <c r="R41" s="38" t="str">
        <f t="shared" si="2"/>
        <v>Trung bình</v>
      </c>
      <c r="S41" s="39" t="str">
        <f t="shared" si="5"/>
        <v/>
      </c>
      <c r="T41" s="40" t="s">
        <v>67</v>
      </c>
      <c r="U41" s="3"/>
      <c r="V41" s="27"/>
      <c r="W41" s="78" t="str">
        <f t="shared" si="3"/>
        <v>Đạt</v>
      </c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2:38" ht="18.75" customHeight="1">
      <c r="B42" s="28">
        <v>33</v>
      </c>
      <c r="C42" s="29" t="s">
        <v>649</v>
      </c>
      <c r="D42" s="93" t="s">
        <v>280</v>
      </c>
      <c r="E42" s="31" t="s">
        <v>650</v>
      </c>
      <c r="F42" s="32" t="s">
        <v>408</v>
      </c>
      <c r="G42" s="29" t="s">
        <v>76</v>
      </c>
      <c r="H42" s="33">
        <v>7</v>
      </c>
      <c r="I42" s="33">
        <v>6</v>
      </c>
      <c r="J42" s="33" t="s">
        <v>28</v>
      </c>
      <c r="K42" s="33">
        <v>6.5</v>
      </c>
      <c r="L42" s="41"/>
      <c r="M42" s="41"/>
      <c r="N42" s="41"/>
      <c r="O42" s="35">
        <v>4</v>
      </c>
      <c r="P42" s="36">
        <f t="shared" ref="P42:P73" si="6">ROUND(SUMPRODUCT(H42:O42,$H$9:$O$9)/100,1)</f>
        <v>5</v>
      </c>
      <c r="Q42" s="37" t="str">
        <f t="shared" ref="Q42:Q73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38" t="str">
        <f t="shared" ref="R42:R73" si="8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9" t="str">
        <f t="shared" si="5"/>
        <v/>
      </c>
      <c r="T42" s="40" t="s">
        <v>67</v>
      </c>
      <c r="U42" s="3"/>
      <c r="V42" s="27"/>
      <c r="W42" s="78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  <row r="43" spans="2:38" ht="18.75" customHeight="1">
      <c r="B43" s="28">
        <v>34</v>
      </c>
      <c r="C43" s="29" t="s">
        <v>651</v>
      </c>
      <c r="D43" s="93" t="s">
        <v>652</v>
      </c>
      <c r="E43" s="31" t="s">
        <v>446</v>
      </c>
      <c r="F43" s="32" t="s">
        <v>653</v>
      </c>
      <c r="G43" s="29" t="s">
        <v>96</v>
      </c>
      <c r="H43" s="33">
        <v>8</v>
      </c>
      <c r="I43" s="33">
        <v>6</v>
      </c>
      <c r="J43" s="33" t="s">
        <v>28</v>
      </c>
      <c r="K43" s="33">
        <v>7</v>
      </c>
      <c r="L43" s="41"/>
      <c r="M43" s="41"/>
      <c r="N43" s="41"/>
      <c r="O43" s="35">
        <v>3</v>
      </c>
      <c r="P43" s="36">
        <f t="shared" si="6"/>
        <v>4.5999999999999996</v>
      </c>
      <c r="Q43" s="37" t="str">
        <f t="shared" si="7"/>
        <v>D</v>
      </c>
      <c r="R43" s="38" t="str">
        <f t="shared" si="8"/>
        <v>Trung bình yếu</v>
      </c>
      <c r="S43" s="39" t="str">
        <f t="shared" si="5"/>
        <v/>
      </c>
      <c r="T43" s="40" t="s">
        <v>67</v>
      </c>
      <c r="U43" s="3"/>
      <c r="V43" s="27"/>
      <c r="W43" s="78" t="str">
        <f t="shared" si="9"/>
        <v>Đạt</v>
      </c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</row>
    <row r="44" spans="2:38" ht="18.75" customHeight="1">
      <c r="B44" s="28">
        <v>35</v>
      </c>
      <c r="C44" s="29" t="s">
        <v>654</v>
      </c>
      <c r="D44" s="93" t="s">
        <v>655</v>
      </c>
      <c r="E44" s="31" t="s">
        <v>220</v>
      </c>
      <c r="F44" s="32" t="s">
        <v>252</v>
      </c>
      <c r="G44" s="29" t="s">
        <v>92</v>
      </c>
      <c r="H44" s="33">
        <v>10</v>
      </c>
      <c r="I44" s="33">
        <v>8</v>
      </c>
      <c r="J44" s="33" t="s">
        <v>28</v>
      </c>
      <c r="K44" s="33">
        <v>7.5</v>
      </c>
      <c r="L44" s="41"/>
      <c r="M44" s="41"/>
      <c r="N44" s="41"/>
      <c r="O44" s="35">
        <v>3</v>
      </c>
      <c r="P44" s="36">
        <f t="shared" si="6"/>
        <v>5.0999999999999996</v>
      </c>
      <c r="Q44" s="37" t="str">
        <f t="shared" si="7"/>
        <v>D+</v>
      </c>
      <c r="R44" s="38" t="str">
        <f t="shared" si="8"/>
        <v>Trung bình yếu</v>
      </c>
      <c r="S44" s="39" t="str">
        <f t="shared" si="5"/>
        <v/>
      </c>
      <c r="T44" s="40" t="s">
        <v>67</v>
      </c>
      <c r="U44" s="3"/>
      <c r="V44" s="27"/>
      <c r="W44" s="78" t="str">
        <f t="shared" si="9"/>
        <v>Đạt</v>
      </c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</row>
    <row r="45" spans="2:38" ht="18.75" customHeight="1">
      <c r="B45" s="28">
        <v>36</v>
      </c>
      <c r="C45" s="29" t="s">
        <v>656</v>
      </c>
      <c r="D45" s="93" t="s">
        <v>657</v>
      </c>
      <c r="E45" s="31" t="s">
        <v>220</v>
      </c>
      <c r="F45" s="32" t="s">
        <v>591</v>
      </c>
      <c r="G45" s="29" t="s">
        <v>126</v>
      </c>
      <c r="H45" s="33">
        <v>8</v>
      </c>
      <c r="I45" s="33">
        <v>6</v>
      </c>
      <c r="J45" s="33" t="s">
        <v>28</v>
      </c>
      <c r="K45" s="33">
        <v>6.5</v>
      </c>
      <c r="L45" s="41"/>
      <c r="M45" s="41"/>
      <c r="N45" s="41"/>
      <c r="O45" s="35">
        <v>3</v>
      </c>
      <c r="P45" s="36">
        <f t="shared" si="6"/>
        <v>4.5</v>
      </c>
      <c r="Q45" s="37" t="str">
        <f t="shared" si="7"/>
        <v>D</v>
      </c>
      <c r="R45" s="38" t="str">
        <f t="shared" si="8"/>
        <v>Trung bình yếu</v>
      </c>
      <c r="S45" s="39" t="str">
        <f t="shared" si="5"/>
        <v/>
      </c>
      <c r="T45" s="40" t="s">
        <v>67</v>
      </c>
      <c r="U45" s="3"/>
      <c r="V45" s="27"/>
      <c r="W45" s="78" t="str">
        <f t="shared" si="9"/>
        <v>Đạt</v>
      </c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</row>
    <row r="46" spans="2:38" ht="18.75" customHeight="1">
      <c r="B46" s="28">
        <v>37</v>
      </c>
      <c r="C46" s="29" t="s">
        <v>658</v>
      </c>
      <c r="D46" s="93" t="s">
        <v>659</v>
      </c>
      <c r="E46" s="31" t="s">
        <v>220</v>
      </c>
      <c r="F46" s="32" t="s">
        <v>292</v>
      </c>
      <c r="G46" s="29" t="s">
        <v>76</v>
      </c>
      <c r="H46" s="33">
        <v>8</v>
      </c>
      <c r="I46" s="33">
        <v>8</v>
      </c>
      <c r="J46" s="33" t="s">
        <v>28</v>
      </c>
      <c r="K46" s="33">
        <v>7</v>
      </c>
      <c r="L46" s="41"/>
      <c r="M46" s="41"/>
      <c r="N46" s="41"/>
      <c r="O46" s="35">
        <v>4</v>
      </c>
      <c r="P46" s="36">
        <f t="shared" si="6"/>
        <v>5.4</v>
      </c>
      <c r="Q46" s="37" t="str">
        <f t="shared" si="7"/>
        <v>D+</v>
      </c>
      <c r="R46" s="38" t="str">
        <f t="shared" si="8"/>
        <v>Trung bình yếu</v>
      </c>
      <c r="S46" s="39" t="str">
        <f t="shared" si="5"/>
        <v/>
      </c>
      <c r="T46" s="40" t="s">
        <v>67</v>
      </c>
      <c r="U46" s="3"/>
      <c r="V46" s="27"/>
      <c r="W46" s="78" t="str">
        <f t="shared" si="9"/>
        <v>Đạt</v>
      </c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</row>
    <row r="47" spans="2:38" ht="18.75" customHeight="1">
      <c r="B47" s="28">
        <v>38</v>
      </c>
      <c r="C47" s="29" t="s">
        <v>660</v>
      </c>
      <c r="D47" s="93" t="s">
        <v>661</v>
      </c>
      <c r="E47" s="31" t="s">
        <v>220</v>
      </c>
      <c r="F47" s="32" t="s">
        <v>95</v>
      </c>
      <c r="G47" s="29" t="s">
        <v>84</v>
      </c>
      <c r="H47" s="33">
        <v>10</v>
      </c>
      <c r="I47" s="33">
        <v>8</v>
      </c>
      <c r="J47" s="33" t="s">
        <v>28</v>
      </c>
      <c r="K47" s="33">
        <v>7.5</v>
      </c>
      <c r="L47" s="41"/>
      <c r="M47" s="41"/>
      <c r="N47" s="41"/>
      <c r="O47" s="35">
        <v>7</v>
      </c>
      <c r="P47" s="36">
        <f t="shared" si="6"/>
        <v>7.5</v>
      </c>
      <c r="Q47" s="37" t="str">
        <f t="shared" si="7"/>
        <v>B</v>
      </c>
      <c r="R47" s="38" t="str">
        <f t="shared" si="8"/>
        <v>Khá</v>
      </c>
      <c r="S47" s="39" t="str">
        <f t="shared" si="5"/>
        <v/>
      </c>
      <c r="T47" s="40" t="s">
        <v>67</v>
      </c>
      <c r="U47" s="3"/>
      <c r="V47" s="27"/>
      <c r="W47" s="78" t="str">
        <f t="shared" si="9"/>
        <v>Đạt</v>
      </c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</row>
    <row r="48" spans="2:38" ht="18.75" customHeight="1">
      <c r="B48" s="28">
        <v>39</v>
      </c>
      <c r="C48" s="29" t="s">
        <v>662</v>
      </c>
      <c r="D48" s="93" t="s">
        <v>463</v>
      </c>
      <c r="E48" s="31" t="s">
        <v>663</v>
      </c>
      <c r="F48" s="32" t="s">
        <v>664</v>
      </c>
      <c r="G48" s="29" t="s">
        <v>100</v>
      </c>
      <c r="H48" s="33">
        <v>10</v>
      </c>
      <c r="I48" s="33">
        <v>8</v>
      </c>
      <c r="J48" s="33" t="s">
        <v>28</v>
      </c>
      <c r="K48" s="33">
        <v>7</v>
      </c>
      <c r="L48" s="41"/>
      <c r="M48" s="41"/>
      <c r="N48" s="41"/>
      <c r="O48" s="35">
        <v>3</v>
      </c>
      <c r="P48" s="36">
        <f t="shared" si="6"/>
        <v>5</v>
      </c>
      <c r="Q48" s="37" t="str">
        <f t="shared" si="7"/>
        <v>D+</v>
      </c>
      <c r="R48" s="38" t="str">
        <f t="shared" si="8"/>
        <v>Trung bình yếu</v>
      </c>
      <c r="S48" s="39" t="str">
        <f t="shared" si="5"/>
        <v/>
      </c>
      <c r="T48" s="40" t="s">
        <v>66</v>
      </c>
      <c r="U48" s="3"/>
      <c r="V48" s="27"/>
      <c r="W48" s="78" t="str">
        <f t="shared" si="9"/>
        <v>Đạt</v>
      </c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</row>
    <row r="49" spans="2:38" ht="18.75" customHeight="1">
      <c r="B49" s="28">
        <v>40</v>
      </c>
      <c r="C49" s="29" t="s">
        <v>665</v>
      </c>
      <c r="D49" s="93" t="s">
        <v>666</v>
      </c>
      <c r="E49" s="31" t="s">
        <v>458</v>
      </c>
      <c r="F49" s="32" t="s">
        <v>339</v>
      </c>
      <c r="G49" s="29" t="s">
        <v>88</v>
      </c>
      <c r="H49" s="33">
        <v>7</v>
      </c>
      <c r="I49" s="33">
        <v>6</v>
      </c>
      <c r="J49" s="33" t="s">
        <v>28</v>
      </c>
      <c r="K49" s="33">
        <v>6.5</v>
      </c>
      <c r="L49" s="41"/>
      <c r="M49" s="41"/>
      <c r="N49" s="41"/>
      <c r="O49" s="35">
        <v>5</v>
      </c>
      <c r="P49" s="36">
        <f t="shared" si="6"/>
        <v>5.6</v>
      </c>
      <c r="Q49" s="37" t="str">
        <f t="shared" si="7"/>
        <v>C</v>
      </c>
      <c r="R49" s="38" t="str">
        <f t="shared" si="8"/>
        <v>Trung bình</v>
      </c>
      <c r="S49" s="39" t="str">
        <f t="shared" si="5"/>
        <v/>
      </c>
      <c r="T49" s="40" t="s">
        <v>66</v>
      </c>
      <c r="U49" s="3"/>
      <c r="V49" s="27"/>
      <c r="W49" s="78" t="str">
        <f t="shared" si="9"/>
        <v>Đạt</v>
      </c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</row>
    <row r="50" spans="2:38" ht="18.75" customHeight="1">
      <c r="B50" s="28">
        <v>41</v>
      </c>
      <c r="C50" s="29" t="s">
        <v>667</v>
      </c>
      <c r="D50" s="93" t="s">
        <v>668</v>
      </c>
      <c r="E50" s="31" t="s">
        <v>669</v>
      </c>
      <c r="F50" s="32" t="s">
        <v>292</v>
      </c>
      <c r="G50" s="29" t="s">
        <v>100</v>
      </c>
      <c r="H50" s="33">
        <v>10</v>
      </c>
      <c r="I50" s="33">
        <v>9</v>
      </c>
      <c r="J50" s="33" t="s">
        <v>28</v>
      </c>
      <c r="K50" s="33">
        <v>7</v>
      </c>
      <c r="L50" s="41"/>
      <c r="M50" s="41"/>
      <c r="N50" s="41"/>
      <c r="O50" s="35">
        <v>2</v>
      </c>
      <c r="P50" s="36">
        <f t="shared" si="6"/>
        <v>4.5</v>
      </c>
      <c r="Q50" s="37" t="str">
        <f t="shared" si="7"/>
        <v>D</v>
      </c>
      <c r="R50" s="38" t="str">
        <f t="shared" si="8"/>
        <v>Trung bình yếu</v>
      </c>
      <c r="S50" s="39" t="str">
        <f t="shared" si="5"/>
        <v/>
      </c>
      <c r="T50" s="40" t="s">
        <v>66</v>
      </c>
      <c r="U50" s="3"/>
      <c r="V50" s="27"/>
      <c r="W50" s="78" t="str">
        <f t="shared" si="9"/>
        <v>Đạt</v>
      </c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</row>
    <row r="51" spans="2:38" ht="18.75" customHeight="1">
      <c r="B51" s="28">
        <v>42</v>
      </c>
      <c r="C51" s="29" t="s">
        <v>670</v>
      </c>
      <c r="D51" s="93" t="s">
        <v>671</v>
      </c>
      <c r="E51" s="31" t="s">
        <v>669</v>
      </c>
      <c r="F51" s="32" t="s">
        <v>672</v>
      </c>
      <c r="G51" s="29" t="s">
        <v>76</v>
      </c>
      <c r="H51" s="33">
        <v>8</v>
      </c>
      <c r="I51" s="33">
        <v>6</v>
      </c>
      <c r="J51" s="33" t="s">
        <v>28</v>
      </c>
      <c r="K51" s="33">
        <v>8</v>
      </c>
      <c r="L51" s="41"/>
      <c r="M51" s="41"/>
      <c r="N51" s="41"/>
      <c r="O51" s="35">
        <v>7</v>
      </c>
      <c r="P51" s="36">
        <f t="shared" si="6"/>
        <v>7.2</v>
      </c>
      <c r="Q51" s="37" t="str">
        <f t="shared" si="7"/>
        <v>B</v>
      </c>
      <c r="R51" s="38" t="str">
        <f t="shared" si="8"/>
        <v>Khá</v>
      </c>
      <c r="S51" s="39" t="str">
        <f t="shared" si="5"/>
        <v/>
      </c>
      <c r="T51" s="40" t="s">
        <v>66</v>
      </c>
      <c r="U51" s="3"/>
      <c r="V51" s="27"/>
      <c r="W51" s="78" t="str">
        <f t="shared" si="9"/>
        <v>Đạt</v>
      </c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</row>
    <row r="52" spans="2:38" ht="18.75" customHeight="1">
      <c r="B52" s="28">
        <v>43</v>
      </c>
      <c r="C52" s="29" t="s">
        <v>673</v>
      </c>
      <c r="D52" s="93" t="s">
        <v>674</v>
      </c>
      <c r="E52" s="31" t="s">
        <v>467</v>
      </c>
      <c r="F52" s="32" t="s">
        <v>675</v>
      </c>
      <c r="G52" s="29" t="s">
        <v>84</v>
      </c>
      <c r="H52" s="33">
        <v>5</v>
      </c>
      <c r="I52" s="33">
        <v>6</v>
      </c>
      <c r="J52" s="33" t="s">
        <v>28</v>
      </c>
      <c r="K52" s="33">
        <v>4</v>
      </c>
      <c r="L52" s="41"/>
      <c r="M52" s="41"/>
      <c r="N52" s="41"/>
      <c r="O52" s="35">
        <v>2</v>
      </c>
      <c r="P52" s="36">
        <f t="shared" si="6"/>
        <v>3.1</v>
      </c>
      <c r="Q52" s="37" t="str">
        <f t="shared" si="7"/>
        <v>F</v>
      </c>
      <c r="R52" s="38" t="str">
        <f t="shared" si="8"/>
        <v>Kém</v>
      </c>
      <c r="S52" s="39" t="str">
        <f t="shared" si="5"/>
        <v/>
      </c>
      <c r="T52" s="40" t="s">
        <v>66</v>
      </c>
      <c r="U52" s="3"/>
      <c r="V52" s="27"/>
      <c r="W52" s="78" t="str">
        <f t="shared" si="9"/>
        <v>Học lại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2:38" ht="18.75" customHeight="1">
      <c r="B53" s="28">
        <v>44</v>
      </c>
      <c r="C53" s="29" t="s">
        <v>676</v>
      </c>
      <c r="D53" s="93" t="s">
        <v>677</v>
      </c>
      <c r="E53" s="31" t="s">
        <v>474</v>
      </c>
      <c r="F53" s="32" t="s">
        <v>678</v>
      </c>
      <c r="G53" s="29" t="s">
        <v>100</v>
      </c>
      <c r="H53" s="33">
        <v>8</v>
      </c>
      <c r="I53" s="33">
        <v>6</v>
      </c>
      <c r="J53" s="33" t="s">
        <v>28</v>
      </c>
      <c r="K53" s="33">
        <v>6.5</v>
      </c>
      <c r="L53" s="41"/>
      <c r="M53" s="41"/>
      <c r="N53" s="41"/>
      <c r="O53" s="35">
        <v>2</v>
      </c>
      <c r="P53" s="36">
        <f t="shared" si="6"/>
        <v>3.9</v>
      </c>
      <c r="Q53" s="37" t="str">
        <f t="shared" si="7"/>
        <v>F</v>
      </c>
      <c r="R53" s="38" t="str">
        <f t="shared" si="8"/>
        <v>Kém</v>
      </c>
      <c r="S53" s="39" t="str">
        <f t="shared" si="5"/>
        <v/>
      </c>
      <c r="T53" s="40" t="s">
        <v>66</v>
      </c>
      <c r="U53" s="3"/>
      <c r="V53" s="27"/>
      <c r="W53" s="78" t="str">
        <f t="shared" si="9"/>
        <v>Học lại</v>
      </c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2:38" ht="18.75" customHeight="1">
      <c r="B54" s="28">
        <v>45</v>
      </c>
      <c r="C54" s="29" t="s">
        <v>679</v>
      </c>
      <c r="D54" s="93" t="s">
        <v>452</v>
      </c>
      <c r="E54" s="31" t="s">
        <v>474</v>
      </c>
      <c r="F54" s="32" t="s">
        <v>343</v>
      </c>
      <c r="G54" s="29" t="s">
        <v>80</v>
      </c>
      <c r="H54" s="33">
        <v>8</v>
      </c>
      <c r="I54" s="33">
        <v>9</v>
      </c>
      <c r="J54" s="33" t="s">
        <v>28</v>
      </c>
      <c r="K54" s="33">
        <v>7.5</v>
      </c>
      <c r="L54" s="41"/>
      <c r="M54" s="41"/>
      <c r="N54" s="41"/>
      <c r="O54" s="35">
        <v>4</v>
      </c>
      <c r="P54" s="36">
        <f t="shared" si="6"/>
        <v>5.6</v>
      </c>
      <c r="Q54" s="37" t="str">
        <f t="shared" si="7"/>
        <v>C</v>
      </c>
      <c r="R54" s="38" t="str">
        <f t="shared" si="8"/>
        <v>Trung bình</v>
      </c>
      <c r="S54" s="39" t="str">
        <f t="shared" si="5"/>
        <v/>
      </c>
      <c r="T54" s="40" t="s">
        <v>66</v>
      </c>
      <c r="U54" s="3"/>
      <c r="V54" s="27"/>
      <c r="W54" s="78" t="str">
        <f t="shared" si="9"/>
        <v>Đạt</v>
      </c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2:38" ht="18.75" customHeight="1">
      <c r="B55" s="28">
        <v>46</v>
      </c>
      <c r="C55" s="29" t="s">
        <v>680</v>
      </c>
      <c r="D55" s="93" t="s">
        <v>681</v>
      </c>
      <c r="E55" s="31" t="s">
        <v>251</v>
      </c>
      <c r="F55" s="32" t="s">
        <v>682</v>
      </c>
      <c r="G55" s="29" t="s">
        <v>113</v>
      </c>
      <c r="H55" s="33">
        <v>10</v>
      </c>
      <c r="I55" s="33">
        <v>7</v>
      </c>
      <c r="J55" s="33" t="s">
        <v>28</v>
      </c>
      <c r="K55" s="33">
        <v>7</v>
      </c>
      <c r="L55" s="41"/>
      <c r="M55" s="41"/>
      <c r="N55" s="41"/>
      <c r="O55" s="35">
        <v>3</v>
      </c>
      <c r="P55" s="36">
        <f t="shared" si="6"/>
        <v>4.9000000000000004</v>
      </c>
      <c r="Q55" s="37" t="str">
        <f t="shared" si="7"/>
        <v>D</v>
      </c>
      <c r="R55" s="38" t="str">
        <f t="shared" si="8"/>
        <v>Trung bình yếu</v>
      </c>
      <c r="S55" s="39" t="str">
        <f t="shared" si="5"/>
        <v/>
      </c>
      <c r="T55" s="40" t="s">
        <v>66</v>
      </c>
      <c r="U55" s="3"/>
      <c r="V55" s="27"/>
      <c r="W55" s="78" t="str">
        <f t="shared" si="9"/>
        <v>Đạt</v>
      </c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2:38" ht="18.75" customHeight="1">
      <c r="B56" s="28">
        <v>47</v>
      </c>
      <c r="C56" s="29" t="s">
        <v>683</v>
      </c>
      <c r="D56" s="93" t="s">
        <v>684</v>
      </c>
      <c r="E56" s="31" t="s">
        <v>685</v>
      </c>
      <c r="F56" s="32" t="s">
        <v>487</v>
      </c>
      <c r="G56" s="29" t="s">
        <v>113</v>
      </c>
      <c r="H56" s="33">
        <v>8</v>
      </c>
      <c r="I56" s="33">
        <v>6</v>
      </c>
      <c r="J56" s="33" t="s">
        <v>28</v>
      </c>
      <c r="K56" s="33">
        <v>7.5</v>
      </c>
      <c r="L56" s="41"/>
      <c r="M56" s="41"/>
      <c r="N56" s="41"/>
      <c r="O56" s="35">
        <v>2</v>
      </c>
      <c r="P56" s="36">
        <f t="shared" si="6"/>
        <v>4.0999999999999996</v>
      </c>
      <c r="Q56" s="37" t="str">
        <f t="shared" si="7"/>
        <v>D</v>
      </c>
      <c r="R56" s="38" t="str">
        <f t="shared" si="8"/>
        <v>Trung bình yếu</v>
      </c>
      <c r="S56" s="39" t="str">
        <f t="shared" si="5"/>
        <v/>
      </c>
      <c r="T56" s="40" t="s">
        <v>66</v>
      </c>
      <c r="U56" s="3"/>
      <c r="V56" s="27"/>
      <c r="W56" s="78" t="str">
        <f t="shared" si="9"/>
        <v>Đạt</v>
      </c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2:38" ht="18.75" customHeight="1">
      <c r="B57" s="28">
        <v>48</v>
      </c>
      <c r="C57" s="29" t="s">
        <v>686</v>
      </c>
      <c r="D57" s="93" t="s">
        <v>463</v>
      </c>
      <c r="E57" s="31" t="s">
        <v>687</v>
      </c>
      <c r="F57" s="32" t="s">
        <v>688</v>
      </c>
      <c r="G57" s="29" t="s">
        <v>88</v>
      </c>
      <c r="H57" s="33">
        <v>10</v>
      </c>
      <c r="I57" s="33">
        <v>6</v>
      </c>
      <c r="J57" s="33" t="s">
        <v>28</v>
      </c>
      <c r="K57" s="33">
        <v>7</v>
      </c>
      <c r="L57" s="41"/>
      <c r="M57" s="41"/>
      <c r="N57" s="41"/>
      <c r="O57" s="35">
        <v>4</v>
      </c>
      <c r="P57" s="36">
        <f t="shared" si="6"/>
        <v>5.4</v>
      </c>
      <c r="Q57" s="37" t="str">
        <f t="shared" si="7"/>
        <v>D+</v>
      </c>
      <c r="R57" s="38" t="str">
        <f t="shared" si="8"/>
        <v>Trung bình yếu</v>
      </c>
      <c r="S57" s="39" t="str">
        <f t="shared" si="5"/>
        <v/>
      </c>
      <c r="T57" s="40" t="s">
        <v>66</v>
      </c>
      <c r="U57" s="3"/>
      <c r="V57" s="27"/>
      <c r="W57" s="78" t="str">
        <f t="shared" si="9"/>
        <v>Đạt</v>
      </c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2:38" ht="18.75" customHeight="1">
      <c r="B58" s="28">
        <v>49</v>
      </c>
      <c r="C58" s="29" t="s">
        <v>689</v>
      </c>
      <c r="D58" s="93" t="s">
        <v>690</v>
      </c>
      <c r="E58" s="31" t="s">
        <v>255</v>
      </c>
      <c r="F58" s="32" t="s">
        <v>282</v>
      </c>
      <c r="G58" s="29" t="s">
        <v>88</v>
      </c>
      <c r="H58" s="33">
        <v>10</v>
      </c>
      <c r="I58" s="33">
        <v>9</v>
      </c>
      <c r="J58" s="33" t="s">
        <v>28</v>
      </c>
      <c r="K58" s="33">
        <v>7.5</v>
      </c>
      <c r="L58" s="41"/>
      <c r="M58" s="41"/>
      <c r="N58" s="41"/>
      <c r="O58" s="35">
        <v>9</v>
      </c>
      <c r="P58" s="36">
        <f t="shared" si="6"/>
        <v>8.8000000000000007</v>
      </c>
      <c r="Q58" s="37" t="str">
        <f t="shared" si="7"/>
        <v>A</v>
      </c>
      <c r="R58" s="38" t="str">
        <f t="shared" si="8"/>
        <v>Giỏi</v>
      </c>
      <c r="S58" s="39" t="str">
        <f t="shared" si="5"/>
        <v/>
      </c>
      <c r="T58" s="40" t="s">
        <v>66</v>
      </c>
      <c r="U58" s="3"/>
      <c r="V58" s="27"/>
      <c r="W58" s="78" t="str">
        <f t="shared" si="9"/>
        <v>Đạt</v>
      </c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2:38" ht="18.75" customHeight="1">
      <c r="B59" s="28">
        <v>50</v>
      </c>
      <c r="C59" s="29" t="s">
        <v>691</v>
      </c>
      <c r="D59" s="93" t="s">
        <v>692</v>
      </c>
      <c r="E59" s="31" t="s">
        <v>693</v>
      </c>
      <c r="F59" s="32" t="s">
        <v>694</v>
      </c>
      <c r="G59" s="29" t="s">
        <v>113</v>
      </c>
      <c r="H59" s="33">
        <v>10</v>
      </c>
      <c r="I59" s="33">
        <v>8</v>
      </c>
      <c r="J59" s="33" t="s">
        <v>28</v>
      </c>
      <c r="K59" s="33">
        <v>7</v>
      </c>
      <c r="L59" s="41"/>
      <c r="M59" s="41"/>
      <c r="N59" s="41"/>
      <c r="O59" s="35">
        <v>9</v>
      </c>
      <c r="P59" s="36">
        <f t="shared" si="6"/>
        <v>8.6</v>
      </c>
      <c r="Q59" s="37" t="str">
        <f t="shared" si="7"/>
        <v>A</v>
      </c>
      <c r="R59" s="38" t="str">
        <f t="shared" si="8"/>
        <v>Giỏi</v>
      </c>
      <c r="S59" s="39" t="str">
        <f t="shared" si="5"/>
        <v/>
      </c>
      <c r="T59" s="40" t="s">
        <v>66</v>
      </c>
      <c r="U59" s="3"/>
      <c r="V59" s="27"/>
      <c r="W59" s="78" t="str">
        <f t="shared" si="9"/>
        <v>Đạt</v>
      </c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2:38" ht="18.75" customHeight="1">
      <c r="B60" s="28">
        <v>51</v>
      </c>
      <c r="C60" s="29" t="s">
        <v>695</v>
      </c>
      <c r="D60" s="93" t="s">
        <v>136</v>
      </c>
      <c r="E60" s="31" t="s">
        <v>260</v>
      </c>
      <c r="F60" s="32" t="s">
        <v>696</v>
      </c>
      <c r="G60" s="29" t="s">
        <v>80</v>
      </c>
      <c r="H60" s="33">
        <v>10</v>
      </c>
      <c r="I60" s="33">
        <v>6</v>
      </c>
      <c r="J60" s="33" t="s">
        <v>28</v>
      </c>
      <c r="K60" s="33">
        <v>8</v>
      </c>
      <c r="L60" s="41"/>
      <c r="M60" s="41"/>
      <c r="N60" s="41"/>
      <c r="O60" s="35">
        <v>4</v>
      </c>
      <c r="P60" s="36">
        <f t="shared" si="6"/>
        <v>5.6</v>
      </c>
      <c r="Q60" s="37" t="str">
        <f t="shared" si="7"/>
        <v>C</v>
      </c>
      <c r="R60" s="38" t="str">
        <f t="shared" si="8"/>
        <v>Trung bình</v>
      </c>
      <c r="S60" s="39" t="str">
        <f t="shared" si="5"/>
        <v/>
      </c>
      <c r="T60" s="40" t="s">
        <v>66</v>
      </c>
      <c r="U60" s="3"/>
      <c r="V60" s="27"/>
      <c r="W60" s="78" t="str">
        <f t="shared" si="9"/>
        <v>Đạt</v>
      </c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2:38" ht="18.75" customHeight="1">
      <c r="B61" s="28">
        <v>52</v>
      </c>
      <c r="C61" s="29" t="s">
        <v>697</v>
      </c>
      <c r="D61" s="93" t="s">
        <v>136</v>
      </c>
      <c r="E61" s="31" t="s">
        <v>260</v>
      </c>
      <c r="F61" s="32" t="s">
        <v>579</v>
      </c>
      <c r="G61" s="29" t="s">
        <v>88</v>
      </c>
      <c r="H61" s="33">
        <v>10</v>
      </c>
      <c r="I61" s="33">
        <v>8</v>
      </c>
      <c r="J61" s="33" t="s">
        <v>28</v>
      </c>
      <c r="K61" s="33">
        <v>6.5</v>
      </c>
      <c r="L61" s="41"/>
      <c r="M61" s="41"/>
      <c r="N61" s="41"/>
      <c r="O61" s="35">
        <v>5</v>
      </c>
      <c r="P61" s="36">
        <f t="shared" si="6"/>
        <v>6.1</v>
      </c>
      <c r="Q61" s="37" t="str">
        <f t="shared" si="7"/>
        <v>C</v>
      </c>
      <c r="R61" s="38" t="str">
        <f t="shared" si="8"/>
        <v>Trung bình</v>
      </c>
      <c r="S61" s="39" t="str">
        <f t="shared" si="5"/>
        <v/>
      </c>
      <c r="T61" s="40" t="s">
        <v>66</v>
      </c>
      <c r="U61" s="3"/>
      <c r="V61" s="27"/>
      <c r="W61" s="78" t="str">
        <f t="shared" si="9"/>
        <v>Đạt</v>
      </c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2:38" ht="18.75" customHeight="1">
      <c r="B62" s="28">
        <v>53</v>
      </c>
      <c r="C62" s="29" t="s">
        <v>698</v>
      </c>
      <c r="D62" s="93" t="s">
        <v>699</v>
      </c>
      <c r="E62" s="31" t="s">
        <v>271</v>
      </c>
      <c r="F62" s="32" t="s">
        <v>167</v>
      </c>
      <c r="G62" s="29" t="s">
        <v>88</v>
      </c>
      <c r="H62" s="33">
        <v>10</v>
      </c>
      <c r="I62" s="33">
        <v>6</v>
      </c>
      <c r="J62" s="33" t="s">
        <v>28</v>
      </c>
      <c r="K62" s="33">
        <v>7.5</v>
      </c>
      <c r="L62" s="41"/>
      <c r="M62" s="41"/>
      <c r="N62" s="41"/>
      <c r="O62" s="35">
        <v>4</v>
      </c>
      <c r="P62" s="36">
        <f t="shared" si="6"/>
        <v>5.5</v>
      </c>
      <c r="Q62" s="37" t="str">
        <f t="shared" si="7"/>
        <v>C</v>
      </c>
      <c r="R62" s="38" t="str">
        <f t="shared" si="8"/>
        <v>Trung bình</v>
      </c>
      <c r="S62" s="39" t="str">
        <f t="shared" ref="S62:S85" si="10">+IF(OR($H62=0,$I62=0,$J62=0,$K62=0),"Không đủ ĐKDT","")</f>
        <v/>
      </c>
      <c r="T62" s="40" t="s">
        <v>66</v>
      </c>
      <c r="U62" s="3"/>
      <c r="V62" s="27"/>
      <c r="W62" s="78" t="str">
        <f t="shared" si="9"/>
        <v>Đạt</v>
      </c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2:38" ht="18.75" customHeight="1">
      <c r="B63" s="28">
        <v>54</v>
      </c>
      <c r="C63" s="29" t="s">
        <v>700</v>
      </c>
      <c r="D63" s="93" t="s">
        <v>128</v>
      </c>
      <c r="E63" s="31" t="s">
        <v>271</v>
      </c>
      <c r="F63" s="32" t="s">
        <v>701</v>
      </c>
      <c r="G63" s="29" t="s">
        <v>96</v>
      </c>
      <c r="H63" s="33">
        <v>8</v>
      </c>
      <c r="I63" s="33">
        <v>6</v>
      </c>
      <c r="J63" s="33" t="s">
        <v>28</v>
      </c>
      <c r="K63" s="33">
        <v>7</v>
      </c>
      <c r="L63" s="41"/>
      <c r="M63" s="41"/>
      <c r="N63" s="41"/>
      <c r="O63" s="35">
        <v>6</v>
      </c>
      <c r="P63" s="36">
        <f t="shared" si="6"/>
        <v>6.4</v>
      </c>
      <c r="Q63" s="37" t="str">
        <f t="shared" si="7"/>
        <v>C</v>
      </c>
      <c r="R63" s="38" t="str">
        <f t="shared" si="8"/>
        <v>Trung bình</v>
      </c>
      <c r="S63" s="39" t="str">
        <f t="shared" si="10"/>
        <v/>
      </c>
      <c r="T63" s="40" t="s">
        <v>66</v>
      </c>
      <c r="U63" s="3"/>
      <c r="V63" s="27"/>
      <c r="W63" s="78" t="str">
        <f t="shared" si="9"/>
        <v>Đạt</v>
      </c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2:38" ht="18.75" customHeight="1">
      <c r="B64" s="28">
        <v>55</v>
      </c>
      <c r="C64" s="29" t="s">
        <v>702</v>
      </c>
      <c r="D64" s="93" t="s">
        <v>703</v>
      </c>
      <c r="E64" s="31" t="s">
        <v>500</v>
      </c>
      <c r="F64" s="32" t="s">
        <v>704</v>
      </c>
      <c r="G64" s="29" t="s">
        <v>92</v>
      </c>
      <c r="H64" s="33">
        <v>10</v>
      </c>
      <c r="I64" s="33">
        <v>9</v>
      </c>
      <c r="J64" s="33" t="s">
        <v>28</v>
      </c>
      <c r="K64" s="33">
        <v>8</v>
      </c>
      <c r="L64" s="41"/>
      <c r="M64" s="41"/>
      <c r="N64" s="41"/>
      <c r="O64" s="35">
        <v>6</v>
      </c>
      <c r="P64" s="36">
        <f t="shared" si="6"/>
        <v>7.1</v>
      </c>
      <c r="Q64" s="37" t="str">
        <f t="shared" si="7"/>
        <v>B</v>
      </c>
      <c r="R64" s="38" t="str">
        <f t="shared" si="8"/>
        <v>Khá</v>
      </c>
      <c r="S64" s="39" t="str">
        <f t="shared" si="10"/>
        <v/>
      </c>
      <c r="T64" s="40" t="s">
        <v>66</v>
      </c>
      <c r="U64" s="3"/>
      <c r="V64" s="27"/>
      <c r="W64" s="78" t="str">
        <f t="shared" si="9"/>
        <v>Đạt</v>
      </c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2:38" ht="18.75" customHeight="1">
      <c r="B65" s="28">
        <v>56</v>
      </c>
      <c r="C65" s="29" t="s">
        <v>705</v>
      </c>
      <c r="D65" s="93" t="s">
        <v>123</v>
      </c>
      <c r="E65" s="31" t="s">
        <v>281</v>
      </c>
      <c r="F65" s="32" t="s">
        <v>648</v>
      </c>
      <c r="G65" s="29" t="s">
        <v>100</v>
      </c>
      <c r="H65" s="33">
        <v>7</v>
      </c>
      <c r="I65" s="33">
        <v>6</v>
      </c>
      <c r="J65" s="33" t="s">
        <v>28</v>
      </c>
      <c r="K65" s="33">
        <v>6.5</v>
      </c>
      <c r="L65" s="41"/>
      <c r="M65" s="41"/>
      <c r="N65" s="41"/>
      <c r="O65" s="35">
        <v>6</v>
      </c>
      <c r="P65" s="36">
        <f t="shared" si="6"/>
        <v>6.2</v>
      </c>
      <c r="Q65" s="37" t="str">
        <f t="shared" si="7"/>
        <v>C</v>
      </c>
      <c r="R65" s="38" t="str">
        <f t="shared" si="8"/>
        <v>Trung bình</v>
      </c>
      <c r="S65" s="39" t="str">
        <f t="shared" si="10"/>
        <v/>
      </c>
      <c r="T65" s="40" t="s">
        <v>66</v>
      </c>
      <c r="U65" s="3"/>
      <c r="V65" s="27"/>
      <c r="W65" s="78" t="str">
        <f t="shared" si="9"/>
        <v>Đạt</v>
      </c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2:38" ht="18.75" customHeight="1">
      <c r="B66" s="28">
        <v>57</v>
      </c>
      <c r="C66" s="29" t="s">
        <v>706</v>
      </c>
      <c r="D66" s="93" t="s">
        <v>707</v>
      </c>
      <c r="E66" s="31" t="s">
        <v>708</v>
      </c>
      <c r="F66" s="32" t="s">
        <v>353</v>
      </c>
      <c r="G66" s="29" t="s">
        <v>126</v>
      </c>
      <c r="H66" s="33">
        <v>8</v>
      </c>
      <c r="I66" s="33">
        <v>6</v>
      </c>
      <c r="J66" s="33" t="s">
        <v>28</v>
      </c>
      <c r="K66" s="33">
        <v>7</v>
      </c>
      <c r="L66" s="41"/>
      <c r="M66" s="41"/>
      <c r="N66" s="41"/>
      <c r="O66" s="35">
        <v>3</v>
      </c>
      <c r="P66" s="36">
        <f t="shared" si="6"/>
        <v>4.5999999999999996</v>
      </c>
      <c r="Q66" s="37" t="str">
        <f t="shared" si="7"/>
        <v>D</v>
      </c>
      <c r="R66" s="38" t="str">
        <f t="shared" si="8"/>
        <v>Trung bình yếu</v>
      </c>
      <c r="S66" s="39" t="str">
        <f t="shared" si="10"/>
        <v/>
      </c>
      <c r="T66" s="40" t="s">
        <v>66</v>
      </c>
      <c r="U66" s="3"/>
      <c r="V66" s="27"/>
      <c r="W66" s="78" t="str">
        <f t="shared" si="9"/>
        <v>Đạt</v>
      </c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2:38" ht="18.75" customHeight="1">
      <c r="B67" s="28">
        <v>58</v>
      </c>
      <c r="C67" s="29" t="s">
        <v>709</v>
      </c>
      <c r="D67" s="93" t="s">
        <v>710</v>
      </c>
      <c r="E67" s="31" t="s">
        <v>285</v>
      </c>
      <c r="F67" s="32" t="s">
        <v>711</v>
      </c>
      <c r="G67" s="29" t="s">
        <v>76</v>
      </c>
      <c r="H67" s="33">
        <v>8</v>
      </c>
      <c r="I67" s="33">
        <v>9</v>
      </c>
      <c r="J67" s="33" t="s">
        <v>28</v>
      </c>
      <c r="K67" s="33">
        <v>5</v>
      </c>
      <c r="L67" s="41"/>
      <c r="M67" s="41"/>
      <c r="N67" s="41"/>
      <c r="O67" s="35">
        <v>3</v>
      </c>
      <c r="P67" s="36">
        <f t="shared" si="6"/>
        <v>4.5</v>
      </c>
      <c r="Q67" s="37" t="str">
        <f t="shared" si="7"/>
        <v>D</v>
      </c>
      <c r="R67" s="38" t="str">
        <f t="shared" si="8"/>
        <v>Trung bình yếu</v>
      </c>
      <c r="S67" s="39" t="str">
        <f t="shared" si="10"/>
        <v/>
      </c>
      <c r="T67" s="40" t="s">
        <v>66</v>
      </c>
      <c r="U67" s="3"/>
      <c r="V67" s="27"/>
      <c r="W67" s="78" t="str">
        <f t="shared" si="9"/>
        <v>Đạt</v>
      </c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2:38" ht="18.75" customHeight="1">
      <c r="B68" s="28">
        <v>59</v>
      </c>
      <c r="C68" s="29" t="s">
        <v>712</v>
      </c>
      <c r="D68" s="93" t="s">
        <v>713</v>
      </c>
      <c r="E68" s="31" t="s">
        <v>714</v>
      </c>
      <c r="F68" s="32" t="s">
        <v>715</v>
      </c>
      <c r="G68" s="29" t="s">
        <v>88</v>
      </c>
      <c r="H68" s="33">
        <v>9</v>
      </c>
      <c r="I68" s="33">
        <v>6</v>
      </c>
      <c r="J68" s="33" t="s">
        <v>28</v>
      </c>
      <c r="K68" s="33">
        <v>6.5</v>
      </c>
      <c r="L68" s="41"/>
      <c r="M68" s="41"/>
      <c r="N68" s="41"/>
      <c r="O68" s="35">
        <v>2</v>
      </c>
      <c r="P68" s="36">
        <f t="shared" si="6"/>
        <v>4</v>
      </c>
      <c r="Q68" s="37" t="str">
        <f t="shared" si="7"/>
        <v>D</v>
      </c>
      <c r="R68" s="38" t="str">
        <f t="shared" si="8"/>
        <v>Trung bình yếu</v>
      </c>
      <c r="S68" s="39" t="str">
        <f t="shared" si="10"/>
        <v/>
      </c>
      <c r="T68" s="40" t="s">
        <v>66</v>
      </c>
      <c r="U68" s="3"/>
      <c r="V68" s="27"/>
      <c r="W68" s="78" t="str">
        <f t="shared" si="9"/>
        <v>Đạt</v>
      </c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2:38" ht="18.75" customHeight="1">
      <c r="B69" s="28">
        <v>60</v>
      </c>
      <c r="C69" s="29" t="s">
        <v>716</v>
      </c>
      <c r="D69" s="93" t="s">
        <v>717</v>
      </c>
      <c r="E69" s="31" t="s">
        <v>533</v>
      </c>
      <c r="F69" s="32" t="s">
        <v>236</v>
      </c>
      <c r="G69" s="29" t="s">
        <v>126</v>
      </c>
      <c r="H69" s="33">
        <v>0</v>
      </c>
      <c r="I69" s="33">
        <v>0</v>
      </c>
      <c r="J69" s="33" t="s">
        <v>28</v>
      </c>
      <c r="K69" s="33">
        <v>0</v>
      </c>
      <c r="L69" s="41"/>
      <c r="M69" s="41"/>
      <c r="N69" s="41"/>
      <c r="O69" s="35" t="s">
        <v>1268</v>
      </c>
      <c r="P69" s="36">
        <f t="shared" si="6"/>
        <v>0</v>
      </c>
      <c r="Q69" s="37" t="str">
        <f t="shared" si="7"/>
        <v>F</v>
      </c>
      <c r="R69" s="38" t="str">
        <f t="shared" si="8"/>
        <v>Kém</v>
      </c>
      <c r="S69" s="39" t="str">
        <f t="shared" si="10"/>
        <v>Không đủ ĐKDT</v>
      </c>
      <c r="T69" s="40" t="s">
        <v>66</v>
      </c>
      <c r="U69" s="3"/>
      <c r="V69" s="27"/>
      <c r="W69" s="78" t="str">
        <f t="shared" si="9"/>
        <v>Học lại</v>
      </c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2:38" ht="18.75" customHeight="1">
      <c r="B70" s="28">
        <v>61</v>
      </c>
      <c r="C70" s="29" t="s">
        <v>718</v>
      </c>
      <c r="D70" s="93" t="s">
        <v>719</v>
      </c>
      <c r="E70" s="31" t="s">
        <v>295</v>
      </c>
      <c r="F70" s="32" t="s">
        <v>720</v>
      </c>
      <c r="G70" s="29" t="s">
        <v>100</v>
      </c>
      <c r="H70" s="33">
        <v>10</v>
      </c>
      <c r="I70" s="33">
        <v>9</v>
      </c>
      <c r="J70" s="33" t="s">
        <v>28</v>
      </c>
      <c r="K70" s="33">
        <v>6.5</v>
      </c>
      <c r="L70" s="41"/>
      <c r="M70" s="41"/>
      <c r="N70" s="41"/>
      <c r="O70" s="35">
        <v>7</v>
      </c>
      <c r="P70" s="36">
        <f t="shared" si="6"/>
        <v>7.4</v>
      </c>
      <c r="Q70" s="37" t="str">
        <f t="shared" si="7"/>
        <v>B</v>
      </c>
      <c r="R70" s="38" t="str">
        <f t="shared" si="8"/>
        <v>Khá</v>
      </c>
      <c r="S70" s="39" t="str">
        <f t="shared" si="10"/>
        <v/>
      </c>
      <c r="T70" s="40" t="s">
        <v>66</v>
      </c>
      <c r="U70" s="3"/>
      <c r="V70" s="27"/>
      <c r="W70" s="78" t="str">
        <f t="shared" si="9"/>
        <v>Đạt</v>
      </c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2:38" ht="18.75" customHeight="1">
      <c r="B71" s="28">
        <v>62</v>
      </c>
      <c r="C71" s="29" t="s">
        <v>721</v>
      </c>
      <c r="D71" s="93" t="s">
        <v>722</v>
      </c>
      <c r="E71" s="31" t="s">
        <v>295</v>
      </c>
      <c r="F71" s="32" t="s">
        <v>723</v>
      </c>
      <c r="G71" s="29" t="s">
        <v>76</v>
      </c>
      <c r="H71" s="33">
        <v>6</v>
      </c>
      <c r="I71" s="33">
        <v>6</v>
      </c>
      <c r="J71" s="33" t="s">
        <v>28</v>
      </c>
      <c r="K71" s="33">
        <v>5</v>
      </c>
      <c r="L71" s="41"/>
      <c r="M71" s="41"/>
      <c r="N71" s="41"/>
      <c r="O71" s="35">
        <v>3</v>
      </c>
      <c r="P71" s="36">
        <f t="shared" si="6"/>
        <v>4</v>
      </c>
      <c r="Q71" s="37" t="str">
        <f t="shared" si="7"/>
        <v>D</v>
      </c>
      <c r="R71" s="38" t="str">
        <f t="shared" si="8"/>
        <v>Trung bình yếu</v>
      </c>
      <c r="S71" s="39" t="str">
        <f t="shared" si="10"/>
        <v/>
      </c>
      <c r="T71" s="40" t="s">
        <v>66</v>
      </c>
      <c r="U71" s="3"/>
      <c r="V71" s="27"/>
      <c r="W71" s="78" t="str">
        <f t="shared" si="9"/>
        <v>Đạt</v>
      </c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2:38" ht="18.75" customHeight="1">
      <c r="B72" s="28">
        <v>63</v>
      </c>
      <c r="C72" s="29" t="s">
        <v>724</v>
      </c>
      <c r="D72" s="93" t="s">
        <v>725</v>
      </c>
      <c r="E72" s="31" t="s">
        <v>302</v>
      </c>
      <c r="F72" s="32" t="s">
        <v>726</v>
      </c>
      <c r="G72" s="29" t="s">
        <v>100</v>
      </c>
      <c r="H72" s="33">
        <v>10</v>
      </c>
      <c r="I72" s="33">
        <v>8</v>
      </c>
      <c r="J72" s="33" t="s">
        <v>28</v>
      </c>
      <c r="K72" s="33">
        <v>7.5</v>
      </c>
      <c r="L72" s="41"/>
      <c r="M72" s="41"/>
      <c r="N72" s="41"/>
      <c r="O72" s="35">
        <v>8</v>
      </c>
      <c r="P72" s="36">
        <f t="shared" si="6"/>
        <v>8.1</v>
      </c>
      <c r="Q72" s="37" t="str">
        <f t="shared" si="7"/>
        <v>B+</v>
      </c>
      <c r="R72" s="38" t="str">
        <f t="shared" si="8"/>
        <v>Khá</v>
      </c>
      <c r="S72" s="39" t="str">
        <f t="shared" si="10"/>
        <v/>
      </c>
      <c r="T72" s="40" t="s">
        <v>66</v>
      </c>
      <c r="U72" s="3"/>
      <c r="V72" s="27"/>
      <c r="W72" s="78" t="str">
        <f t="shared" si="9"/>
        <v>Đạt</v>
      </c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2:38" ht="18.75" customHeight="1">
      <c r="B73" s="28">
        <v>64</v>
      </c>
      <c r="C73" s="29" t="s">
        <v>727</v>
      </c>
      <c r="D73" s="93" t="s">
        <v>728</v>
      </c>
      <c r="E73" s="31" t="s">
        <v>541</v>
      </c>
      <c r="F73" s="32" t="s">
        <v>398</v>
      </c>
      <c r="G73" s="29" t="s">
        <v>88</v>
      </c>
      <c r="H73" s="33">
        <v>8</v>
      </c>
      <c r="I73" s="33">
        <v>6</v>
      </c>
      <c r="J73" s="33" t="s">
        <v>28</v>
      </c>
      <c r="K73" s="33">
        <v>7.5</v>
      </c>
      <c r="L73" s="41"/>
      <c r="M73" s="41"/>
      <c r="N73" s="41"/>
      <c r="O73" s="35">
        <v>3</v>
      </c>
      <c r="P73" s="36">
        <f t="shared" si="6"/>
        <v>4.7</v>
      </c>
      <c r="Q73" s="37" t="str">
        <f t="shared" si="7"/>
        <v>D</v>
      </c>
      <c r="R73" s="38" t="str">
        <f t="shared" si="8"/>
        <v>Trung bình yếu</v>
      </c>
      <c r="S73" s="39" t="str">
        <f t="shared" si="10"/>
        <v/>
      </c>
      <c r="T73" s="40" t="s">
        <v>66</v>
      </c>
      <c r="U73" s="3"/>
      <c r="V73" s="27"/>
      <c r="W73" s="78" t="str">
        <f t="shared" si="9"/>
        <v>Đạt</v>
      </c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2:38" ht="18.75" customHeight="1">
      <c r="B74" s="28">
        <v>65</v>
      </c>
      <c r="C74" s="29" t="s">
        <v>729</v>
      </c>
      <c r="D74" s="93" t="s">
        <v>730</v>
      </c>
      <c r="E74" s="31" t="s">
        <v>731</v>
      </c>
      <c r="F74" s="32" t="s">
        <v>732</v>
      </c>
      <c r="G74" s="29" t="s">
        <v>100</v>
      </c>
      <c r="H74" s="33">
        <v>10</v>
      </c>
      <c r="I74" s="33">
        <v>9</v>
      </c>
      <c r="J74" s="33" t="s">
        <v>28</v>
      </c>
      <c r="K74" s="33">
        <v>7.5</v>
      </c>
      <c r="L74" s="41"/>
      <c r="M74" s="41"/>
      <c r="N74" s="41"/>
      <c r="O74" s="35">
        <v>4</v>
      </c>
      <c r="P74" s="36">
        <f t="shared" ref="P74:P85" si="11">ROUND(SUMPRODUCT(H74:O74,$H$9:$O$9)/100,1)</f>
        <v>5.8</v>
      </c>
      <c r="Q74" s="37" t="str">
        <f t="shared" ref="Q74:Q85" si="12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C</v>
      </c>
      <c r="R74" s="38" t="str">
        <f t="shared" ref="R74:R85" si="13">IF($P74&lt;4,"Kém",IF(AND($P74&gt;=4,$P74&lt;=5.4),"Trung bình yếu",IF(AND($P74&gt;=5.5,$P74&lt;=6.9),"Trung bình",IF(AND($P74&gt;=7,$P74&lt;=8.4),"Khá",IF(AND($P74&gt;=8.5,$P74&lt;=10),"Giỏi","")))))</f>
        <v>Trung bình</v>
      </c>
      <c r="S74" s="39" t="str">
        <f t="shared" si="10"/>
        <v/>
      </c>
      <c r="T74" s="40" t="s">
        <v>66</v>
      </c>
      <c r="U74" s="3"/>
      <c r="V74" s="27"/>
      <c r="W74" s="78" t="str">
        <f t="shared" ref="W74:W85" si="14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2:38" ht="18.75" customHeight="1">
      <c r="B75" s="28">
        <v>66</v>
      </c>
      <c r="C75" s="29" t="s">
        <v>733</v>
      </c>
      <c r="D75" s="93" t="s">
        <v>734</v>
      </c>
      <c r="E75" s="31" t="s">
        <v>309</v>
      </c>
      <c r="F75" s="32" t="s">
        <v>217</v>
      </c>
      <c r="G75" s="29" t="s">
        <v>92</v>
      </c>
      <c r="H75" s="33">
        <v>8</v>
      </c>
      <c r="I75" s="33">
        <v>8</v>
      </c>
      <c r="J75" s="33" t="s">
        <v>28</v>
      </c>
      <c r="K75" s="33">
        <v>8</v>
      </c>
      <c r="L75" s="41"/>
      <c r="M75" s="41"/>
      <c r="N75" s="41"/>
      <c r="O75" s="35">
        <v>5</v>
      </c>
      <c r="P75" s="36">
        <f t="shared" si="11"/>
        <v>6.2</v>
      </c>
      <c r="Q75" s="37" t="str">
        <f t="shared" si="12"/>
        <v>C</v>
      </c>
      <c r="R75" s="38" t="str">
        <f t="shared" si="13"/>
        <v>Trung bình</v>
      </c>
      <c r="S75" s="39" t="str">
        <f t="shared" si="10"/>
        <v/>
      </c>
      <c r="T75" s="40" t="s">
        <v>66</v>
      </c>
      <c r="U75" s="3"/>
      <c r="V75" s="27"/>
      <c r="W75" s="78" t="str">
        <f t="shared" si="14"/>
        <v>Đạt</v>
      </c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2:38" ht="18.75" customHeight="1">
      <c r="B76" s="28">
        <v>67</v>
      </c>
      <c r="C76" s="29" t="s">
        <v>735</v>
      </c>
      <c r="D76" s="93" t="s">
        <v>159</v>
      </c>
      <c r="E76" s="31" t="s">
        <v>309</v>
      </c>
      <c r="F76" s="32" t="s">
        <v>736</v>
      </c>
      <c r="G76" s="29" t="s">
        <v>100</v>
      </c>
      <c r="H76" s="33">
        <v>8</v>
      </c>
      <c r="I76" s="33">
        <v>9</v>
      </c>
      <c r="J76" s="33" t="s">
        <v>28</v>
      </c>
      <c r="K76" s="33">
        <v>7</v>
      </c>
      <c r="L76" s="41"/>
      <c r="M76" s="41"/>
      <c r="N76" s="41"/>
      <c r="O76" s="35">
        <v>3</v>
      </c>
      <c r="P76" s="36">
        <f t="shared" si="11"/>
        <v>4.9000000000000004</v>
      </c>
      <c r="Q76" s="37" t="str">
        <f t="shared" si="12"/>
        <v>D</v>
      </c>
      <c r="R76" s="38" t="str">
        <f t="shared" si="13"/>
        <v>Trung bình yếu</v>
      </c>
      <c r="S76" s="39" t="str">
        <f t="shared" si="10"/>
        <v/>
      </c>
      <c r="T76" s="40" t="s">
        <v>66</v>
      </c>
      <c r="U76" s="3"/>
      <c r="V76" s="27"/>
      <c r="W76" s="78" t="str">
        <f t="shared" si="14"/>
        <v>Đạt</v>
      </c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2:38" ht="18.75" customHeight="1">
      <c r="B77" s="28">
        <v>68</v>
      </c>
      <c r="C77" s="29" t="s">
        <v>737</v>
      </c>
      <c r="D77" s="93" t="s">
        <v>223</v>
      </c>
      <c r="E77" s="31" t="s">
        <v>309</v>
      </c>
      <c r="F77" s="32" t="s">
        <v>738</v>
      </c>
      <c r="G77" s="29" t="s">
        <v>88</v>
      </c>
      <c r="H77" s="33">
        <v>10</v>
      </c>
      <c r="I77" s="33">
        <v>9</v>
      </c>
      <c r="J77" s="33" t="s">
        <v>28</v>
      </c>
      <c r="K77" s="33">
        <v>7.5</v>
      </c>
      <c r="L77" s="41"/>
      <c r="M77" s="41"/>
      <c r="N77" s="41"/>
      <c r="O77" s="35">
        <v>6</v>
      </c>
      <c r="P77" s="36">
        <f t="shared" si="11"/>
        <v>7</v>
      </c>
      <c r="Q77" s="37" t="str">
        <f t="shared" si="12"/>
        <v>B</v>
      </c>
      <c r="R77" s="38" t="str">
        <f t="shared" si="13"/>
        <v>Khá</v>
      </c>
      <c r="S77" s="39" t="str">
        <f t="shared" si="10"/>
        <v/>
      </c>
      <c r="T77" s="40" t="s">
        <v>66</v>
      </c>
      <c r="U77" s="3"/>
      <c r="V77" s="27"/>
      <c r="W77" s="78" t="str">
        <f t="shared" si="14"/>
        <v>Đạt</v>
      </c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2:38" ht="18.75" customHeight="1">
      <c r="B78" s="28">
        <v>69</v>
      </c>
      <c r="C78" s="29" t="s">
        <v>739</v>
      </c>
      <c r="D78" s="93" t="s">
        <v>740</v>
      </c>
      <c r="E78" s="31" t="s">
        <v>309</v>
      </c>
      <c r="F78" s="32" t="s">
        <v>741</v>
      </c>
      <c r="G78" s="29" t="s">
        <v>80</v>
      </c>
      <c r="H78" s="33">
        <v>10</v>
      </c>
      <c r="I78" s="33">
        <v>8</v>
      </c>
      <c r="J78" s="33" t="s">
        <v>28</v>
      </c>
      <c r="K78" s="33">
        <v>7</v>
      </c>
      <c r="L78" s="41"/>
      <c r="M78" s="41"/>
      <c r="N78" s="41"/>
      <c r="O78" s="35">
        <v>6</v>
      </c>
      <c r="P78" s="36">
        <f t="shared" si="11"/>
        <v>6.8</v>
      </c>
      <c r="Q78" s="37" t="str">
        <f t="shared" si="12"/>
        <v>C+</v>
      </c>
      <c r="R78" s="38" t="str">
        <f t="shared" si="13"/>
        <v>Trung bình</v>
      </c>
      <c r="S78" s="39" t="str">
        <f t="shared" si="10"/>
        <v/>
      </c>
      <c r="T78" s="40" t="s">
        <v>66</v>
      </c>
      <c r="U78" s="3"/>
      <c r="V78" s="27"/>
      <c r="W78" s="78" t="str">
        <f t="shared" si="14"/>
        <v>Đạt</v>
      </c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2:38" ht="18.75" customHeight="1">
      <c r="B79" s="28">
        <v>70</v>
      </c>
      <c r="C79" s="29" t="s">
        <v>742</v>
      </c>
      <c r="D79" s="93" t="s">
        <v>743</v>
      </c>
      <c r="E79" s="31" t="s">
        <v>325</v>
      </c>
      <c r="F79" s="32" t="s">
        <v>744</v>
      </c>
      <c r="G79" s="29" t="s">
        <v>126</v>
      </c>
      <c r="H79" s="33">
        <v>10</v>
      </c>
      <c r="I79" s="33">
        <v>6</v>
      </c>
      <c r="J79" s="33" t="s">
        <v>28</v>
      </c>
      <c r="K79" s="33">
        <v>7</v>
      </c>
      <c r="L79" s="41"/>
      <c r="M79" s="41"/>
      <c r="N79" s="41"/>
      <c r="O79" s="35">
        <v>3</v>
      </c>
      <c r="P79" s="36">
        <f t="shared" si="11"/>
        <v>4.8</v>
      </c>
      <c r="Q79" s="37" t="str">
        <f t="shared" si="12"/>
        <v>D</v>
      </c>
      <c r="R79" s="38" t="str">
        <f t="shared" si="13"/>
        <v>Trung bình yếu</v>
      </c>
      <c r="S79" s="39" t="str">
        <f t="shared" si="10"/>
        <v/>
      </c>
      <c r="T79" s="40" t="s">
        <v>66</v>
      </c>
      <c r="U79" s="3"/>
      <c r="V79" s="27"/>
      <c r="W79" s="78" t="str">
        <f t="shared" si="14"/>
        <v>Đạt</v>
      </c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2:38" ht="18.75" customHeight="1">
      <c r="B80" s="28">
        <v>71</v>
      </c>
      <c r="C80" s="29" t="s">
        <v>745</v>
      </c>
      <c r="D80" s="93" t="s">
        <v>746</v>
      </c>
      <c r="E80" s="31" t="s">
        <v>747</v>
      </c>
      <c r="F80" s="32" t="s">
        <v>675</v>
      </c>
      <c r="G80" s="29" t="s">
        <v>88</v>
      </c>
      <c r="H80" s="33">
        <v>8</v>
      </c>
      <c r="I80" s="33">
        <v>6</v>
      </c>
      <c r="J80" s="33" t="s">
        <v>28</v>
      </c>
      <c r="K80" s="33">
        <v>8</v>
      </c>
      <c r="L80" s="41"/>
      <c r="M80" s="41"/>
      <c r="N80" s="41"/>
      <c r="O80" s="35">
        <v>6</v>
      </c>
      <c r="P80" s="36">
        <f t="shared" si="11"/>
        <v>6.6</v>
      </c>
      <c r="Q80" s="37" t="str">
        <f t="shared" si="12"/>
        <v>C+</v>
      </c>
      <c r="R80" s="38" t="str">
        <f t="shared" si="13"/>
        <v>Trung bình</v>
      </c>
      <c r="S80" s="39" t="str">
        <f t="shared" si="10"/>
        <v/>
      </c>
      <c r="T80" s="40" t="s">
        <v>66</v>
      </c>
      <c r="U80" s="3"/>
      <c r="V80" s="27"/>
      <c r="W80" s="78" t="str">
        <f t="shared" si="14"/>
        <v>Đạt</v>
      </c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ht="18.75" customHeight="1">
      <c r="B81" s="28">
        <v>72</v>
      </c>
      <c r="C81" s="29" t="s">
        <v>748</v>
      </c>
      <c r="D81" s="93" t="s">
        <v>123</v>
      </c>
      <c r="E81" s="31" t="s">
        <v>342</v>
      </c>
      <c r="F81" s="32" t="s">
        <v>749</v>
      </c>
      <c r="G81" s="29" t="s">
        <v>100</v>
      </c>
      <c r="H81" s="33">
        <v>10</v>
      </c>
      <c r="I81" s="33">
        <v>8</v>
      </c>
      <c r="J81" s="33" t="s">
        <v>28</v>
      </c>
      <c r="K81" s="33">
        <v>6.5</v>
      </c>
      <c r="L81" s="41"/>
      <c r="M81" s="41"/>
      <c r="N81" s="41"/>
      <c r="O81" s="35">
        <v>3</v>
      </c>
      <c r="P81" s="36">
        <f t="shared" si="11"/>
        <v>4.9000000000000004</v>
      </c>
      <c r="Q81" s="37" t="str">
        <f t="shared" si="12"/>
        <v>D</v>
      </c>
      <c r="R81" s="38" t="str">
        <f t="shared" si="13"/>
        <v>Trung bình yếu</v>
      </c>
      <c r="S81" s="39" t="str">
        <f t="shared" si="10"/>
        <v/>
      </c>
      <c r="T81" s="40" t="s">
        <v>66</v>
      </c>
      <c r="U81" s="3"/>
      <c r="V81" s="27"/>
      <c r="W81" s="78" t="str">
        <f t="shared" si="14"/>
        <v>Đạt</v>
      </c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ht="18.75" customHeight="1">
      <c r="B82" s="28">
        <v>73</v>
      </c>
      <c r="C82" s="29" t="s">
        <v>750</v>
      </c>
      <c r="D82" s="93" t="s">
        <v>751</v>
      </c>
      <c r="E82" s="31" t="s">
        <v>564</v>
      </c>
      <c r="F82" s="32" t="s">
        <v>272</v>
      </c>
      <c r="G82" s="29" t="s">
        <v>113</v>
      </c>
      <c r="H82" s="33">
        <v>9</v>
      </c>
      <c r="I82" s="33">
        <v>6</v>
      </c>
      <c r="J82" s="33" t="s">
        <v>28</v>
      </c>
      <c r="K82" s="33">
        <v>6.5</v>
      </c>
      <c r="L82" s="41"/>
      <c r="M82" s="41"/>
      <c r="N82" s="41"/>
      <c r="O82" s="35">
        <v>4</v>
      </c>
      <c r="P82" s="36">
        <f t="shared" si="11"/>
        <v>5.2</v>
      </c>
      <c r="Q82" s="37" t="str">
        <f t="shared" si="12"/>
        <v>D+</v>
      </c>
      <c r="R82" s="38" t="str">
        <f t="shared" si="13"/>
        <v>Trung bình yếu</v>
      </c>
      <c r="S82" s="39" t="str">
        <f t="shared" si="10"/>
        <v/>
      </c>
      <c r="T82" s="40" t="s">
        <v>66</v>
      </c>
      <c r="U82" s="3"/>
      <c r="V82" s="27"/>
      <c r="W82" s="78" t="str">
        <f t="shared" si="14"/>
        <v>Đạt</v>
      </c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ht="18.75" customHeight="1">
      <c r="B83" s="28">
        <v>74</v>
      </c>
      <c r="C83" s="29" t="s">
        <v>752</v>
      </c>
      <c r="D83" s="93" t="s">
        <v>123</v>
      </c>
      <c r="E83" s="31" t="s">
        <v>564</v>
      </c>
      <c r="F83" s="32" t="s">
        <v>678</v>
      </c>
      <c r="G83" s="29" t="s">
        <v>113</v>
      </c>
      <c r="H83" s="33">
        <v>10</v>
      </c>
      <c r="I83" s="33">
        <v>6</v>
      </c>
      <c r="J83" s="33" t="s">
        <v>28</v>
      </c>
      <c r="K83" s="33">
        <v>7.5</v>
      </c>
      <c r="L83" s="41"/>
      <c r="M83" s="41"/>
      <c r="N83" s="41"/>
      <c r="O83" s="35">
        <v>3</v>
      </c>
      <c r="P83" s="36">
        <f t="shared" si="11"/>
        <v>4.9000000000000004</v>
      </c>
      <c r="Q83" s="37" t="str">
        <f t="shared" si="12"/>
        <v>D</v>
      </c>
      <c r="R83" s="38" t="str">
        <f t="shared" si="13"/>
        <v>Trung bình yếu</v>
      </c>
      <c r="S83" s="39" t="str">
        <f t="shared" si="10"/>
        <v/>
      </c>
      <c r="T83" s="40" t="s">
        <v>66</v>
      </c>
      <c r="U83" s="3"/>
      <c r="V83" s="27"/>
      <c r="W83" s="78" t="str">
        <f t="shared" si="14"/>
        <v>Đạt</v>
      </c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ht="18.75" customHeight="1">
      <c r="B84" s="28">
        <v>75</v>
      </c>
      <c r="C84" s="29" t="s">
        <v>753</v>
      </c>
      <c r="D84" s="93" t="s">
        <v>754</v>
      </c>
      <c r="E84" s="31" t="s">
        <v>564</v>
      </c>
      <c r="F84" s="32" t="s">
        <v>755</v>
      </c>
      <c r="G84" s="29" t="s">
        <v>80</v>
      </c>
      <c r="H84" s="33">
        <v>5</v>
      </c>
      <c r="I84" s="33">
        <v>5</v>
      </c>
      <c r="J84" s="33" t="s">
        <v>28</v>
      </c>
      <c r="K84" s="33">
        <v>6</v>
      </c>
      <c r="L84" s="41"/>
      <c r="M84" s="41"/>
      <c r="N84" s="41"/>
      <c r="O84" s="35">
        <v>2</v>
      </c>
      <c r="P84" s="36">
        <f t="shared" si="11"/>
        <v>3.4</v>
      </c>
      <c r="Q84" s="37" t="str">
        <f t="shared" si="12"/>
        <v>F</v>
      </c>
      <c r="R84" s="38" t="str">
        <f t="shared" si="13"/>
        <v>Kém</v>
      </c>
      <c r="S84" s="39" t="str">
        <f t="shared" si="10"/>
        <v/>
      </c>
      <c r="T84" s="40" t="s">
        <v>66</v>
      </c>
      <c r="U84" s="3"/>
      <c r="V84" s="27"/>
      <c r="W84" s="78" t="str">
        <f t="shared" si="14"/>
        <v>Học lại</v>
      </c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ht="18.75" customHeight="1">
      <c r="B85" s="28">
        <v>76</v>
      </c>
      <c r="C85" s="29" t="s">
        <v>756</v>
      </c>
      <c r="D85" s="93" t="s">
        <v>250</v>
      </c>
      <c r="E85" s="31" t="s">
        <v>564</v>
      </c>
      <c r="F85" s="32" t="s">
        <v>75</v>
      </c>
      <c r="G85" s="29" t="s">
        <v>88</v>
      </c>
      <c r="H85" s="33">
        <v>10</v>
      </c>
      <c r="I85" s="33">
        <v>8</v>
      </c>
      <c r="J85" s="33" t="s">
        <v>28</v>
      </c>
      <c r="K85" s="33">
        <v>7.5</v>
      </c>
      <c r="L85" s="41"/>
      <c r="M85" s="41"/>
      <c r="N85" s="41"/>
      <c r="O85" s="35">
        <v>6</v>
      </c>
      <c r="P85" s="36">
        <f t="shared" si="11"/>
        <v>6.9</v>
      </c>
      <c r="Q85" s="37" t="str">
        <f t="shared" si="12"/>
        <v>C+</v>
      </c>
      <c r="R85" s="38" t="str">
        <f t="shared" si="13"/>
        <v>Trung bình</v>
      </c>
      <c r="S85" s="39" t="str">
        <f t="shared" si="10"/>
        <v/>
      </c>
      <c r="T85" s="40" t="s">
        <v>66</v>
      </c>
      <c r="U85" s="3"/>
      <c r="V85" s="27"/>
      <c r="W85" s="78" t="str">
        <f t="shared" si="14"/>
        <v>Đạt</v>
      </c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ht="9" customHeight="1">
      <c r="A86" s="2"/>
      <c r="B86" s="42"/>
      <c r="C86" s="43"/>
      <c r="D86" s="94"/>
      <c r="E86" s="44"/>
      <c r="F86" s="44"/>
      <c r="G86" s="44"/>
      <c r="H86" s="45"/>
      <c r="I86" s="46"/>
      <c r="J86" s="46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3"/>
    </row>
    <row r="87" spans="1:38" ht="16.5">
      <c r="A87" s="2"/>
      <c r="B87" s="138" t="s">
        <v>29</v>
      </c>
      <c r="C87" s="138"/>
      <c r="D87" s="94"/>
      <c r="E87" s="44"/>
      <c r="F87" s="44"/>
      <c r="G87" s="44"/>
      <c r="H87" s="45"/>
      <c r="I87" s="46"/>
      <c r="J87" s="46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3"/>
    </row>
    <row r="88" spans="1:38" ht="15.75" customHeight="1">
      <c r="A88" s="2"/>
      <c r="B88" s="48" t="s">
        <v>30</v>
      </c>
      <c r="C88" s="48"/>
      <c r="D88" s="105">
        <f>+$Z$8</f>
        <v>76</v>
      </c>
      <c r="E88" s="50" t="s">
        <v>31</v>
      </c>
      <c r="F88" s="139" t="s">
        <v>32</v>
      </c>
      <c r="G88" s="139"/>
      <c r="H88" s="139"/>
      <c r="I88" s="139"/>
      <c r="J88" s="139"/>
      <c r="K88" s="139"/>
      <c r="L88" s="139"/>
      <c r="M88" s="139"/>
      <c r="N88" s="139"/>
      <c r="O88" s="51">
        <f>$Z$8 -COUNTIF($S$9:$S$262,"Vắng") -COUNTIF($S$9:$S$262,"Vắng có phép") - COUNTIF($S$9:$S$262,"Đình chỉ thi") - COUNTIF($S$9:$S$262,"Không đủ ĐKDT")</f>
        <v>71</v>
      </c>
      <c r="P88" s="51"/>
      <c r="Q88" s="51"/>
      <c r="R88" s="52"/>
      <c r="S88" s="53" t="s">
        <v>31</v>
      </c>
      <c r="T88" s="52"/>
      <c r="U88" s="3"/>
    </row>
    <row r="89" spans="1:38" ht="15.75" customHeight="1">
      <c r="A89" s="2"/>
      <c r="B89" s="48" t="s">
        <v>33</v>
      </c>
      <c r="C89" s="48"/>
      <c r="D89" s="105">
        <f>+$AK$8</f>
        <v>63</v>
      </c>
      <c r="E89" s="50" t="s">
        <v>31</v>
      </c>
      <c r="F89" s="139" t="s">
        <v>34</v>
      </c>
      <c r="G89" s="139"/>
      <c r="H89" s="139"/>
      <c r="I89" s="139"/>
      <c r="J89" s="139"/>
      <c r="K89" s="139"/>
      <c r="L89" s="139"/>
      <c r="M89" s="139"/>
      <c r="N89" s="139"/>
      <c r="O89" s="54">
        <f>COUNTIF($S$9:$S$138,"Vắng")</f>
        <v>2</v>
      </c>
      <c r="P89" s="54"/>
      <c r="Q89" s="54"/>
      <c r="R89" s="55"/>
      <c r="S89" s="53" t="s">
        <v>31</v>
      </c>
      <c r="T89" s="55"/>
      <c r="U89" s="3"/>
    </row>
    <row r="90" spans="1:38" ht="15.75" customHeight="1">
      <c r="A90" s="2"/>
      <c r="B90" s="48" t="s">
        <v>44</v>
      </c>
      <c r="C90" s="48"/>
      <c r="D90" s="106">
        <f>COUNTIF(W10:W85,"Học lại")</f>
        <v>13</v>
      </c>
      <c r="E90" s="50" t="s">
        <v>31</v>
      </c>
      <c r="F90" s="139" t="s">
        <v>45</v>
      </c>
      <c r="G90" s="139"/>
      <c r="H90" s="139"/>
      <c r="I90" s="139"/>
      <c r="J90" s="139"/>
      <c r="K90" s="139"/>
      <c r="L90" s="139"/>
      <c r="M90" s="139"/>
      <c r="N90" s="139"/>
      <c r="O90" s="51">
        <f>COUNTIF($S$9:$S$138,"Vắng có phép")</f>
        <v>0</v>
      </c>
      <c r="P90" s="51"/>
      <c r="Q90" s="51"/>
      <c r="R90" s="52"/>
      <c r="S90" s="53" t="s">
        <v>31</v>
      </c>
      <c r="T90" s="52"/>
      <c r="U90" s="3"/>
    </row>
    <row r="91" spans="1:38" ht="16.5" customHeight="1">
      <c r="A91" s="2"/>
      <c r="B91" s="42"/>
      <c r="C91" s="43"/>
      <c r="D91" s="94"/>
      <c r="E91" s="44"/>
      <c r="F91" s="44"/>
      <c r="G91" s="44"/>
      <c r="H91" s="45"/>
      <c r="I91" s="46"/>
      <c r="J91" s="46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3"/>
    </row>
    <row r="92" spans="1:38">
      <c r="B92" s="84" t="s">
        <v>46</v>
      </c>
      <c r="C92" s="84"/>
      <c r="D92" s="107">
        <f>COUNTIF(W10:W85,"Thi lại")</f>
        <v>0</v>
      </c>
      <c r="E92" s="86" t="s">
        <v>31</v>
      </c>
      <c r="F92" s="3"/>
      <c r="G92" s="3"/>
      <c r="H92" s="3"/>
      <c r="I92" s="3"/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3"/>
    </row>
    <row r="93" spans="1:38" ht="15.75" customHeight="1">
      <c r="B93" s="84"/>
      <c r="C93" s="84"/>
      <c r="D93" s="107"/>
      <c r="E93" s="86"/>
      <c r="F93" s="3"/>
      <c r="G93" s="3"/>
      <c r="H93" s="3"/>
      <c r="I93" s="3"/>
      <c r="J93" s="141" t="s">
        <v>1265</v>
      </c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3"/>
    </row>
    <row r="94" spans="1:38">
      <c r="A94" s="56"/>
      <c r="B94" s="132" t="s">
        <v>35</v>
      </c>
      <c r="C94" s="132"/>
      <c r="D94" s="132"/>
      <c r="E94" s="132"/>
      <c r="F94" s="132"/>
      <c r="G94" s="132"/>
      <c r="H94" s="132"/>
      <c r="I94" s="57"/>
      <c r="J94" s="140" t="s">
        <v>48</v>
      </c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3"/>
    </row>
    <row r="95" spans="1:38" ht="15.75" customHeight="1">
      <c r="A95" s="2"/>
      <c r="B95" s="42"/>
      <c r="C95" s="58"/>
      <c r="D95" s="95"/>
      <c r="E95" s="59"/>
      <c r="F95" s="59"/>
      <c r="G95" s="59"/>
      <c r="H95" s="60"/>
      <c r="I95" s="61"/>
      <c r="J95" s="140" t="s">
        <v>49</v>
      </c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3"/>
    </row>
    <row r="96" spans="1:38" s="2" customFormat="1">
      <c r="B96" s="132" t="s">
        <v>36</v>
      </c>
      <c r="C96" s="132"/>
      <c r="D96" s="133" t="s">
        <v>1264</v>
      </c>
      <c r="E96" s="133"/>
      <c r="F96" s="133"/>
      <c r="G96" s="133"/>
      <c r="H96" s="133"/>
      <c r="I96" s="61"/>
      <c r="J96" s="61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3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</row>
    <row r="97" spans="1:38" s="2" customFormat="1">
      <c r="A97" s="1"/>
      <c r="B97" s="3"/>
      <c r="C97" s="3"/>
      <c r="D97" s="9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</row>
    <row r="98" spans="1:38" s="2" customFormat="1">
      <c r="A98" s="1"/>
      <c r="B98" s="3"/>
      <c r="C98" s="3"/>
      <c r="D98" s="96"/>
      <c r="E98" s="3"/>
      <c r="F98" s="3"/>
      <c r="G98" s="3"/>
      <c r="H98" s="3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3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</row>
    <row r="99" spans="1:38" s="2" customFormat="1">
      <c r="A99" s="1"/>
      <c r="B99" s="3"/>
      <c r="C99" s="3"/>
      <c r="D99" s="96"/>
      <c r="E99" s="3"/>
      <c r="F99" s="3"/>
      <c r="G99" s="3"/>
      <c r="H99" s="3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3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</row>
    <row r="100" spans="1:38" s="2" customFormat="1" ht="15.75" customHeight="1">
      <c r="A100" s="1"/>
      <c r="B100" s="3"/>
      <c r="C100" s="3"/>
      <c r="D100" s="96"/>
      <c r="E100" s="3"/>
      <c r="F100" s="3"/>
      <c r="G100" s="3"/>
      <c r="H100" s="3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3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</row>
  </sheetData>
  <sheetProtection formatCells="0" formatColumns="0" formatRows="0" insertColumns="0" insertRows="0" insertHyperlinks="0" deleteColumns="0" deleteRows="0" sort="0" autoFilter="0" pivotTables="0"/>
  <autoFilter ref="A8:AL85">
    <filterColumn colId="3" showButton="0"/>
  </autoFilter>
  <sortState ref="B10:T85">
    <sortCondition ref="B10:B85"/>
  </sortState>
  <mergeCells count="48">
    <mergeCell ref="F89:N89"/>
    <mergeCell ref="J95:T95"/>
    <mergeCell ref="F90:N90"/>
    <mergeCell ref="J92:T92"/>
    <mergeCell ref="J93:T93"/>
    <mergeCell ref="B94:H94"/>
    <mergeCell ref="J94:T94"/>
    <mergeCell ref="B96:C96"/>
    <mergeCell ref="D96:H96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7:C87"/>
    <mergeCell ref="F88:N88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C7:C8"/>
    <mergeCell ref="D7:E8"/>
    <mergeCell ref="B1:G1"/>
    <mergeCell ref="H1:T1"/>
    <mergeCell ref="B2:G2"/>
    <mergeCell ref="H2:T2"/>
    <mergeCell ref="B4:C4"/>
    <mergeCell ref="D4:N4"/>
    <mergeCell ref="O4:T4"/>
  </mergeCells>
  <conditionalFormatting sqref="H10:O85">
    <cfRule type="cellIs" dxfId="14" priority="5" operator="greaterThan">
      <formula>10</formula>
    </cfRule>
  </conditionalFormatting>
  <conditionalFormatting sqref="C1:C1048576">
    <cfRule type="duplicateValues" dxfId="13" priority="3"/>
  </conditionalFormatting>
  <conditionalFormatting sqref="C93:C100">
    <cfRule type="duplicateValues" dxfId="12" priority="10"/>
  </conditionalFormatting>
  <dataValidations count="1">
    <dataValidation allowBlank="1" showInputMessage="1" showErrorMessage="1" errorTitle="Không xóa dữ liệu" error="Không xóa dữ liệu" prompt="Không xóa dữ liệu" sqref="W10:W85 D90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3" topLeftCell="A7" activePane="bottomLeft" state="frozen"/>
      <selection activeCell="O3" sqref="O1:O1048576"/>
      <selection pane="bottomLeft" activeCell="P74" sqref="P7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7.75" style="104" customWidth="1"/>
    <col min="5" max="5" width="6.5" style="1" bestFit="1" customWidth="1"/>
    <col min="6" max="6" width="9.375" style="1" hidden="1" customWidth="1"/>
    <col min="7" max="7" width="11.125" style="1" bestFit="1" customWidth="1"/>
    <col min="8" max="9" width="4.375" style="1" customWidth="1"/>
    <col min="10" max="10" width="2.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5"/>
    <col min="24" max="24" width="9.125" style="65" bestFit="1" customWidth="1"/>
    <col min="25" max="25" width="9" style="65"/>
    <col min="26" max="26" width="10.375" style="65" bestFit="1" customWidth="1"/>
    <col min="27" max="27" width="9.125" style="65" bestFit="1" customWidth="1"/>
    <col min="28" max="38" width="9" style="65"/>
    <col min="39" max="16384" width="9" style="1"/>
  </cols>
  <sheetData>
    <row r="1" spans="2:38" ht="27.75" customHeight="1">
      <c r="B1" s="118" t="s">
        <v>0</v>
      </c>
      <c r="C1" s="118"/>
      <c r="D1" s="144"/>
      <c r="E1" s="118"/>
      <c r="F1" s="118"/>
      <c r="G1" s="118"/>
      <c r="H1" s="119" t="s">
        <v>1263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3"/>
    </row>
    <row r="2" spans="2:38" ht="25.5" customHeight="1">
      <c r="B2" s="120" t="s">
        <v>1</v>
      </c>
      <c r="C2" s="120"/>
      <c r="D2" s="145"/>
      <c r="E2" s="120"/>
      <c r="F2" s="120"/>
      <c r="G2" s="120"/>
      <c r="H2" s="121" t="s">
        <v>47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5"/>
      <c r="AD2" s="66"/>
      <c r="AE2" s="67"/>
      <c r="AF2" s="66"/>
      <c r="AG2" s="66"/>
      <c r="AH2" s="66"/>
      <c r="AI2" s="67"/>
      <c r="AJ2" s="66"/>
    </row>
    <row r="3" spans="2:38" ht="4.5" customHeight="1">
      <c r="B3" s="6"/>
      <c r="C3" s="6"/>
      <c r="D3" s="98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8"/>
      <c r="AI3" s="68"/>
    </row>
    <row r="4" spans="2:38" ht="23.25" customHeight="1">
      <c r="B4" s="122" t="s">
        <v>2</v>
      </c>
      <c r="C4" s="122"/>
      <c r="D4" s="146" t="s">
        <v>55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63</v>
      </c>
      <c r="P4" s="124"/>
      <c r="Q4" s="124"/>
      <c r="R4" s="124"/>
      <c r="S4" s="124"/>
      <c r="T4" s="124"/>
      <c r="W4" s="66"/>
      <c r="X4" s="125" t="s">
        <v>43</v>
      </c>
      <c r="Y4" s="125" t="s">
        <v>8</v>
      </c>
      <c r="Z4" s="125" t="s">
        <v>42</v>
      </c>
      <c r="AA4" s="125" t="s">
        <v>41</v>
      </c>
      <c r="AB4" s="125"/>
      <c r="AC4" s="125"/>
      <c r="AD4" s="125"/>
      <c r="AE4" s="125" t="s">
        <v>40</v>
      </c>
      <c r="AF4" s="125"/>
      <c r="AG4" s="125" t="s">
        <v>38</v>
      </c>
      <c r="AH4" s="125"/>
      <c r="AI4" s="125" t="s">
        <v>39</v>
      </c>
      <c r="AJ4" s="125"/>
      <c r="AK4" s="125" t="s">
        <v>37</v>
      </c>
      <c r="AL4" s="125"/>
    </row>
    <row r="5" spans="2:38" ht="17.25" customHeight="1">
      <c r="B5" s="126" t="s">
        <v>3</v>
      </c>
      <c r="C5" s="126"/>
      <c r="D5" s="99"/>
      <c r="G5" s="127" t="s">
        <v>54</v>
      </c>
      <c r="H5" s="127"/>
      <c r="I5" s="127"/>
      <c r="J5" s="127"/>
      <c r="K5" s="127"/>
      <c r="L5" s="127"/>
      <c r="M5" s="127"/>
      <c r="N5" s="127"/>
      <c r="O5" s="127" t="s">
        <v>53</v>
      </c>
      <c r="P5" s="127"/>
      <c r="Q5" s="127"/>
      <c r="R5" s="127"/>
      <c r="S5" s="127"/>
      <c r="T5" s="127"/>
      <c r="W5" s="66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</row>
    <row r="6" spans="2:38" ht="5.25" customHeight="1">
      <c r="B6" s="9"/>
      <c r="C6" s="9"/>
      <c r="D6" s="100"/>
      <c r="E6" s="9"/>
      <c r="F6" s="9"/>
      <c r="G6" s="9"/>
      <c r="H6" s="9"/>
      <c r="I6" s="9"/>
      <c r="J6" s="9"/>
      <c r="K6" s="9"/>
      <c r="L6" s="9"/>
      <c r="M6" s="9"/>
      <c r="N6" s="9"/>
      <c r="O6" s="62"/>
      <c r="P6" s="3"/>
      <c r="Q6" s="3"/>
      <c r="R6" s="3"/>
      <c r="S6" s="3"/>
      <c r="T6" s="3"/>
      <c r="W6" s="66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</row>
    <row r="7" spans="2:38" ht="38.25" customHeight="1">
      <c r="B7" s="128" t="s">
        <v>4</v>
      </c>
      <c r="C7" s="112" t="s">
        <v>5</v>
      </c>
      <c r="D7" s="142" t="s">
        <v>6</v>
      </c>
      <c r="E7" s="115"/>
      <c r="F7" s="128" t="s">
        <v>7</v>
      </c>
      <c r="G7" s="128" t="s">
        <v>8</v>
      </c>
      <c r="H7" s="134" t="s">
        <v>9</v>
      </c>
      <c r="I7" s="134" t="s">
        <v>10</v>
      </c>
      <c r="J7" s="134" t="s">
        <v>11</v>
      </c>
      <c r="K7" s="134" t="s">
        <v>12</v>
      </c>
      <c r="L7" s="131" t="s">
        <v>13</v>
      </c>
      <c r="M7" s="131" t="s">
        <v>14</v>
      </c>
      <c r="N7" s="131" t="s">
        <v>15</v>
      </c>
      <c r="O7" s="131" t="s">
        <v>16</v>
      </c>
      <c r="P7" s="128" t="s">
        <v>17</v>
      </c>
      <c r="Q7" s="131" t="s">
        <v>18</v>
      </c>
      <c r="R7" s="128" t="s">
        <v>19</v>
      </c>
      <c r="S7" s="128" t="s">
        <v>20</v>
      </c>
      <c r="T7" s="128" t="s">
        <v>21</v>
      </c>
      <c r="W7" s="66"/>
      <c r="X7" s="125"/>
      <c r="Y7" s="125"/>
      <c r="Z7" s="125"/>
      <c r="AA7" s="69" t="s">
        <v>22</v>
      </c>
      <c r="AB7" s="69" t="s">
        <v>23</v>
      </c>
      <c r="AC7" s="69" t="s">
        <v>24</v>
      </c>
      <c r="AD7" s="69" t="s">
        <v>25</v>
      </c>
      <c r="AE7" s="69" t="s">
        <v>26</v>
      </c>
      <c r="AF7" s="69" t="s">
        <v>25</v>
      </c>
      <c r="AG7" s="69" t="s">
        <v>26</v>
      </c>
      <c r="AH7" s="69" t="s">
        <v>25</v>
      </c>
      <c r="AI7" s="69" t="s">
        <v>26</v>
      </c>
      <c r="AJ7" s="69" t="s">
        <v>25</v>
      </c>
      <c r="AK7" s="69" t="s">
        <v>26</v>
      </c>
      <c r="AL7" s="70" t="s">
        <v>25</v>
      </c>
    </row>
    <row r="8" spans="2:38" ht="38.25" customHeight="1">
      <c r="B8" s="130"/>
      <c r="C8" s="113"/>
      <c r="D8" s="143"/>
      <c r="E8" s="117"/>
      <c r="F8" s="130"/>
      <c r="G8" s="130"/>
      <c r="H8" s="134"/>
      <c r="I8" s="134"/>
      <c r="J8" s="134"/>
      <c r="K8" s="134"/>
      <c r="L8" s="131"/>
      <c r="M8" s="131"/>
      <c r="N8" s="131"/>
      <c r="O8" s="131"/>
      <c r="P8" s="129"/>
      <c r="Q8" s="131"/>
      <c r="R8" s="130"/>
      <c r="S8" s="129"/>
      <c r="T8" s="129"/>
      <c r="V8" s="10"/>
      <c r="W8" s="66"/>
      <c r="X8" s="71" t="str">
        <f>+D4</f>
        <v>Kinh tế vi mô 1</v>
      </c>
      <c r="Y8" s="72" t="str">
        <f>+O4</f>
        <v>Nhóm: BSA1310-04</v>
      </c>
      <c r="Z8" s="73">
        <f>+$AI$8+$AK$8+$AG$8</f>
        <v>75</v>
      </c>
      <c r="AA8" s="67">
        <f>COUNTIF($S$9:$S$132,"Khiển trách")</f>
        <v>0</v>
      </c>
      <c r="AB8" s="67">
        <f>COUNTIF($S$9:$S$132,"Cảnh cáo")</f>
        <v>0</v>
      </c>
      <c r="AC8" s="67">
        <f>COUNTIF($S$9:$S$132,"Đình chỉ thi")</f>
        <v>0</v>
      </c>
      <c r="AD8" s="74">
        <f>+($AA$8+$AB$8+$AC$8)/$Z$8*100%</f>
        <v>0</v>
      </c>
      <c r="AE8" s="67">
        <f>SUM(COUNTIF($S$9:$S$130,"Vắng"),COUNTIF($S$9:$S$130,"Vắng có phép"))</f>
        <v>0</v>
      </c>
      <c r="AF8" s="75">
        <f>+$AE$8/$Z$8</f>
        <v>0</v>
      </c>
      <c r="AG8" s="76">
        <f>COUNTIF($W$9:$W$130,"Thi lại")</f>
        <v>0</v>
      </c>
      <c r="AH8" s="75">
        <f>+$AG$8/$Z$8</f>
        <v>0</v>
      </c>
      <c r="AI8" s="76">
        <f>COUNTIF($W$9:$W$131,"Học lại")</f>
        <v>6</v>
      </c>
      <c r="AJ8" s="75">
        <f>+$AI$8/$Z$8</f>
        <v>0.08</v>
      </c>
      <c r="AK8" s="67">
        <f>COUNTIF($W$10:$W$131,"Đạt")</f>
        <v>69</v>
      </c>
      <c r="AL8" s="74">
        <f>+$AK$8/$Z$8</f>
        <v>0.92</v>
      </c>
    </row>
    <row r="9" spans="2:38" ht="14.25" customHeight="1">
      <c r="B9" s="135" t="s">
        <v>27</v>
      </c>
      <c r="C9" s="136"/>
      <c r="D9" s="147"/>
      <c r="E9" s="136"/>
      <c r="F9" s="136"/>
      <c r="G9" s="137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63">
        <f>100-(H9+I9+J9+K9)</f>
        <v>60</v>
      </c>
      <c r="P9" s="130"/>
      <c r="Q9" s="15"/>
      <c r="R9" s="15"/>
      <c r="S9" s="130"/>
      <c r="T9" s="130"/>
      <c r="W9" s="66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</row>
    <row r="10" spans="2:38" ht="18.75" customHeight="1">
      <c r="B10" s="16">
        <v>1</v>
      </c>
      <c r="C10" s="17" t="s">
        <v>351</v>
      </c>
      <c r="D10" s="101" t="s">
        <v>352</v>
      </c>
      <c r="E10" s="19" t="s">
        <v>74</v>
      </c>
      <c r="F10" s="20" t="s">
        <v>353</v>
      </c>
      <c r="G10" s="17" t="s">
        <v>80</v>
      </c>
      <c r="H10" s="21">
        <v>10</v>
      </c>
      <c r="I10" s="21">
        <v>9</v>
      </c>
      <c r="J10" s="21" t="s">
        <v>28</v>
      </c>
      <c r="K10" s="21">
        <v>7</v>
      </c>
      <c r="L10" s="22"/>
      <c r="M10" s="22"/>
      <c r="N10" s="22"/>
      <c r="O10" s="23">
        <v>7</v>
      </c>
      <c r="P10" s="24">
        <f t="shared" ref="P10:P41" si="0">ROUND(SUMPRODUCT(H10:O10,$H$9:$O$9)/100,1)</f>
        <v>7.5</v>
      </c>
      <c r="Q10" s="25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5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87" t="str">
        <f t="shared" ref="S10:S41" si="3">+IF(OR($H10=0,$I10=0,$J10=0,$K10=0),"Không đủ ĐKDT","")</f>
        <v/>
      </c>
      <c r="T10" s="40" t="s">
        <v>65</v>
      </c>
      <c r="U10" s="3"/>
      <c r="V10" s="27"/>
      <c r="W10" s="78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</row>
    <row r="11" spans="2:38" ht="18.75" customHeight="1">
      <c r="B11" s="28">
        <v>2</v>
      </c>
      <c r="C11" s="29" t="s">
        <v>354</v>
      </c>
      <c r="D11" s="93" t="s">
        <v>355</v>
      </c>
      <c r="E11" s="31" t="s">
        <v>74</v>
      </c>
      <c r="F11" s="32" t="s">
        <v>356</v>
      </c>
      <c r="G11" s="29" t="s">
        <v>76</v>
      </c>
      <c r="H11" s="33">
        <v>10</v>
      </c>
      <c r="I11" s="33">
        <v>8</v>
      </c>
      <c r="J11" s="33" t="s">
        <v>28</v>
      </c>
      <c r="K11" s="33">
        <v>7</v>
      </c>
      <c r="L11" s="34"/>
      <c r="M11" s="34"/>
      <c r="N11" s="34"/>
      <c r="O11" s="35">
        <v>3</v>
      </c>
      <c r="P11" s="36">
        <f t="shared" si="0"/>
        <v>5</v>
      </c>
      <c r="Q11" s="37" t="str">
        <f t="shared" si="1"/>
        <v>D+</v>
      </c>
      <c r="R11" s="38" t="str">
        <f t="shared" si="2"/>
        <v>Trung bình yếu</v>
      </c>
      <c r="S11" s="39" t="str">
        <f t="shared" si="3"/>
        <v/>
      </c>
      <c r="T11" s="40" t="s">
        <v>65</v>
      </c>
      <c r="U11" s="3"/>
      <c r="V11" s="27"/>
      <c r="W11" s="78" t="str">
        <f t="shared" si="4"/>
        <v>Đạt</v>
      </c>
      <c r="X11" s="77"/>
      <c r="Y11" s="77"/>
      <c r="Z11" s="77"/>
      <c r="AA11" s="69"/>
      <c r="AB11" s="69"/>
      <c r="AC11" s="69"/>
      <c r="AD11" s="69"/>
      <c r="AE11" s="68"/>
      <c r="AF11" s="69"/>
      <c r="AG11" s="69"/>
      <c r="AH11" s="69"/>
      <c r="AI11" s="69"/>
      <c r="AJ11" s="69"/>
      <c r="AK11" s="69"/>
      <c r="AL11" s="70"/>
    </row>
    <row r="12" spans="2:38" ht="18.75" customHeight="1">
      <c r="B12" s="28">
        <v>3</v>
      </c>
      <c r="C12" s="29" t="s">
        <v>357</v>
      </c>
      <c r="D12" s="93" t="s">
        <v>358</v>
      </c>
      <c r="E12" s="31" t="s">
        <v>74</v>
      </c>
      <c r="F12" s="32" t="s">
        <v>359</v>
      </c>
      <c r="G12" s="29" t="s">
        <v>92</v>
      </c>
      <c r="H12" s="33">
        <v>10</v>
      </c>
      <c r="I12" s="33">
        <v>9</v>
      </c>
      <c r="J12" s="33" t="s">
        <v>28</v>
      </c>
      <c r="K12" s="33">
        <v>7</v>
      </c>
      <c r="L12" s="41"/>
      <c r="M12" s="41"/>
      <c r="N12" s="41"/>
      <c r="O12" s="35">
        <v>8</v>
      </c>
      <c r="P12" s="36">
        <f t="shared" si="0"/>
        <v>8.1</v>
      </c>
      <c r="Q12" s="37" t="str">
        <f t="shared" si="1"/>
        <v>B+</v>
      </c>
      <c r="R12" s="38" t="str">
        <f t="shared" si="2"/>
        <v>Khá</v>
      </c>
      <c r="S12" s="39" t="str">
        <f t="shared" si="3"/>
        <v/>
      </c>
      <c r="T12" s="40" t="s">
        <v>65</v>
      </c>
      <c r="U12" s="3"/>
      <c r="V12" s="27"/>
      <c r="W12" s="78" t="str">
        <f t="shared" si="4"/>
        <v>Đạt</v>
      </c>
      <c r="X12" s="79"/>
      <c r="Y12" s="79"/>
      <c r="Z12" s="88"/>
      <c r="AA12" s="68"/>
      <c r="AB12" s="68"/>
      <c r="AC12" s="68"/>
      <c r="AD12" s="81"/>
      <c r="AE12" s="68"/>
      <c r="AF12" s="82"/>
      <c r="AG12" s="83"/>
      <c r="AH12" s="82"/>
      <c r="AI12" s="83"/>
      <c r="AJ12" s="82"/>
      <c r="AK12" s="68"/>
      <c r="AL12" s="81"/>
    </row>
    <row r="13" spans="2:38" ht="18.75" customHeight="1">
      <c r="B13" s="28">
        <v>4</v>
      </c>
      <c r="C13" s="29" t="s">
        <v>360</v>
      </c>
      <c r="D13" s="93" t="s">
        <v>361</v>
      </c>
      <c r="E13" s="31" t="s">
        <v>362</v>
      </c>
      <c r="F13" s="32" t="s">
        <v>363</v>
      </c>
      <c r="G13" s="29" t="s">
        <v>88</v>
      </c>
      <c r="H13" s="33">
        <v>9</v>
      </c>
      <c r="I13" s="33">
        <v>6</v>
      </c>
      <c r="J13" s="33" t="s">
        <v>28</v>
      </c>
      <c r="K13" s="33">
        <v>7</v>
      </c>
      <c r="L13" s="41"/>
      <c r="M13" s="41"/>
      <c r="N13" s="41"/>
      <c r="O13" s="35">
        <v>4</v>
      </c>
      <c r="P13" s="36">
        <f t="shared" si="0"/>
        <v>5.3</v>
      </c>
      <c r="Q13" s="37" t="str">
        <f t="shared" si="1"/>
        <v>D+</v>
      </c>
      <c r="R13" s="38" t="str">
        <f t="shared" si="2"/>
        <v>Trung bình yếu</v>
      </c>
      <c r="S13" s="39" t="str">
        <f t="shared" si="3"/>
        <v/>
      </c>
      <c r="T13" s="40" t="s">
        <v>65</v>
      </c>
      <c r="U13" s="3"/>
      <c r="V13" s="27"/>
      <c r="W13" s="78" t="str">
        <f t="shared" si="4"/>
        <v>Đạt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</row>
    <row r="14" spans="2:38" ht="18.75" customHeight="1">
      <c r="B14" s="28">
        <v>5</v>
      </c>
      <c r="C14" s="29" t="s">
        <v>364</v>
      </c>
      <c r="D14" s="93" t="s">
        <v>365</v>
      </c>
      <c r="E14" s="31" t="s">
        <v>366</v>
      </c>
      <c r="F14" s="32" t="s">
        <v>367</v>
      </c>
      <c r="G14" s="29" t="s">
        <v>92</v>
      </c>
      <c r="H14" s="33">
        <v>10</v>
      </c>
      <c r="I14" s="33">
        <v>6</v>
      </c>
      <c r="J14" s="33" t="s">
        <v>28</v>
      </c>
      <c r="K14" s="33">
        <v>7.5</v>
      </c>
      <c r="L14" s="41"/>
      <c r="M14" s="41"/>
      <c r="N14" s="41"/>
      <c r="O14" s="35">
        <v>8</v>
      </c>
      <c r="P14" s="36">
        <f t="shared" si="0"/>
        <v>7.9</v>
      </c>
      <c r="Q14" s="37" t="str">
        <f t="shared" si="1"/>
        <v>B</v>
      </c>
      <c r="R14" s="38" t="str">
        <f t="shared" si="2"/>
        <v>Khá</v>
      </c>
      <c r="S14" s="39" t="str">
        <f t="shared" si="3"/>
        <v/>
      </c>
      <c r="T14" s="40" t="s">
        <v>65</v>
      </c>
      <c r="U14" s="3"/>
      <c r="V14" s="27"/>
      <c r="W14" s="78" t="str">
        <f t="shared" si="4"/>
        <v>Đạt</v>
      </c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</row>
    <row r="15" spans="2:38" ht="18.75" customHeight="1">
      <c r="B15" s="28">
        <v>6</v>
      </c>
      <c r="C15" s="29" t="s">
        <v>368</v>
      </c>
      <c r="D15" s="93" t="s">
        <v>369</v>
      </c>
      <c r="E15" s="31" t="s">
        <v>370</v>
      </c>
      <c r="F15" s="32" t="s">
        <v>371</v>
      </c>
      <c r="G15" s="29" t="s">
        <v>113</v>
      </c>
      <c r="H15" s="33">
        <v>10</v>
      </c>
      <c r="I15" s="33">
        <v>8</v>
      </c>
      <c r="J15" s="33" t="s">
        <v>28</v>
      </c>
      <c r="K15" s="33">
        <v>6.5</v>
      </c>
      <c r="L15" s="41"/>
      <c r="M15" s="41"/>
      <c r="N15" s="41"/>
      <c r="O15" s="35">
        <v>4</v>
      </c>
      <c r="P15" s="36">
        <f t="shared" si="0"/>
        <v>5.5</v>
      </c>
      <c r="Q15" s="37" t="str">
        <f t="shared" si="1"/>
        <v>C</v>
      </c>
      <c r="R15" s="38" t="str">
        <f t="shared" si="2"/>
        <v>Trung bình</v>
      </c>
      <c r="S15" s="39" t="str">
        <f t="shared" si="3"/>
        <v/>
      </c>
      <c r="T15" s="40" t="s">
        <v>65</v>
      </c>
      <c r="U15" s="3"/>
      <c r="V15" s="27"/>
      <c r="W15" s="78" t="str">
        <f t="shared" si="4"/>
        <v>Đạt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</row>
    <row r="16" spans="2:38" ht="18.75" customHeight="1">
      <c r="B16" s="28">
        <v>7</v>
      </c>
      <c r="C16" s="29" t="s">
        <v>372</v>
      </c>
      <c r="D16" s="93" t="s">
        <v>373</v>
      </c>
      <c r="E16" s="31" t="s">
        <v>374</v>
      </c>
      <c r="F16" s="32" t="s">
        <v>375</v>
      </c>
      <c r="G16" s="29" t="s">
        <v>88</v>
      </c>
      <c r="H16" s="33">
        <v>7</v>
      </c>
      <c r="I16" s="33">
        <v>6</v>
      </c>
      <c r="J16" s="33" t="s">
        <v>28</v>
      </c>
      <c r="K16" s="33">
        <v>6</v>
      </c>
      <c r="L16" s="41"/>
      <c r="M16" s="41"/>
      <c r="N16" s="41"/>
      <c r="O16" s="35">
        <v>3</v>
      </c>
      <c r="P16" s="36">
        <f t="shared" si="0"/>
        <v>4.3</v>
      </c>
      <c r="Q16" s="37" t="str">
        <f t="shared" si="1"/>
        <v>D</v>
      </c>
      <c r="R16" s="38" t="str">
        <f t="shared" si="2"/>
        <v>Trung bình yếu</v>
      </c>
      <c r="S16" s="39" t="str">
        <f t="shared" si="3"/>
        <v/>
      </c>
      <c r="T16" s="40" t="s">
        <v>65</v>
      </c>
      <c r="U16" s="3"/>
      <c r="V16" s="27"/>
      <c r="W16" s="78" t="str">
        <f t="shared" si="4"/>
        <v>Đạt</v>
      </c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</row>
    <row r="17" spans="2:38" ht="18.75" customHeight="1">
      <c r="B17" s="28">
        <v>8</v>
      </c>
      <c r="C17" s="29" t="s">
        <v>376</v>
      </c>
      <c r="D17" s="93" t="s">
        <v>377</v>
      </c>
      <c r="E17" s="31" t="s">
        <v>378</v>
      </c>
      <c r="F17" s="32" t="s">
        <v>379</v>
      </c>
      <c r="G17" s="29" t="s">
        <v>100</v>
      </c>
      <c r="H17" s="33">
        <v>10</v>
      </c>
      <c r="I17" s="33">
        <v>10</v>
      </c>
      <c r="J17" s="33" t="s">
        <v>28</v>
      </c>
      <c r="K17" s="33">
        <v>7</v>
      </c>
      <c r="L17" s="41"/>
      <c r="M17" s="41"/>
      <c r="N17" s="41"/>
      <c r="O17" s="35">
        <v>7</v>
      </c>
      <c r="P17" s="36">
        <f t="shared" si="0"/>
        <v>7.6</v>
      </c>
      <c r="Q17" s="37" t="str">
        <f t="shared" si="1"/>
        <v>B</v>
      </c>
      <c r="R17" s="38" t="str">
        <f t="shared" si="2"/>
        <v>Khá</v>
      </c>
      <c r="S17" s="39" t="str">
        <f t="shared" si="3"/>
        <v/>
      </c>
      <c r="T17" s="40" t="s">
        <v>65</v>
      </c>
      <c r="U17" s="3"/>
      <c r="V17" s="27"/>
      <c r="W17" s="78" t="str">
        <f t="shared" si="4"/>
        <v>Đạt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</row>
    <row r="18" spans="2:38" ht="18.75" customHeight="1">
      <c r="B18" s="28">
        <v>9</v>
      </c>
      <c r="C18" s="29" t="s">
        <v>380</v>
      </c>
      <c r="D18" s="93" t="s">
        <v>381</v>
      </c>
      <c r="E18" s="31" t="s">
        <v>124</v>
      </c>
      <c r="F18" s="32" t="s">
        <v>382</v>
      </c>
      <c r="G18" s="29" t="s">
        <v>84</v>
      </c>
      <c r="H18" s="33">
        <v>10</v>
      </c>
      <c r="I18" s="33">
        <v>9</v>
      </c>
      <c r="J18" s="33" t="s">
        <v>28</v>
      </c>
      <c r="K18" s="33">
        <v>8</v>
      </c>
      <c r="L18" s="41"/>
      <c r="M18" s="41"/>
      <c r="N18" s="41"/>
      <c r="O18" s="35">
        <v>7</v>
      </c>
      <c r="P18" s="36">
        <f t="shared" si="0"/>
        <v>7.7</v>
      </c>
      <c r="Q18" s="37" t="str">
        <f t="shared" si="1"/>
        <v>B</v>
      </c>
      <c r="R18" s="38" t="str">
        <f t="shared" si="2"/>
        <v>Khá</v>
      </c>
      <c r="S18" s="39" t="str">
        <f t="shared" si="3"/>
        <v/>
      </c>
      <c r="T18" s="40" t="s">
        <v>65</v>
      </c>
      <c r="U18" s="3"/>
      <c r="V18" s="27"/>
      <c r="W18" s="78" t="str">
        <f t="shared" si="4"/>
        <v>Đạt</v>
      </c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</row>
    <row r="19" spans="2:38" ht="18.75" customHeight="1">
      <c r="B19" s="28">
        <v>10</v>
      </c>
      <c r="C19" s="29" t="s">
        <v>383</v>
      </c>
      <c r="D19" s="93" t="s">
        <v>280</v>
      </c>
      <c r="E19" s="31" t="s">
        <v>124</v>
      </c>
      <c r="F19" s="32" t="s">
        <v>384</v>
      </c>
      <c r="G19" s="29" t="s">
        <v>92</v>
      </c>
      <c r="H19" s="33">
        <v>9</v>
      </c>
      <c r="I19" s="33">
        <v>6</v>
      </c>
      <c r="J19" s="33" t="s">
        <v>28</v>
      </c>
      <c r="K19" s="33">
        <v>7</v>
      </c>
      <c r="L19" s="41"/>
      <c r="M19" s="41"/>
      <c r="N19" s="41"/>
      <c r="O19" s="35">
        <v>6</v>
      </c>
      <c r="P19" s="36">
        <f t="shared" si="0"/>
        <v>6.5</v>
      </c>
      <c r="Q19" s="37" t="str">
        <f t="shared" si="1"/>
        <v>C+</v>
      </c>
      <c r="R19" s="38" t="str">
        <f t="shared" si="2"/>
        <v>Trung bình</v>
      </c>
      <c r="S19" s="39" t="str">
        <f t="shared" si="3"/>
        <v/>
      </c>
      <c r="T19" s="40" t="s">
        <v>65</v>
      </c>
      <c r="U19" s="3"/>
      <c r="V19" s="27"/>
      <c r="W19" s="78" t="str">
        <f t="shared" si="4"/>
        <v>Đạt</v>
      </c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</row>
    <row r="20" spans="2:38" ht="18.75" customHeight="1">
      <c r="B20" s="28">
        <v>11</v>
      </c>
      <c r="C20" s="29" t="s">
        <v>385</v>
      </c>
      <c r="D20" s="93" t="s">
        <v>386</v>
      </c>
      <c r="E20" s="31" t="s">
        <v>387</v>
      </c>
      <c r="F20" s="32" t="s">
        <v>388</v>
      </c>
      <c r="G20" s="29" t="s">
        <v>88</v>
      </c>
      <c r="H20" s="33">
        <v>10</v>
      </c>
      <c r="I20" s="33">
        <v>6</v>
      </c>
      <c r="J20" s="33" t="s">
        <v>28</v>
      </c>
      <c r="K20" s="33">
        <v>7.5</v>
      </c>
      <c r="L20" s="41"/>
      <c r="M20" s="41"/>
      <c r="N20" s="41"/>
      <c r="O20" s="35">
        <v>4</v>
      </c>
      <c r="P20" s="36">
        <f t="shared" si="0"/>
        <v>5.5</v>
      </c>
      <c r="Q20" s="37" t="str">
        <f t="shared" si="1"/>
        <v>C</v>
      </c>
      <c r="R20" s="38" t="str">
        <f t="shared" si="2"/>
        <v>Trung bình</v>
      </c>
      <c r="S20" s="39" t="str">
        <f t="shared" si="3"/>
        <v/>
      </c>
      <c r="T20" s="40" t="s">
        <v>65</v>
      </c>
      <c r="U20" s="3"/>
      <c r="V20" s="27"/>
      <c r="W20" s="78" t="str">
        <f t="shared" si="4"/>
        <v>Đạt</v>
      </c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</row>
    <row r="21" spans="2:38" ht="18.75" customHeight="1">
      <c r="B21" s="28">
        <v>12</v>
      </c>
      <c r="C21" s="29" t="s">
        <v>389</v>
      </c>
      <c r="D21" s="93" t="s">
        <v>390</v>
      </c>
      <c r="E21" s="31" t="s">
        <v>387</v>
      </c>
      <c r="F21" s="32" t="s">
        <v>391</v>
      </c>
      <c r="G21" s="29" t="s">
        <v>92</v>
      </c>
      <c r="H21" s="33">
        <v>9</v>
      </c>
      <c r="I21" s="33">
        <v>6</v>
      </c>
      <c r="J21" s="33" t="s">
        <v>28</v>
      </c>
      <c r="K21" s="33">
        <v>7</v>
      </c>
      <c r="L21" s="41"/>
      <c r="M21" s="41"/>
      <c r="N21" s="41"/>
      <c r="O21" s="35">
        <v>7</v>
      </c>
      <c r="P21" s="36">
        <f t="shared" si="0"/>
        <v>7.1</v>
      </c>
      <c r="Q21" s="37" t="str">
        <f t="shared" si="1"/>
        <v>B</v>
      </c>
      <c r="R21" s="38" t="str">
        <f t="shared" si="2"/>
        <v>Khá</v>
      </c>
      <c r="S21" s="39" t="str">
        <f t="shared" si="3"/>
        <v/>
      </c>
      <c r="T21" s="40" t="s">
        <v>65</v>
      </c>
      <c r="U21" s="3"/>
      <c r="V21" s="27"/>
      <c r="W21" s="78" t="str">
        <f t="shared" si="4"/>
        <v>Đạt</v>
      </c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2:38" ht="18.75" customHeight="1">
      <c r="B22" s="28">
        <v>13</v>
      </c>
      <c r="C22" s="29" t="s">
        <v>392</v>
      </c>
      <c r="D22" s="93" t="s">
        <v>393</v>
      </c>
      <c r="E22" s="31" t="s">
        <v>150</v>
      </c>
      <c r="F22" s="32" t="s">
        <v>303</v>
      </c>
      <c r="G22" s="29" t="s">
        <v>100</v>
      </c>
      <c r="H22" s="33">
        <v>6</v>
      </c>
      <c r="I22" s="33">
        <v>6</v>
      </c>
      <c r="J22" s="33" t="s">
        <v>28</v>
      </c>
      <c r="K22" s="33">
        <v>2.5</v>
      </c>
      <c r="L22" s="41"/>
      <c r="M22" s="41"/>
      <c r="N22" s="41"/>
      <c r="O22" s="35">
        <v>7</v>
      </c>
      <c r="P22" s="36">
        <f t="shared" si="0"/>
        <v>5.9</v>
      </c>
      <c r="Q22" s="37" t="str">
        <f t="shared" si="1"/>
        <v>C</v>
      </c>
      <c r="R22" s="38" t="str">
        <f t="shared" si="2"/>
        <v>Trung bình</v>
      </c>
      <c r="S22" s="39" t="str">
        <f t="shared" si="3"/>
        <v/>
      </c>
      <c r="T22" s="40" t="s">
        <v>65</v>
      </c>
      <c r="U22" s="3"/>
      <c r="V22" s="27"/>
      <c r="W22" s="78" t="str">
        <f t="shared" si="4"/>
        <v>Đạt</v>
      </c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2:38" ht="18.75" customHeight="1">
      <c r="B23" s="28">
        <v>14</v>
      </c>
      <c r="C23" s="29" t="s">
        <v>394</v>
      </c>
      <c r="D23" s="93" t="s">
        <v>395</v>
      </c>
      <c r="E23" s="31" t="s">
        <v>150</v>
      </c>
      <c r="F23" s="32" t="s">
        <v>396</v>
      </c>
      <c r="G23" s="29" t="s">
        <v>76</v>
      </c>
      <c r="H23" s="33">
        <v>4</v>
      </c>
      <c r="I23" s="33">
        <v>6</v>
      </c>
      <c r="J23" s="33" t="s">
        <v>28</v>
      </c>
      <c r="K23" s="33">
        <v>3</v>
      </c>
      <c r="L23" s="41"/>
      <c r="M23" s="41"/>
      <c r="N23" s="41"/>
      <c r="O23" s="35">
        <v>4</v>
      </c>
      <c r="P23" s="36">
        <f t="shared" si="0"/>
        <v>4</v>
      </c>
      <c r="Q23" s="37" t="str">
        <f t="shared" si="1"/>
        <v>D</v>
      </c>
      <c r="R23" s="38" t="str">
        <f t="shared" si="2"/>
        <v>Trung bình yếu</v>
      </c>
      <c r="S23" s="39" t="str">
        <f t="shared" si="3"/>
        <v/>
      </c>
      <c r="T23" s="40" t="s">
        <v>65</v>
      </c>
      <c r="U23" s="3"/>
      <c r="V23" s="27"/>
      <c r="W23" s="78" t="str">
        <f t="shared" si="4"/>
        <v>Đạt</v>
      </c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2:38" ht="18.75" customHeight="1">
      <c r="B24" s="28">
        <v>15</v>
      </c>
      <c r="C24" s="29" t="s">
        <v>397</v>
      </c>
      <c r="D24" s="93" t="s">
        <v>162</v>
      </c>
      <c r="E24" s="31" t="s">
        <v>166</v>
      </c>
      <c r="F24" s="32" t="s">
        <v>398</v>
      </c>
      <c r="G24" s="29" t="s">
        <v>80</v>
      </c>
      <c r="H24" s="33">
        <v>10</v>
      </c>
      <c r="I24" s="33">
        <v>8</v>
      </c>
      <c r="J24" s="33" t="s">
        <v>28</v>
      </c>
      <c r="K24" s="33">
        <v>7.5</v>
      </c>
      <c r="L24" s="41"/>
      <c r="M24" s="41"/>
      <c r="N24" s="41"/>
      <c r="O24" s="35">
        <v>5</v>
      </c>
      <c r="P24" s="36">
        <f t="shared" si="0"/>
        <v>6.3</v>
      </c>
      <c r="Q24" s="37" t="str">
        <f t="shared" si="1"/>
        <v>C</v>
      </c>
      <c r="R24" s="38" t="str">
        <f t="shared" si="2"/>
        <v>Trung bình</v>
      </c>
      <c r="S24" s="39" t="str">
        <f t="shared" si="3"/>
        <v/>
      </c>
      <c r="T24" s="40" t="s">
        <v>65</v>
      </c>
      <c r="U24" s="3"/>
      <c r="V24" s="27"/>
      <c r="W24" s="78" t="str">
        <f t="shared" si="4"/>
        <v>Đạt</v>
      </c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2:38" ht="18.75" customHeight="1">
      <c r="B25" s="28">
        <v>16</v>
      </c>
      <c r="C25" s="29" t="s">
        <v>399</v>
      </c>
      <c r="D25" s="93" t="s">
        <v>400</v>
      </c>
      <c r="E25" s="31" t="s">
        <v>166</v>
      </c>
      <c r="F25" s="32" t="s">
        <v>401</v>
      </c>
      <c r="G25" s="29" t="s">
        <v>92</v>
      </c>
      <c r="H25" s="33">
        <v>8</v>
      </c>
      <c r="I25" s="33">
        <v>6</v>
      </c>
      <c r="J25" s="33" t="s">
        <v>28</v>
      </c>
      <c r="K25" s="33">
        <v>6.5</v>
      </c>
      <c r="L25" s="41"/>
      <c r="M25" s="41"/>
      <c r="N25" s="41"/>
      <c r="O25" s="35">
        <v>2</v>
      </c>
      <c r="P25" s="36">
        <f t="shared" si="0"/>
        <v>3.9</v>
      </c>
      <c r="Q25" s="37" t="str">
        <f t="shared" si="1"/>
        <v>F</v>
      </c>
      <c r="R25" s="38" t="str">
        <f t="shared" si="2"/>
        <v>Kém</v>
      </c>
      <c r="S25" s="39" t="str">
        <f t="shared" si="3"/>
        <v/>
      </c>
      <c r="T25" s="40" t="s">
        <v>65</v>
      </c>
      <c r="U25" s="3"/>
      <c r="V25" s="27"/>
      <c r="W25" s="78" t="str">
        <f t="shared" si="4"/>
        <v>Học lại</v>
      </c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2:38" ht="18.75" customHeight="1">
      <c r="B26" s="28">
        <v>17</v>
      </c>
      <c r="C26" s="29" t="s">
        <v>402</v>
      </c>
      <c r="D26" s="93" t="s">
        <v>403</v>
      </c>
      <c r="E26" s="31" t="s">
        <v>404</v>
      </c>
      <c r="F26" s="32" t="s">
        <v>318</v>
      </c>
      <c r="G26" s="29" t="s">
        <v>84</v>
      </c>
      <c r="H26" s="33">
        <v>8</v>
      </c>
      <c r="I26" s="33">
        <v>6</v>
      </c>
      <c r="J26" s="33" t="s">
        <v>28</v>
      </c>
      <c r="K26" s="33">
        <v>6</v>
      </c>
      <c r="L26" s="41"/>
      <c r="M26" s="41"/>
      <c r="N26" s="41"/>
      <c r="O26" s="35">
        <v>3</v>
      </c>
      <c r="P26" s="36">
        <f t="shared" si="0"/>
        <v>4.4000000000000004</v>
      </c>
      <c r="Q26" s="37" t="str">
        <f t="shared" si="1"/>
        <v>D</v>
      </c>
      <c r="R26" s="38" t="str">
        <f t="shared" si="2"/>
        <v>Trung bình yếu</v>
      </c>
      <c r="S26" s="39" t="str">
        <f t="shared" si="3"/>
        <v/>
      </c>
      <c r="T26" s="40" t="s">
        <v>65</v>
      </c>
      <c r="U26" s="3"/>
      <c r="V26" s="27"/>
      <c r="W26" s="78" t="str">
        <f t="shared" si="4"/>
        <v>Đạt</v>
      </c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2:38" ht="18.75" customHeight="1">
      <c r="B27" s="28">
        <v>18</v>
      </c>
      <c r="C27" s="29" t="s">
        <v>405</v>
      </c>
      <c r="D27" s="93" t="s">
        <v>406</v>
      </c>
      <c r="E27" s="31" t="s">
        <v>407</v>
      </c>
      <c r="F27" s="32" t="s">
        <v>408</v>
      </c>
      <c r="G27" s="29" t="s">
        <v>88</v>
      </c>
      <c r="H27" s="33">
        <v>10</v>
      </c>
      <c r="I27" s="33">
        <v>9</v>
      </c>
      <c r="J27" s="33" t="s">
        <v>28</v>
      </c>
      <c r="K27" s="33">
        <v>8</v>
      </c>
      <c r="L27" s="41"/>
      <c r="M27" s="41"/>
      <c r="N27" s="41"/>
      <c r="O27" s="35">
        <v>9</v>
      </c>
      <c r="P27" s="36">
        <f t="shared" si="0"/>
        <v>8.9</v>
      </c>
      <c r="Q27" s="37" t="str">
        <f t="shared" si="1"/>
        <v>A</v>
      </c>
      <c r="R27" s="38" t="str">
        <f t="shared" si="2"/>
        <v>Giỏi</v>
      </c>
      <c r="S27" s="39" t="str">
        <f t="shared" si="3"/>
        <v/>
      </c>
      <c r="T27" s="40" t="s">
        <v>65</v>
      </c>
      <c r="U27" s="3"/>
      <c r="V27" s="27"/>
      <c r="W27" s="78" t="str">
        <f t="shared" si="4"/>
        <v>Đạt</v>
      </c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2:38" ht="18.75" customHeight="1">
      <c r="B28" s="28">
        <v>19</v>
      </c>
      <c r="C28" s="29" t="s">
        <v>409</v>
      </c>
      <c r="D28" s="93" t="s">
        <v>410</v>
      </c>
      <c r="E28" s="31" t="s">
        <v>411</v>
      </c>
      <c r="F28" s="32" t="s">
        <v>359</v>
      </c>
      <c r="G28" s="29" t="s">
        <v>76</v>
      </c>
      <c r="H28" s="33">
        <v>6</v>
      </c>
      <c r="I28" s="33">
        <v>6</v>
      </c>
      <c r="J28" s="33" t="s">
        <v>28</v>
      </c>
      <c r="K28" s="33">
        <v>3.5</v>
      </c>
      <c r="L28" s="41"/>
      <c r="M28" s="41"/>
      <c r="N28" s="41"/>
      <c r="O28" s="35">
        <v>4</v>
      </c>
      <c r="P28" s="36">
        <f t="shared" si="0"/>
        <v>4.3</v>
      </c>
      <c r="Q28" s="37" t="str">
        <f t="shared" si="1"/>
        <v>D</v>
      </c>
      <c r="R28" s="38" t="str">
        <f t="shared" si="2"/>
        <v>Trung bình yếu</v>
      </c>
      <c r="S28" s="39" t="str">
        <f t="shared" si="3"/>
        <v/>
      </c>
      <c r="T28" s="40" t="s">
        <v>65</v>
      </c>
      <c r="U28" s="3"/>
      <c r="V28" s="27"/>
      <c r="W28" s="78" t="str">
        <f t="shared" si="4"/>
        <v>Đạt</v>
      </c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  <row r="29" spans="2:38" ht="18.75" customHeight="1">
      <c r="B29" s="28">
        <v>20</v>
      </c>
      <c r="C29" s="29" t="s">
        <v>412</v>
      </c>
      <c r="D29" s="93" t="s">
        <v>413</v>
      </c>
      <c r="E29" s="31" t="s">
        <v>411</v>
      </c>
      <c r="F29" s="32" t="s">
        <v>414</v>
      </c>
      <c r="G29" s="29" t="s">
        <v>92</v>
      </c>
      <c r="H29" s="33">
        <v>9</v>
      </c>
      <c r="I29" s="33">
        <v>6</v>
      </c>
      <c r="J29" s="33" t="s">
        <v>28</v>
      </c>
      <c r="K29" s="33">
        <v>7</v>
      </c>
      <c r="L29" s="41"/>
      <c r="M29" s="41"/>
      <c r="N29" s="41"/>
      <c r="O29" s="35">
        <v>7</v>
      </c>
      <c r="P29" s="36">
        <f t="shared" si="0"/>
        <v>7.1</v>
      </c>
      <c r="Q29" s="37" t="str">
        <f t="shared" si="1"/>
        <v>B</v>
      </c>
      <c r="R29" s="38" t="str">
        <f t="shared" si="2"/>
        <v>Khá</v>
      </c>
      <c r="S29" s="39" t="str">
        <f t="shared" si="3"/>
        <v/>
      </c>
      <c r="T29" s="40" t="s">
        <v>65</v>
      </c>
      <c r="U29" s="3"/>
      <c r="V29" s="27"/>
      <c r="W29" s="78" t="str">
        <f t="shared" si="4"/>
        <v>Đạt</v>
      </c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2:38" ht="18.75" customHeight="1">
      <c r="B30" s="28">
        <v>21</v>
      </c>
      <c r="C30" s="29" t="s">
        <v>415</v>
      </c>
      <c r="D30" s="93" t="s">
        <v>416</v>
      </c>
      <c r="E30" s="31" t="s">
        <v>189</v>
      </c>
      <c r="F30" s="32" t="s">
        <v>417</v>
      </c>
      <c r="G30" s="29" t="s">
        <v>100</v>
      </c>
      <c r="H30" s="33">
        <v>10</v>
      </c>
      <c r="I30" s="33">
        <v>8</v>
      </c>
      <c r="J30" s="33" t="s">
        <v>28</v>
      </c>
      <c r="K30" s="33">
        <v>7</v>
      </c>
      <c r="L30" s="41"/>
      <c r="M30" s="41"/>
      <c r="N30" s="41"/>
      <c r="O30" s="35">
        <v>5</v>
      </c>
      <c r="P30" s="36">
        <f t="shared" si="0"/>
        <v>6.2</v>
      </c>
      <c r="Q30" s="37" t="str">
        <f t="shared" si="1"/>
        <v>C</v>
      </c>
      <c r="R30" s="38" t="str">
        <f t="shared" si="2"/>
        <v>Trung bình</v>
      </c>
      <c r="S30" s="39" t="str">
        <f t="shared" si="3"/>
        <v/>
      </c>
      <c r="T30" s="40" t="s">
        <v>65</v>
      </c>
      <c r="U30" s="3"/>
      <c r="V30" s="27"/>
      <c r="W30" s="78" t="str">
        <f t="shared" si="4"/>
        <v>Đạt</v>
      </c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2:38" ht="18.75" customHeight="1">
      <c r="B31" s="28">
        <v>22</v>
      </c>
      <c r="C31" s="29" t="s">
        <v>418</v>
      </c>
      <c r="D31" s="93" t="s">
        <v>419</v>
      </c>
      <c r="E31" s="31" t="s">
        <v>189</v>
      </c>
      <c r="F31" s="32" t="s">
        <v>420</v>
      </c>
      <c r="G31" s="29" t="s">
        <v>96</v>
      </c>
      <c r="H31" s="33">
        <v>10</v>
      </c>
      <c r="I31" s="33">
        <v>8</v>
      </c>
      <c r="J31" s="33" t="s">
        <v>28</v>
      </c>
      <c r="K31" s="33">
        <v>7.5</v>
      </c>
      <c r="L31" s="41"/>
      <c r="M31" s="41"/>
      <c r="N31" s="41"/>
      <c r="O31" s="35">
        <v>7</v>
      </c>
      <c r="P31" s="36">
        <f t="shared" si="0"/>
        <v>7.5</v>
      </c>
      <c r="Q31" s="37" t="str">
        <f t="shared" si="1"/>
        <v>B</v>
      </c>
      <c r="R31" s="38" t="str">
        <f t="shared" si="2"/>
        <v>Khá</v>
      </c>
      <c r="S31" s="39" t="str">
        <f t="shared" si="3"/>
        <v/>
      </c>
      <c r="T31" s="40" t="s">
        <v>65</v>
      </c>
      <c r="U31" s="3"/>
      <c r="V31" s="27"/>
      <c r="W31" s="78" t="str">
        <f t="shared" si="4"/>
        <v>Đạt</v>
      </c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2:38" ht="18.75" customHeight="1">
      <c r="B32" s="28">
        <v>23</v>
      </c>
      <c r="C32" s="29" t="s">
        <v>421</v>
      </c>
      <c r="D32" s="93" t="s">
        <v>422</v>
      </c>
      <c r="E32" s="31" t="s">
        <v>189</v>
      </c>
      <c r="F32" s="32" t="s">
        <v>379</v>
      </c>
      <c r="G32" s="29" t="s">
        <v>80</v>
      </c>
      <c r="H32" s="33">
        <v>10</v>
      </c>
      <c r="I32" s="33">
        <v>8</v>
      </c>
      <c r="J32" s="33" t="s">
        <v>28</v>
      </c>
      <c r="K32" s="33">
        <v>7.5</v>
      </c>
      <c r="L32" s="41"/>
      <c r="M32" s="41"/>
      <c r="N32" s="41"/>
      <c r="O32" s="35">
        <v>4</v>
      </c>
      <c r="P32" s="36">
        <f t="shared" si="0"/>
        <v>5.7</v>
      </c>
      <c r="Q32" s="37" t="str">
        <f t="shared" si="1"/>
        <v>C</v>
      </c>
      <c r="R32" s="38" t="str">
        <f t="shared" si="2"/>
        <v>Trung bình</v>
      </c>
      <c r="S32" s="39" t="str">
        <f t="shared" si="3"/>
        <v/>
      </c>
      <c r="T32" s="40" t="s">
        <v>65</v>
      </c>
      <c r="U32" s="3"/>
      <c r="V32" s="27"/>
      <c r="W32" s="78" t="str">
        <f t="shared" si="4"/>
        <v>Đạt</v>
      </c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2:38" ht="18.75" customHeight="1">
      <c r="B33" s="28">
        <v>24</v>
      </c>
      <c r="C33" s="29" t="s">
        <v>423</v>
      </c>
      <c r="D33" s="93" t="s">
        <v>424</v>
      </c>
      <c r="E33" s="31" t="s">
        <v>189</v>
      </c>
      <c r="F33" s="32" t="s">
        <v>425</v>
      </c>
      <c r="G33" s="29" t="s">
        <v>84</v>
      </c>
      <c r="H33" s="33">
        <v>9</v>
      </c>
      <c r="I33" s="33">
        <v>6</v>
      </c>
      <c r="J33" s="33" t="s">
        <v>28</v>
      </c>
      <c r="K33" s="33">
        <v>7</v>
      </c>
      <c r="L33" s="41"/>
      <c r="M33" s="41"/>
      <c r="N33" s="41"/>
      <c r="O33" s="35">
        <v>1</v>
      </c>
      <c r="P33" s="36">
        <f t="shared" si="0"/>
        <v>3.5</v>
      </c>
      <c r="Q33" s="37" t="str">
        <f t="shared" si="1"/>
        <v>F</v>
      </c>
      <c r="R33" s="38" t="str">
        <f t="shared" si="2"/>
        <v>Kém</v>
      </c>
      <c r="S33" s="39" t="str">
        <f t="shared" si="3"/>
        <v/>
      </c>
      <c r="T33" s="40" t="s">
        <v>65</v>
      </c>
      <c r="U33" s="3"/>
      <c r="V33" s="27"/>
      <c r="W33" s="78" t="str">
        <f t="shared" si="4"/>
        <v>Học lại</v>
      </c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2:38" ht="18.75" customHeight="1">
      <c r="B34" s="28">
        <v>25</v>
      </c>
      <c r="C34" s="29" t="s">
        <v>426</v>
      </c>
      <c r="D34" s="93" t="s">
        <v>145</v>
      </c>
      <c r="E34" s="31" t="s">
        <v>200</v>
      </c>
      <c r="F34" s="32" t="s">
        <v>427</v>
      </c>
      <c r="G34" s="29" t="s">
        <v>76</v>
      </c>
      <c r="H34" s="33">
        <v>10</v>
      </c>
      <c r="I34" s="33">
        <v>8</v>
      </c>
      <c r="J34" s="33" t="s">
        <v>28</v>
      </c>
      <c r="K34" s="33">
        <v>7</v>
      </c>
      <c r="L34" s="41"/>
      <c r="M34" s="41"/>
      <c r="N34" s="41"/>
      <c r="O34" s="35">
        <v>7</v>
      </c>
      <c r="P34" s="36">
        <f t="shared" si="0"/>
        <v>7.4</v>
      </c>
      <c r="Q34" s="37" t="str">
        <f t="shared" si="1"/>
        <v>B</v>
      </c>
      <c r="R34" s="38" t="str">
        <f t="shared" si="2"/>
        <v>Khá</v>
      </c>
      <c r="S34" s="39" t="str">
        <f t="shared" si="3"/>
        <v/>
      </c>
      <c r="T34" s="40" t="s">
        <v>65</v>
      </c>
      <c r="U34" s="3"/>
      <c r="V34" s="27"/>
      <c r="W34" s="78" t="str">
        <f t="shared" si="4"/>
        <v>Đạt</v>
      </c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2:38" ht="18.75" customHeight="1">
      <c r="B35" s="28">
        <v>26</v>
      </c>
      <c r="C35" s="29" t="s">
        <v>428</v>
      </c>
      <c r="D35" s="93" t="s">
        <v>123</v>
      </c>
      <c r="E35" s="31" t="s">
        <v>200</v>
      </c>
      <c r="F35" s="32" t="s">
        <v>286</v>
      </c>
      <c r="G35" s="29" t="s">
        <v>80</v>
      </c>
      <c r="H35" s="33">
        <v>10</v>
      </c>
      <c r="I35" s="33">
        <v>8</v>
      </c>
      <c r="J35" s="33" t="s">
        <v>28</v>
      </c>
      <c r="K35" s="33">
        <v>7.5</v>
      </c>
      <c r="L35" s="41"/>
      <c r="M35" s="41"/>
      <c r="N35" s="41"/>
      <c r="O35" s="35">
        <v>3</v>
      </c>
      <c r="P35" s="36">
        <f t="shared" si="0"/>
        <v>5.0999999999999996</v>
      </c>
      <c r="Q35" s="37" t="str">
        <f t="shared" si="1"/>
        <v>D+</v>
      </c>
      <c r="R35" s="38" t="str">
        <f t="shared" si="2"/>
        <v>Trung bình yếu</v>
      </c>
      <c r="S35" s="39" t="str">
        <f t="shared" si="3"/>
        <v/>
      </c>
      <c r="T35" s="40" t="s">
        <v>65</v>
      </c>
      <c r="U35" s="3"/>
      <c r="V35" s="27"/>
      <c r="W35" s="78" t="str">
        <f t="shared" si="4"/>
        <v>Đạt</v>
      </c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2:38" ht="18.75" customHeight="1">
      <c r="B36" s="28">
        <v>27</v>
      </c>
      <c r="C36" s="29" t="s">
        <v>429</v>
      </c>
      <c r="D36" s="93" t="s">
        <v>430</v>
      </c>
      <c r="E36" s="31" t="s">
        <v>204</v>
      </c>
      <c r="F36" s="32" t="s">
        <v>431</v>
      </c>
      <c r="G36" s="29" t="s">
        <v>84</v>
      </c>
      <c r="H36" s="33">
        <v>10</v>
      </c>
      <c r="I36" s="33">
        <v>6</v>
      </c>
      <c r="J36" s="33" t="s">
        <v>28</v>
      </c>
      <c r="K36" s="33">
        <v>8</v>
      </c>
      <c r="L36" s="41"/>
      <c r="M36" s="41"/>
      <c r="N36" s="41"/>
      <c r="O36" s="35">
        <v>7</v>
      </c>
      <c r="P36" s="36">
        <f t="shared" si="0"/>
        <v>7.4</v>
      </c>
      <c r="Q36" s="37" t="str">
        <f t="shared" si="1"/>
        <v>B</v>
      </c>
      <c r="R36" s="38" t="str">
        <f t="shared" si="2"/>
        <v>Khá</v>
      </c>
      <c r="S36" s="39" t="str">
        <f t="shared" si="3"/>
        <v/>
      </c>
      <c r="T36" s="40" t="s">
        <v>65</v>
      </c>
      <c r="U36" s="3"/>
      <c r="V36" s="27"/>
      <c r="W36" s="78" t="str">
        <f t="shared" si="4"/>
        <v>Đạt</v>
      </c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2:38" ht="18.75" customHeight="1">
      <c r="B37" s="28">
        <v>28</v>
      </c>
      <c r="C37" s="29" t="s">
        <v>432</v>
      </c>
      <c r="D37" s="93" t="s">
        <v>433</v>
      </c>
      <c r="E37" s="31" t="s">
        <v>212</v>
      </c>
      <c r="F37" s="32" t="s">
        <v>326</v>
      </c>
      <c r="G37" s="29" t="s">
        <v>84</v>
      </c>
      <c r="H37" s="33">
        <v>7</v>
      </c>
      <c r="I37" s="33">
        <v>6</v>
      </c>
      <c r="J37" s="33" t="s">
        <v>28</v>
      </c>
      <c r="K37" s="33">
        <v>6.5</v>
      </c>
      <c r="L37" s="41"/>
      <c r="M37" s="41"/>
      <c r="N37" s="41"/>
      <c r="O37" s="35">
        <v>2</v>
      </c>
      <c r="P37" s="36">
        <f t="shared" si="0"/>
        <v>3.8</v>
      </c>
      <c r="Q37" s="37" t="str">
        <f t="shared" si="1"/>
        <v>F</v>
      </c>
      <c r="R37" s="38" t="str">
        <f t="shared" si="2"/>
        <v>Kém</v>
      </c>
      <c r="S37" s="39" t="str">
        <f t="shared" si="3"/>
        <v/>
      </c>
      <c r="T37" s="40" t="s">
        <v>65</v>
      </c>
      <c r="U37" s="3"/>
      <c r="V37" s="27"/>
      <c r="W37" s="78" t="str">
        <f t="shared" si="4"/>
        <v>Học lại</v>
      </c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2:38" ht="18.75" customHeight="1">
      <c r="B38" s="28">
        <v>29</v>
      </c>
      <c r="C38" s="29" t="s">
        <v>434</v>
      </c>
      <c r="D38" s="93" t="s">
        <v>435</v>
      </c>
      <c r="E38" s="31" t="s">
        <v>436</v>
      </c>
      <c r="F38" s="32" t="s">
        <v>437</v>
      </c>
      <c r="G38" s="29" t="s">
        <v>100</v>
      </c>
      <c r="H38" s="33">
        <v>7</v>
      </c>
      <c r="I38" s="33">
        <v>6</v>
      </c>
      <c r="J38" s="33" t="s">
        <v>28</v>
      </c>
      <c r="K38" s="33">
        <v>6.5</v>
      </c>
      <c r="L38" s="41"/>
      <c r="M38" s="41"/>
      <c r="N38" s="41"/>
      <c r="O38" s="35">
        <v>4</v>
      </c>
      <c r="P38" s="36">
        <f t="shared" si="0"/>
        <v>5</v>
      </c>
      <c r="Q38" s="37" t="str">
        <f t="shared" si="1"/>
        <v>D+</v>
      </c>
      <c r="R38" s="38" t="str">
        <f t="shared" si="2"/>
        <v>Trung bình yếu</v>
      </c>
      <c r="S38" s="39" t="str">
        <f t="shared" si="3"/>
        <v/>
      </c>
      <c r="T38" s="40" t="s">
        <v>65</v>
      </c>
      <c r="U38" s="3"/>
      <c r="V38" s="27"/>
      <c r="W38" s="78" t="str">
        <f t="shared" si="4"/>
        <v>Đạt</v>
      </c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2:38" ht="18.75" customHeight="1">
      <c r="B39" s="28">
        <v>30</v>
      </c>
      <c r="C39" s="29" t="s">
        <v>438</v>
      </c>
      <c r="D39" s="93" t="s">
        <v>439</v>
      </c>
      <c r="E39" s="31" t="s">
        <v>440</v>
      </c>
      <c r="F39" s="32" t="s">
        <v>441</v>
      </c>
      <c r="G39" s="29" t="s">
        <v>76</v>
      </c>
      <c r="H39" s="33">
        <v>10</v>
      </c>
      <c r="I39" s="33">
        <v>6</v>
      </c>
      <c r="J39" s="33" t="s">
        <v>28</v>
      </c>
      <c r="K39" s="33">
        <v>8</v>
      </c>
      <c r="L39" s="41"/>
      <c r="M39" s="41"/>
      <c r="N39" s="41"/>
      <c r="O39" s="35">
        <v>7</v>
      </c>
      <c r="P39" s="36">
        <f t="shared" si="0"/>
        <v>7.4</v>
      </c>
      <c r="Q39" s="37" t="str">
        <f t="shared" si="1"/>
        <v>B</v>
      </c>
      <c r="R39" s="38" t="str">
        <f t="shared" si="2"/>
        <v>Khá</v>
      </c>
      <c r="S39" s="39" t="str">
        <f t="shared" si="3"/>
        <v/>
      </c>
      <c r="T39" s="40" t="s">
        <v>65</v>
      </c>
      <c r="U39" s="3"/>
      <c r="V39" s="27"/>
      <c r="W39" s="78" t="str">
        <f t="shared" si="4"/>
        <v>Đạt</v>
      </c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2:38" ht="18.75" customHeight="1">
      <c r="B40" s="28">
        <v>31</v>
      </c>
      <c r="C40" s="29" t="s">
        <v>442</v>
      </c>
      <c r="D40" s="93" t="s">
        <v>123</v>
      </c>
      <c r="E40" s="31" t="s">
        <v>443</v>
      </c>
      <c r="F40" s="32" t="s">
        <v>444</v>
      </c>
      <c r="G40" s="29" t="s">
        <v>88</v>
      </c>
      <c r="H40" s="33">
        <v>10</v>
      </c>
      <c r="I40" s="33">
        <v>6</v>
      </c>
      <c r="J40" s="33" t="s">
        <v>28</v>
      </c>
      <c r="K40" s="33">
        <v>7.5</v>
      </c>
      <c r="L40" s="41"/>
      <c r="M40" s="41"/>
      <c r="N40" s="41"/>
      <c r="O40" s="35">
        <v>3</v>
      </c>
      <c r="P40" s="36">
        <f t="shared" si="0"/>
        <v>4.9000000000000004</v>
      </c>
      <c r="Q40" s="37" t="str">
        <f t="shared" si="1"/>
        <v>D</v>
      </c>
      <c r="R40" s="38" t="str">
        <f t="shared" si="2"/>
        <v>Trung bình yếu</v>
      </c>
      <c r="S40" s="39" t="str">
        <f t="shared" si="3"/>
        <v/>
      </c>
      <c r="T40" s="40" t="s">
        <v>65</v>
      </c>
      <c r="U40" s="3"/>
      <c r="V40" s="27"/>
      <c r="W40" s="78" t="str">
        <f t="shared" si="4"/>
        <v>Đạt</v>
      </c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2:38" ht="18.75" customHeight="1">
      <c r="B41" s="28">
        <v>32</v>
      </c>
      <c r="C41" s="29" t="s">
        <v>445</v>
      </c>
      <c r="D41" s="93" t="s">
        <v>123</v>
      </c>
      <c r="E41" s="31" t="s">
        <v>446</v>
      </c>
      <c r="F41" s="32" t="s">
        <v>447</v>
      </c>
      <c r="G41" s="29" t="s">
        <v>92</v>
      </c>
      <c r="H41" s="33">
        <v>10</v>
      </c>
      <c r="I41" s="33">
        <v>6</v>
      </c>
      <c r="J41" s="33" t="s">
        <v>28</v>
      </c>
      <c r="K41" s="33">
        <v>7.5</v>
      </c>
      <c r="L41" s="41"/>
      <c r="M41" s="41"/>
      <c r="N41" s="41"/>
      <c r="O41" s="35">
        <v>4</v>
      </c>
      <c r="P41" s="36">
        <f t="shared" si="0"/>
        <v>5.5</v>
      </c>
      <c r="Q41" s="37" t="str">
        <f t="shared" si="1"/>
        <v>C</v>
      </c>
      <c r="R41" s="38" t="str">
        <f t="shared" si="2"/>
        <v>Trung bình</v>
      </c>
      <c r="S41" s="39" t="str">
        <f t="shared" si="3"/>
        <v/>
      </c>
      <c r="T41" s="40" t="s">
        <v>65</v>
      </c>
      <c r="U41" s="3"/>
      <c r="V41" s="27"/>
      <c r="W41" s="78" t="str">
        <f t="shared" si="4"/>
        <v>Đạt</v>
      </c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2:38" ht="18.75" customHeight="1">
      <c r="B42" s="28">
        <v>33</v>
      </c>
      <c r="C42" s="29" t="s">
        <v>448</v>
      </c>
      <c r="D42" s="93" t="s">
        <v>449</v>
      </c>
      <c r="E42" s="31" t="s">
        <v>220</v>
      </c>
      <c r="F42" s="32" t="s">
        <v>450</v>
      </c>
      <c r="G42" s="29" t="s">
        <v>100</v>
      </c>
      <c r="H42" s="33">
        <v>10</v>
      </c>
      <c r="I42" s="33">
        <v>6</v>
      </c>
      <c r="J42" s="33" t="s">
        <v>28</v>
      </c>
      <c r="K42" s="33">
        <v>8</v>
      </c>
      <c r="L42" s="41"/>
      <c r="M42" s="41"/>
      <c r="N42" s="41"/>
      <c r="O42" s="35">
        <v>7</v>
      </c>
      <c r="P42" s="36">
        <f t="shared" ref="P42:P72" si="5">ROUND(SUMPRODUCT(H42:O42,$H$9:$O$9)/100,1)</f>
        <v>7.4</v>
      </c>
      <c r="Q42" s="37" t="str">
        <f t="shared" ref="Q42:Q73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8" t="str">
        <f t="shared" ref="R42:R73" si="7">IF($P42&lt;4,"Kém",IF(AND($P42&gt;=4,$P42&lt;=5.4),"Trung bình yếu",IF(AND($P42&gt;=5.5,$P42&lt;=6.9),"Trung bình",IF(AND($P42&gt;=7,$P42&lt;=8.4),"Khá",IF(AND($P42&gt;=8.5,$P42&lt;=10),"Giỏi","")))))</f>
        <v>Khá</v>
      </c>
      <c r="S42" s="39" t="str">
        <f t="shared" ref="S42:S73" si="8">+IF(OR($H42=0,$I42=0,$J42=0,$K42=0),"Không đủ ĐKDT","")</f>
        <v/>
      </c>
      <c r="T42" s="40" t="s">
        <v>65</v>
      </c>
      <c r="U42" s="3"/>
      <c r="V42" s="27"/>
      <c r="W42" s="78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  <row r="43" spans="2:38" ht="18.75" customHeight="1">
      <c r="B43" s="28">
        <v>34</v>
      </c>
      <c r="C43" s="29" t="s">
        <v>451</v>
      </c>
      <c r="D43" s="93" t="s">
        <v>452</v>
      </c>
      <c r="E43" s="31" t="s">
        <v>220</v>
      </c>
      <c r="F43" s="32" t="s">
        <v>453</v>
      </c>
      <c r="G43" s="29" t="s">
        <v>84</v>
      </c>
      <c r="H43" s="33">
        <v>5</v>
      </c>
      <c r="I43" s="33">
        <v>6</v>
      </c>
      <c r="J43" s="33" t="s">
        <v>28</v>
      </c>
      <c r="K43" s="33">
        <v>2.5</v>
      </c>
      <c r="L43" s="41"/>
      <c r="M43" s="41"/>
      <c r="N43" s="41"/>
      <c r="O43" s="35">
        <v>3</v>
      </c>
      <c r="P43" s="36">
        <f t="shared" si="5"/>
        <v>3.4</v>
      </c>
      <c r="Q43" s="37" t="str">
        <f t="shared" si="6"/>
        <v>F</v>
      </c>
      <c r="R43" s="38" t="str">
        <f t="shared" si="7"/>
        <v>Kém</v>
      </c>
      <c r="S43" s="39" t="str">
        <f t="shared" si="8"/>
        <v/>
      </c>
      <c r="T43" s="40" t="s">
        <v>65</v>
      </c>
      <c r="U43" s="3"/>
      <c r="V43" s="27"/>
      <c r="W43" s="78" t="str">
        <f t="shared" si="9"/>
        <v>Học lại</v>
      </c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</row>
    <row r="44" spans="2:38" ht="18.75" customHeight="1">
      <c r="B44" s="28">
        <v>35</v>
      </c>
      <c r="C44" s="29" t="s">
        <v>454</v>
      </c>
      <c r="D44" s="93" t="s">
        <v>395</v>
      </c>
      <c r="E44" s="31" t="s">
        <v>220</v>
      </c>
      <c r="F44" s="32" t="s">
        <v>455</v>
      </c>
      <c r="G44" s="29" t="s">
        <v>96</v>
      </c>
      <c r="H44" s="33">
        <v>10</v>
      </c>
      <c r="I44" s="33">
        <v>10</v>
      </c>
      <c r="J44" s="33" t="s">
        <v>28</v>
      </c>
      <c r="K44" s="33">
        <v>8</v>
      </c>
      <c r="L44" s="41"/>
      <c r="M44" s="41"/>
      <c r="N44" s="41"/>
      <c r="O44" s="35">
        <v>4</v>
      </c>
      <c r="P44" s="36">
        <f t="shared" si="5"/>
        <v>6</v>
      </c>
      <c r="Q44" s="37" t="str">
        <f t="shared" si="6"/>
        <v>C</v>
      </c>
      <c r="R44" s="38" t="str">
        <f t="shared" si="7"/>
        <v>Trung bình</v>
      </c>
      <c r="S44" s="39" t="str">
        <f t="shared" si="8"/>
        <v/>
      </c>
      <c r="T44" s="40" t="s">
        <v>65</v>
      </c>
      <c r="U44" s="3"/>
      <c r="V44" s="27"/>
      <c r="W44" s="78" t="str">
        <f t="shared" si="9"/>
        <v>Đạt</v>
      </c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</row>
    <row r="45" spans="2:38" ht="18.75" customHeight="1">
      <c r="B45" s="28">
        <v>36</v>
      </c>
      <c r="C45" s="29" t="s">
        <v>456</v>
      </c>
      <c r="D45" s="93" t="s">
        <v>457</v>
      </c>
      <c r="E45" s="31" t="s">
        <v>458</v>
      </c>
      <c r="F45" s="32" t="s">
        <v>459</v>
      </c>
      <c r="G45" s="29" t="s">
        <v>92</v>
      </c>
      <c r="H45" s="33">
        <v>9</v>
      </c>
      <c r="I45" s="33">
        <v>6</v>
      </c>
      <c r="J45" s="33" t="s">
        <v>28</v>
      </c>
      <c r="K45" s="33">
        <v>6.5</v>
      </c>
      <c r="L45" s="41"/>
      <c r="M45" s="41"/>
      <c r="N45" s="41"/>
      <c r="O45" s="35">
        <v>2</v>
      </c>
      <c r="P45" s="36">
        <f t="shared" si="5"/>
        <v>4</v>
      </c>
      <c r="Q45" s="37" t="str">
        <f t="shared" si="6"/>
        <v>D</v>
      </c>
      <c r="R45" s="38" t="str">
        <f t="shared" si="7"/>
        <v>Trung bình yếu</v>
      </c>
      <c r="S45" s="39" t="str">
        <f t="shared" si="8"/>
        <v/>
      </c>
      <c r="T45" s="40" t="s">
        <v>65</v>
      </c>
      <c r="U45" s="3"/>
      <c r="V45" s="27"/>
      <c r="W45" s="78" t="str">
        <f t="shared" si="9"/>
        <v>Đạt</v>
      </c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</row>
    <row r="46" spans="2:38" ht="18.75" customHeight="1">
      <c r="B46" s="28">
        <v>37</v>
      </c>
      <c r="C46" s="29" t="s">
        <v>460</v>
      </c>
      <c r="D46" s="93" t="s">
        <v>131</v>
      </c>
      <c r="E46" s="31" t="s">
        <v>458</v>
      </c>
      <c r="F46" s="32" t="s">
        <v>461</v>
      </c>
      <c r="G46" s="29" t="s">
        <v>88</v>
      </c>
      <c r="H46" s="33">
        <v>8</v>
      </c>
      <c r="I46" s="33">
        <v>6</v>
      </c>
      <c r="J46" s="33" t="s">
        <v>28</v>
      </c>
      <c r="K46" s="33">
        <v>6</v>
      </c>
      <c r="L46" s="41"/>
      <c r="M46" s="41"/>
      <c r="N46" s="41"/>
      <c r="O46" s="35">
        <v>5</v>
      </c>
      <c r="P46" s="36">
        <f t="shared" si="5"/>
        <v>5.6</v>
      </c>
      <c r="Q46" s="37" t="str">
        <f t="shared" si="6"/>
        <v>C</v>
      </c>
      <c r="R46" s="38" t="str">
        <f t="shared" si="7"/>
        <v>Trung bình</v>
      </c>
      <c r="S46" s="39" t="str">
        <f t="shared" si="8"/>
        <v/>
      </c>
      <c r="T46" s="40" t="s">
        <v>65</v>
      </c>
      <c r="U46" s="3"/>
      <c r="V46" s="27"/>
      <c r="W46" s="78" t="str">
        <f t="shared" si="9"/>
        <v>Đạt</v>
      </c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</row>
    <row r="47" spans="2:38" ht="18.75" customHeight="1">
      <c r="B47" s="28">
        <v>38</v>
      </c>
      <c r="C47" s="29" t="s">
        <v>462</v>
      </c>
      <c r="D47" s="102" t="s">
        <v>463</v>
      </c>
      <c r="E47" s="31" t="s">
        <v>464</v>
      </c>
      <c r="F47" s="32" t="s">
        <v>106</v>
      </c>
      <c r="G47" s="29" t="s">
        <v>113</v>
      </c>
      <c r="H47" s="33">
        <v>10</v>
      </c>
      <c r="I47" s="33">
        <v>8</v>
      </c>
      <c r="J47" s="33" t="s">
        <v>28</v>
      </c>
      <c r="K47" s="33">
        <v>7</v>
      </c>
      <c r="L47" s="41"/>
      <c r="M47" s="41"/>
      <c r="N47" s="41"/>
      <c r="O47" s="35">
        <v>7</v>
      </c>
      <c r="P47" s="36">
        <f t="shared" si="5"/>
        <v>7.4</v>
      </c>
      <c r="Q47" s="37" t="str">
        <f t="shared" si="6"/>
        <v>B</v>
      </c>
      <c r="R47" s="38" t="str">
        <f t="shared" si="7"/>
        <v>Khá</v>
      </c>
      <c r="S47" s="39" t="str">
        <f t="shared" si="8"/>
        <v/>
      </c>
      <c r="T47" s="40" t="s">
        <v>65</v>
      </c>
      <c r="U47" s="3"/>
      <c r="V47" s="27"/>
      <c r="W47" s="78" t="str">
        <f t="shared" si="9"/>
        <v>Đạt</v>
      </c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</row>
    <row r="48" spans="2:38" ht="18.75" customHeight="1">
      <c r="B48" s="28">
        <v>39</v>
      </c>
      <c r="C48" s="29" t="s">
        <v>465</v>
      </c>
      <c r="D48" s="93" t="s">
        <v>466</v>
      </c>
      <c r="E48" s="31" t="s">
        <v>467</v>
      </c>
      <c r="F48" s="32" t="s">
        <v>468</v>
      </c>
      <c r="G48" s="29" t="s">
        <v>88</v>
      </c>
      <c r="H48" s="33">
        <v>8</v>
      </c>
      <c r="I48" s="33">
        <v>8</v>
      </c>
      <c r="J48" s="33" t="s">
        <v>28</v>
      </c>
      <c r="K48" s="33">
        <v>7.5</v>
      </c>
      <c r="L48" s="41"/>
      <c r="M48" s="41"/>
      <c r="N48" s="41"/>
      <c r="O48" s="35">
        <v>4</v>
      </c>
      <c r="P48" s="36">
        <f t="shared" si="5"/>
        <v>5.5</v>
      </c>
      <c r="Q48" s="37" t="str">
        <f t="shared" si="6"/>
        <v>C</v>
      </c>
      <c r="R48" s="38" t="str">
        <f t="shared" si="7"/>
        <v>Trung bình</v>
      </c>
      <c r="S48" s="39" t="str">
        <f t="shared" si="8"/>
        <v/>
      </c>
      <c r="T48" s="40" t="s">
        <v>64</v>
      </c>
      <c r="U48" s="3"/>
      <c r="V48" s="27"/>
      <c r="W48" s="78" t="str">
        <f t="shared" si="9"/>
        <v>Đạt</v>
      </c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</row>
    <row r="49" spans="2:38" ht="18.75" customHeight="1">
      <c r="B49" s="28">
        <v>40</v>
      </c>
      <c r="C49" s="29" t="s">
        <v>469</v>
      </c>
      <c r="D49" s="93" t="s">
        <v>203</v>
      </c>
      <c r="E49" s="31" t="s">
        <v>470</v>
      </c>
      <c r="F49" s="32" t="s">
        <v>471</v>
      </c>
      <c r="G49" s="29" t="s">
        <v>96</v>
      </c>
      <c r="H49" s="33">
        <v>10</v>
      </c>
      <c r="I49" s="33">
        <v>8</v>
      </c>
      <c r="J49" s="33" t="s">
        <v>28</v>
      </c>
      <c r="K49" s="33">
        <v>6.5</v>
      </c>
      <c r="L49" s="41"/>
      <c r="M49" s="41"/>
      <c r="N49" s="41"/>
      <c r="O49" s="35">
        <v>3</v>
      </c>
      <c r="P49" s="36">
        <f t="shared" si="5"/>
        <v>4.9000000000000004</v>
      </c>
      <c r="Q49" s="37" t="str">
        <f t="shared" si="6"/>
        <v>D</v>
      </c>
      <c r="R49" s="38" t="str">
        <f t="shared" si="7"/>
        <v>Trung bình yếu</v>
      </c>
      <c r="S49" s="39" t="str">
        <f t="shared" si="8"/>
        <v/>
      </c>
      <c r="T49" s="40" t="s">
        <v>64</v>
      </c>
      <c r="U49" s="3"/>
      <c r="V49" s="27"/>
      <c r="W49" s="78" t="str">
        <f t="shared" si="9"/>
        <v>Đạt</v>
      </c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</row>
    <row r="50" spans="2:38" ht="18.75" customHeight="1">
      <c r="B50" s="28">
        <v>41</v>
      </c>
      <c r="C50" s="29" t="s">
        <v>472</v>
      </c>
      <c r="D50" s="93" t="s">
        <v>473</v>
      </c>
      <c r="E50" s="31" t="s">
        <v>474</v>
      </c>
      <c r="F50" s="32" t="s">
        <v>475</v>
      </c>
      <c r="G50" s="29" t="s">
        <v>88</v>
      </c>
      <c r="H50" s="33">
        <v>8</v>
      </c>
      <c r="I50" s="33">
        <v>6</v>
      </c>
      <c r="J50" s="33" t="s">
        <v>28</v>
      </c>
      <c r="K50" s="33">
        <v>5</v>
      </c>
      <c r="L50" s="41"/>
      <c r="M50" s="41"/>
      <c r="N50" s="41"/>
      <c r="O50" s="35">
        <v>3</v>
      </c>
      <c r="P50" s="36">
        <f t="shared" si="5"/>
        <v>4.2</v>
      </c>
      <c r="Q50" s="37" t="str">
        <f t="shared" si="6"/>
        <v>D</v>
      </c>
      <c r="R50" s="38" t="str">
        <f t="shared" si="7"/>
        <v>Trung bình yếu</v>
      </c>
      <c r="S50" s="39" t="str">
        <f t="shared" si="8"/>
        <v/>
      </c>
      <c r="T50" s="40" t="s">
        <v>64</v>
      </c>
      <c r="U50" s="3"/>
      <c r="V50" s="27"/>
      <c r="W50" s="78" t="str">
        <f t="shared" si="9"/>
        <v>Đạt</v>
      </c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</row>
    <row r="51" spans="2:38" ht="18.75" customHeight="1">
      <c r="B51" s="28">
        <v>42</v>
      </c>
      <c r="C51" s="29" t="s">
        <v>476</v>
      </c>
      <c r="D51" s="93" t="s">
        <v>477</v>
      </c>
      <c r="E51" s="31" t="s">
        <v>242</v>
      </c>
      <c r="F51" s="32" t="s">
        <v>478</v>
      </c>
      <c r="G51" s="29" t="s">
        <v>76</v>
      </c>
      <c r="H51" s="33">
        <v>8</v>
      </c>
      <c r="I51" s="33">
        <v>6</v>
      </c>
      <c r="J51" s="33" t="s">
        <v>28</v>
      </c>
      <c r="K51" s="33">
        <v>6</v>
      </c>
      <c r="L51" s="41"/>
      <c r="M51" s="41"/>
      <c r="N51" s="41"/>
      <c r="O51" s="35">
        <v>6</v>
      </c>
      <c r="P51" s="36">
        <f t="shared" si="5"/>
        <v>6.2</v>
      </c>
      <c r="Q51" s="37" t="str">
        <f t="shared" si="6"/>
        <v>C</v>
      </c>
      <c r="R51" s="38" t="str">
        <f t="shared" si="7"/>
        <v>Trung bình</v>
      </c>
      <c r="S51" s="39" t="str">
        <f t="shared" si="8"/>
        <v/>
      </c>
      <c r="T51" s="40" t="s">
        <v>64</v>
      </c>
      <c r="U51" s="3"/>
      <c r="V51" s="27"/>
      <c r="W51" s="78" t="str">
        <f t="shared" si="9"/>
        <v>Đạt</v>
      </c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</row>
    <row r="52" spans="2:38" ht="18.75" customHeight="1">
      <c r="B52" s="28">
        <v>43</v>
      </c>
      <c r="C52" s="29" t="s">
        <v>479</v>
      </c>
      <c r="D52" s="93" t="s">
        <v>480</v>
      </c>
      <c r="E52" s="31" t="s">
        <v>247</v>
      </c>
      <c r="F52" s="32" t="s">
        <v>481</v>
      </c>
      <c r="G52" s="29" t="s">
        <v>88</v>
      </c>
      <c r="H52" s="33">
        <v>10</v>
      </c>
      <c r="I52" s="33">
        <v>8</v>
      </c>
      <c r="J52" s="33" t="s">
        <v>28</v>
      </c>
      <c r="K52" s="33">
        <v>8</v>
      </c>
      <c r="L52" s="41"/>
      <c r="M52" s="41"/>
      <c r="N52" s="41"/>
      <c r="O52" s="35">
        <v>4</v>
      </c>
      <c r="P52" s="36">
        <f t="shared" si="5"/>
        <v>5.8</v>
      </c>
      <c r="Q52" s="37" t="str">
        <f t="shared" si="6"/>
        <v>C</v>
      </c>
      <c r="R52" s="38" t="str">
        <f t="shared" si="7"/>
        <v>Trung bình</v>
      </c>
      <c r="S52" s="39" t="str">
        <f t="shared" si="8"/>
        <v/>
      </c>
      <c r="T52" s="40" t="s">
        <v>64</v>
      </c>
      <c r="U52" s="3"/>
      <c r="V52" s="27"/>
      <c r="W52" s="78" t="str">
        <f t="shared" si="9"/>
        <v>Đạt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2:38" ht="18.75" customHeight="1">
      <c r="B53" s="28">
        <v>44</v>
      </c>
      <c r="C53" s="29" t="s">
        <v>482</v>
      </c>
      <c r="D53" s="93" t="s">
        <v>203</v>
      </c>
      <c r="E53" s="31" t="s">
        <v>247</v>
      </c>
      <c r="F53" s="32" t="s">
        <v>483</v>
      </c>
      <c r="G53" s="29" t="s">
        <v>100</v>
      </c>
      <c r="H53" s="33">
        <v>9</v>
      </c>
      <c r="I53" s="33">
        <v>6</v>
      </c>
      <c r="J53" s="33" t="s">
        <v>28</v>
      </c>
      <c r="K53" s="33">
        <v>7</v>
      </c>
      <c r="L53" s="41"/>
      <c r="M53" s="41"/>
      <c r="N53" s="41"/>
      <c r="O53" s="35">
        <v>6</v>
      </c>
      <c r="P53" s="36">
        <f t="shared" si="5"/>
        <v>6.5</v>
      </c>
      <c r="Q53" s="37" t="str">
        <f t="shared" si="6"/>
        <v>C+</v>
      </c>
      <c r="R53" s="38" t="str">
        <f t="shared" si="7"/>
        <v>Trung bình</v>
      </c>
      <c r="S53" s="39" t="str">
        <f t="shared" si="8"/>
        <v/>
      </c>
      <c r="T53" s="40" t="s">
        <v>64</v>
      </c>
      <c r="U53" s="3"/>
      <c r="V53" s="27"/>
      <c r="W53" s="78" t="str">
        <f t="shared" si="9"/>
        <v>Đạt</v>
      </c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2:38" ht="18.75" customHeight="1">
      <c r="B54" s="28">
        <v>45</v>
      </c>
      <c r="C54" s="29" t="s">
        <v>484</v>
      </c>
      <c r="D54" s="93" t="s">
        <v>485</v>
      </c>
      <c r="E54" s="31" t="s">
        <v>486</v>
      </c>
      <c r="F54" s="32" t="s">
        <v>487</v>
      </c>
      <c r="G54" s="29" t="s">
        <v>84</v>
      </c>
      <c r="H54" s="33">
        <v>7</v>
      </c>
      <c r="I54" s="33">
        <v>6</v>
      </c>
      <c r="J54" s="33" t="s">
        <v>28</v>
      </c>
      <c r="K54" s="33">
        <v>6</v>
      </c>
      <c r="L54" s="41"/>
      <c r="M54" s="41"/>
      <c r="N54" s="41"/>
      <c r="O54" s="35">
        <v>4</v>
      </c>
      <c r="P54" s="36">
        <f t="shared" si="5"/>
        <v>4.9000000000000004</v>
      </c>
      <c r="Q54" s="37" t="str">
        <f t="shared" si="6"/>
        <v>D</v>
      </c>
      <c r="R54" s="38" t="str">
        <f t="shared" si="7"/>
        <v>Trung bình yếu</v>
      </c>
      <c r="S54" s="39" t="str">
        <f t="shared" si="8"/>
        <v/>
      </c>
      <c r="T54" s="40" t="s">
        <v>64</v>
      </c>
      <c r="U54" s="3"/>
      <c r="V54" s="27"/>
      <c r="W54" s="78" t="str">
        <f t="shared" si="9"/>
        <v>Đạt</v>
      </c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2:38" ht="18.75" customHeight="1">
      <c r="B55" s="28">
        <v>46</v>
      </c>
      <c r="C55" s="29" t="s">
        <v>488</v>
      </c>
      <c r="D55" s="93" t="s">
        <v>489</v>
      </c>
      <c r="E55" s="31" t="s">
        <v>255</v>
      </c>
      <c r="F55" s="32" t="s">
        <v>490</v>
      </c>
      <c r="G55" s="29" t="s">
        <v>88</v>
      </c>
      <c r="H55" s="33">
        <v>10</v>
      </c>
      <c r="I55" s="33">
        <v>8</v>
      </c>
      <c r="J55" s="33" t="s">
        <v>28</v>
      </c>
      <c r="K55" s="33">
        <v>8</v>
      </c>
      <c r="L55" s="41"/>
      <c r="M55" s="41"/>
      <c r="N55" s="41"/>
      <c r="O55" s="35">
        <v>3</v>
      </c>
      <c r="P55" s="36">
        <f t="shared" si="5"/>
        <v>5.2</v>
      </c>
      <c r="Q55" s="37" t="str">
        <f t="shared" si="6"/>
        <v>D+</v>
      </c>
      <c r="R55" s="38" t="str">
        <f t="shared" si="7"/>
        <v>Trung bình yếu</v>
      </c>
      <c r="S55" s="39" t="str">
        <f t="shared" si="8"/>
        <v/>
      </c>
      <c r="T55" s="40" t="s">
        <v>64</v>
      </c>
      <c r="U55" s="3"/>
      <c r="V55" s="27"/>
      <c r="W55" s="78" t="str">
        <f t="shared" si="9"/>
        <v>Đạt</v>
      </c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2:38" ht="18.75" customHeight="1">
      <c r="B56" s="28">
        <v>47</v>
      </c>
      <c r="C56" s="29" t="s">
        <v>491</v>
      </c>
      <c r="D56" s="93" t="s">
        <v>123</v>
      </c>
      <c r="E56" s="31" t="s">
        <v>255</v>
      </c>
      <c r="F56" s="32" t="s">
        <v>492</v>
      </c>
      <c r="G56" s="29" t="s">
        <v>88</v>
      </c>
      <c r="H56" s="33">
        <v>10</v>
      </c>
      <c r="I56" s="33">
        <v>8</v>
      </c>
      <c r="J56" s="33" t="s">
        <v>28</v>
      </c>
      <c r="K56" s="33">
        <v>8</v>
      </c>
      <c r="L56" s="41"/>
      <c r="M56" s="41"/>
      <c r="N56" s="41"/>
      <c r="O56" s="35">
        <v>4</v>
      </c>
      <c r="P56" s="36">
        <f t="shared" si="5"/>
        <v>5.8</v>
      </c>
      <c r="Q56" s="37" t="str">
        <f t="shared" si="6"/>
        <v>C</v>
      </c>
      <c r="R56" s="38" t="str">
        <f t="shared" si="7"/>
        <v>Trung bình</v>
      </c>
      <c r="S56" s="39" t="str">
        <f t="shared" si="8"/>
        <v/>
      </c>
      <c r="T56" s="40" t="s">
        <v>64</v>
      </c>
      <c r="U56" s="3"/>
      <c r="V56" s="27"/>
      <c r="W56" s="78" t="str">
        <f t="shared" si="9"/>
        <v>Đạt</v>
      </c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2:38" ht="18.75" customHeight="1">
      <c r="B57" s="28">
        <v>48</v>
      </c>
      <c r="C57" s="29" t="s">
        <v>493</v>
      </c>
      <c r="D57" s="93" t="s">
        <v>494</v>
      </c>
      <c r="E57" s="31" t="s">
        <v>495</v>
      </c>
      <c r="F57" s="32" t="s">
        <v>496</v>
      </c>
      <c r="G57" s="29" t="s">
        <v>96</v>
      </c>
      <c r="H57" s="33">
        <v>10</v>
      </c>
      <c r="I57" s="33">
        <v>6</v>
      </c>
      <c r="J57" s="33" t="s">
        <v>28</v>
      </c>
      <c r="K57" s="33">
        <v>7.5</v>
      </c>
      <c r="L57" s="41"/>
      <c r="M57" s="41"/>
      <c r="N57" s="41"/>
      <c r="O57" s="35">
        <v>4</v>
      </c>
      <c r="P57" s="36">
        <f t="shared" si="5"/>
        <v>5.5</v>
      </c>
      <c r="Q57" s="37" t="str">
        <f t="shared" si="6"/>
        <v>C</v>
      </c>
      <c r="R57" s="38" t="str">
        <f t="shared" si="7"/>
        <v>Trung bình</v>
      </c>
      <c r="S57" s="39" t="str">
        <f t="shared" si="8"/>
        <v/>
      </c>
      <c r="T57" s="40" t="s">
        <v>64</v>
      </c>
      <c r="U57" s="3"/>
      <c r="V57" s="27"/>
      <c r="W57" s="78" t="str">
        <f t="shared" si="9"/>
        <v>Đạt</v>
      </c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2:38" ht="18.75" customHeight="1">
      <c r="B58" s="28">
        <v>49</v>
      </c>
      <c r="C58" s="29" t="s">
        <v>497</v>
      </c>
      <c r="D58" s="93" t="s">
        <v>352</v>
      </c>
      <c r="E58" s="31" t="s">
        <v>264</v>
      </c>
      <c r="F58" s="32" t="s">
        <v>396</v>
      </c>
      <c r="G58" s="29" t="s">
        <v>96</v>
      </c>
      <c r="H58" s="33">
        <v>9</v>
      </c>
      <c r="I58" s="33">
        <v>6</v>
      </c>
      <c r="J58" s="33" t="s">
        <v>28</v>
      </c>
      <c r="K58" s="33">
        <v>6.5</v>
      </c>
      <c r="L58" s="41"/>
      <c r="M58" s="41"/>
      <c r="N58" s="41"/>
      <c r="O58" s="35">
        <v>6</v>
      </c>
      <c r="P58" s="36">
        <f t="shared" si="5"/>
        <v>6.4</v>
      </c>
      <c r="Q58" s="37" t="str">
        <f t="shared" si="6"/>
        <v>C</v>
      </c>
      <c r="R58" s="38" t="str">
        <f t="shared" si="7"/>
        <v>Trung bình</v>
      </c>
      <c r="S58" s="39" t="str">
        <f t="shared" si="8"/>
        <v/>
      </c>
      <c r="T58" s="40" t="s">
        <v>64</v>
      </c>
      <c r="U58" s="3"/>
      <c r="V58" s="27"/>
      <c r="W58" s="78" t="str">
        <f t="shared" si="9"/>
        <v>Đạt</v>
      </c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2:38" ht="18.75" customHeight="1">
      <c r="B59" s="28">
        <v>50</v>
      </c>
      <c r="C59" s="29" t="s">
        <v>498</v>
      </c>
      <c r="D59" s="93" t="s">
        <v>499</v>
      </c>
      <c r="E59" s="31" t="s">
        <v>500</v>
      </c>
      <c r="F59" s="32" t="s">
        <v>501</v>
      </c>
      <c r="G59" s="29" t="s">
        <v>113</v>
      </c>
      <c r="H59" s="33">
        <v>10</v>
      </c>
      <c r="I59" s="33">
        <v>9</v>
      </c>
      <c r="J59" s="33" t="s">
        <v>28</v>
      </c>
      <c r="K59" s="33">
        <v>8.5</v>
      </c>
      <c r="L59" s="41"/>
      <c r="M59" s="41"/>
      <c r="N59" s="41"/>
      <c r="O59" s="35">
        <v>5</v>
      </c>
      <c r="P59" s="36">
        <f t="shared" si="5"/>
        <v>6.6</v>
      </c>
      <c r="Q59" s="37" t="str">
        <f t="shared" si="6"/>
        <v>C+</v>
      </c>
      <c r="R59" s="38" t="str">
        <f t="shared" si="7"/>
        <v>Trung bình</v>
      </c>
      <c r="S59" s="39" t="str">
        <f t="shared" si="8"/>
        <v/>
      </c>
      <c r="T59" s="40" t="s">
        <v>64</v>
      </c>
      <c r="U59" s="3"/>
      <c r="V59" s="27"/>
      <c r="W59" s="78" t="str">
        <f t="shared" si="9"/>
        <v>Đạt</v>
      </c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2:38" ht="18.75" customHeight="1">
      <c r="B60" s="28">
        <v>51</v>
      </c>
      <c r="C60" s="29" t="s">
        <v>502</v>
      </c>
      <c r="D60" s="93" t="s">
        <v>503</v>
      </c>
      <c r="E60" s="31" t="s">
        <v>277</v>
      </c>
      <c r="F60" s="32" t="s">
        <v>504</v>
      </c>
      <c r="G60" s="29" t="s">
        <v>126</v>
      </c>
      <c r="H60" s="33">
        <v>10</v>
      </c>
      <c r="I60" s="33">
        <v>6</v>
      </c>
      <c r="J60" s="33" t="s">
        <v>28</v>
      </c>
      <c r="K60" s="33">
        <v>8</v>
      </c>
      <c r="L60" s="41"/>
      <c r="M60" s="41"/>
      <c r="N60" s="41"/>
      <c r="O60" s="35">
        <v>4</v>
      </c>
      <c r="P60" s="36">
        <f t="shared" si="5"/>
        <v>5.6</v>
      </c>
      <c r="Q60" s="37" t="str">
        <f t="shared" si="6"/>
        <v>C</v>
      </c>
      <c r="R60" s="38" t="str">
        <f t="shared" si="7"/>
        <v>Trung bình</v>
      </c>
      <c r="S60" s="39" t="str">
        <f t="shared" si="8"/>
        <v/>
      </c>
      <c r="T60" s="40" t="s">
        <v>64</v>
      </c>
      <c r="U60" s="3"/>
      <c r="V60" s="27"/>
      <c r="W60" s="78" t="str">
        <f t="shared" si="9"/>
        <v>Đạt</v>
      </c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2:38" ht="18.75" customHeight="1">
      <c r="B61" s="28">
        <v>52</v>
      </c>
      <c r="C61" s="29" t="s">
        <v>505</v>
      </c>
      <c r="D61" s="93" t="s">
        <v>332</v>
      </c>
      <c r="E61" s="31" t="s">
        <v>506</v>
      </c>
      <c r="F61" s="32" t="s">
        <v>359</v>
      </c>
      <c r="G61" s="29" t="s">
        <v>92</v>
      </c>
      <c r="H61" s="33">
        <v>9</v>
      </c>
      <c r="I61" s="33">
        <v>6</v>
      </c>
      <c r="J61" s="33" t="s">
        <v>28</v>
      </c>
      <c r="K61" s="33">
        <v>7</v>
      </c>
      <c r="L61" s="41"/>
      <c r="M61" s="41"/>
      <c r="N61" s="41"/>
      <c r="O61" s="35">
        <v>4</v>
      </c>
      <c r="P61" s="36">
        <f t="shared" si="5"/>
        <v>5.3</v>
      </c>
      <c r="Q61" s="37" t="str">
        <f t="shared" si="6"/>
        <v>D+</v>
      </c>
      <c r="R61" s="38" t="str">
        <f t="shared" si="7"/>
        <v>Trung bình yếu</v>
      </c>
      <c r="S61" s="39" t="str">
        <f t="shared" si="8"/>
        <v/>
      </c>
      <c r="T61" s="40" t="s">
        <v>64</v>
      </c>
      <c r="U61" s="3"/>
      <c r="V61" s="27"/>
      <c r="W61" s="78" t="str">
        <f t="shared" si="9"/>
        <v>Đạt</v>
      </c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2:38" ht="18.75" customHeight="1">
      <c r="B62" s="28">
        <v>53</v>
      </c>
      <c r="C62" s="29" t="s">
        <v>507</v>
      </c>
      <c r="D62" s="93" t="s">
        <v>280</v>
      </c>
      <c r="E62" s="31" t="s">
        <v>508</v>
      </c>
      <c r="F62" s="32" t="s">
        <v>509</v>
      </c>
      <c r="G62" s="29" t="s">
        <v>100</v>
      </c>
      <c r="H62" s="33">
        <v>7</v>
      </c>
      <c r="I62" s="33">
        <v>5</v>
      </c>
      <c r="J62" s="33" t="s">
        <v>28</v>
      </c>
      <c r="K62" s="33">
        <v>6.5</v>
      </c>
      <c r="L62" s="41"/>
      <c r="M62" s="41"/>
      <c r="N62" s="41"/>
      <c r="O62" s="35">
        <v>3</v>
      </c>
      <c r="P62" s="36">
        <f t="shared" si="5"/>
        <v>4.3</v>
      </c>
      <c r="Q62" s="37" t="str">
        <f t="shared" si="6"/>
        <v>D</v>
      </c>
      <c r="R62" s="38" t="str">
        <f t="shared" si="7"/>
        <v>Trung bình yếu</v>
      </c>
      <c r="S62" s="39" t="str">
        <f t="shared" si="8"/>
        <v/>
      </c>
      <c r="T62" s="40" t="s">
        <v>64</v>
      </c>
      <c r="U62" s="3"/>
      <c r="V62" s="27"/>
      <c r="W62" s="78" t="str">
        <f t="shared" si="9"/>
        <v>Đạt</v>
      </c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2:38" ht="18.75" customHeight="1">
      <c r="B63" s="28">
        <v>54</v>
      </c>
      <c r="C63" s="29" t="s">
        <v>510</v>
      </c>
      <c r="D63" s="93" t="s">
        <v>511</v>
      </c>
      <c r="E63" s="31" t="s">
        <v>512</v>
      </c>
      <c r="F63" s="32" t="s">
        <v>513</v>
      </c>
      <c r="G63" s="29" t="s">
        <v>88</v>
      </c>
      <c r="H63" s="33">
        <v>8</v>
      </c>
      <c r="I63" s="33">
        <v>6</v>
      </c>
      <c r="J63" s="33" t="s">
        <v>28</v>
      </c>
      <c r="K63" s="33">
        <v>6.5</v>
      </c>
      <c r="L63" s="41"/>
      <c r="M63" s="41"/>
      <c r="N63" s="41"/>
      <c r="O63" s="35">
        <v>4</v>
      </c>
      <c r="P63" s="36">
        <f t="shared" si="5"/>
        <v>5.0999999999999996</v>
      </c>
      <c r="Q63" s="37" t="str">
        <f t="shared" si="6"/>
        <v>D+</v>
      </c>
      <c r="R63" s="38" t="str">
        <f t="shared" si="7"/>
        <v>Trung bình yếu</v>
      </c>
      <c r="S63" s="39" t="str">
        <f t="shared" si="8"/>
        <v/>
      </c>
      <c r="T63" s="40" t="s">
        <v>64</v>
      </c>
      <c r="U63" s="3"/>
      <c r="V63" s="27"/>
      <c r="W63" s="78" t="str">
        <f t="shared" si="9"/>
        <v>Đạt</v>
      </c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2:38" ht="18.75" customHeight="1">
      <c r="B64" s="28">
        <v>55</v>
      </c>
      <c r="C64" s="29" t="s">
        <v>514</v>
      </c>
      <c r="D64" s="93" t="s">
        <v>515</v>
      </c>
      <c r="E64" s="31" t="s">
        <v>516</v>
      </c>
      <c r="F64" s="32" t="s">
        <v>517</v>
      </c>
      <c r="G64" s="29" t="s">
        <v>88</v>
      </c>
      <c r="H64" s="33">
        <v>10</v>
      </c>
      <c r="I64" s="33">
        <v>6</v>
      </c>
      <c r="J64" s="33" t="s">
        <v>28</v>
      </c>
      <c r="K64" s="33">
        <v>8</v>
      </c>
      <c r="L64" s="41"/>
      <c r="M64" s="41"/>
      <c r="N64" s="41"/>
      <c r="O64" s="35">
        <v>3</v>
      </c>
      <c r="P64" s="36">
        <f t="shared" si="5"/>
        <v>5</v>
      </c>
      <c r="Q64" s="37" t="str">
        <f t="shared" si="6"/>
        <v>D+</v>
      </c>
      <c r="R64" s="38" t="str">
        <f t="shared" si="7"/>
        <v>Trung bình yếu</v>
      </c>
      <c r="S64" s="39" t="str">
        <f t="shared" si="8"/>
        <v/>
      </c>
      <c r="T64" s="40" t="s">
        <v>64</v>
      </c>
      <c r="U64" s="3"/>
      <c r="V64" s="27"/>
      <c r="W64" s="78" t="str">
        <f t="shared" si="9"/>
        <v>Đạt</v>
      </c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2:38" ht="18.75" customHeight="1">
      <c r="B65" s="28">
        <v>56</v>
      </c>
      <c r="C65" s="29" t="s">
        <v>518</v>
      </c>
      <c r="D65" s="93" t="s">
        <v>519</v>
      </c>
      <c r="E65" s="31" t="s">
        <v>520</v>
      </c>
      <c r="F65" s="32" t="s">
        <v>521</v>
      </c>
      <c r="G65" s="29" t="s">
        <v>88</v>
      </c>
      <c r="H65" s="33">
        <v>10</v>
      </c>
      <c r="I65" s="33">
        <v>9</v>
      </c>
      <c r="J65" s="33" t="s">
        <v>28</v>
      </c>
      <c r="K65" s="33">
        <v>8.5</v>
      </c>
      <c r="L65" s="41"/>
      <c r="M65" s="41"/>
      <c r="N65" s="41"/>
      <c r="O65" s="35">
        <v>7</v>
      </c>
      <c r="P65" s="36">
        <f t="shared" si="5"/>
        <v>7.8</v>
      </c>
      <c r="Q65" s="37" t="str">
        <f t="shared" si="6"/>
        <v>B</v>
      </c>
      <c r="R65" s="38" t="str">
        <f t="shared" si="7"/>
        <v>Khá</v>
      </c>
      <c r="S65" s="39" t="str">
        <f t="shared" si="8"/>
        <v/>
      </c>
      <c r="T65" s="40" t="s">
        <v>64</v>
      </c>
      <c r="U65" s="3"/>
      <c r="V65" s="27"/>
      <c r="W65" s="78" t="str">
        <f t="shared" si="9"/>
        <v>Đạt</v>
      </c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2:38" ht="18.75" customHeight="1">
      <c r="B66" s="28">
        <v>57</v>
      </c>
      <c r="C66" s="29" t="s">
        <v>522</v>
      </c>
      <c r="D66" s="93" t="s">
        <v>231</v>
      </c>
      <c r="E66" s="31" t="s">
        <v>523</v>
      </c>
      <c r="F66" s="32" t="s">
        <v>157</v>
      </c>
      <c r="G66" s="29" t="s">
        <v>88</v>
      </c>
      <c r="H66" s="33">
        <v>10</v>
      </c>
      <c r="I66" s="33">
        <v>8</v>
      </c>
      <c r="J66" s="33" t="s">
        <v>28</v>
      </c>
      <c r="K66" s="33">
        <v>7</v>
      </c>
      <c r="L66" s="41"/>
      <c r="M66" s="41"/>
      <c r="N66" s="41"/>
      <c r="O66" s="35">
        <v>6</v>
      </c>
      <c r="P66" s="36">
        <f t="shared" si="5"/>
        <v>6.8</v>
      </c>
      <c r="Q66" s="37" t="str">
        <f t="shared" si="6"/>
        <v>C+</v>
      </c>
      <c r="R66" s="38" t="str">
        <f t="shared" si="7"/>
        <v>Trung bình</v>
      </c>
      <c r="S66" s="39" t="str">
        <f t="shared" si="8"/>
        <v/>
      </c>
      <c r="T66" s="40" t="s">
        <v>64</v>
      </c>
      <c r="U66" s="3"/>
      <c r="V66" s="27"/>
      <c r="W66" s="78" t="str">
        <f t="shared" si="9"/>
        <v>Đạt</v>
      </c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2:38" ht="18.75" customHeight="1">
      <c r="B67" s="28">
        <v>58</v>
      </c>
      <c r="C67" s="29" t="s">
        <v>524</v>
      </c>
      <c r="D67" s="93" t="s">
        <v>525</v>
      </c>
      <c r="E67" s="31" t="s">
        <v>285</v>
      </c>
      <c r="F67" s="32" t="s">
        <v>526</v>
      </c>
      <c r="G67" s="29" t="s">
        <v>80</v>
      </c>
      <c r="H67" s="33">
        <v>10</v>
      </c>
      <c r="I67" s="33">
        <v>8</v>
      </c>
      <c r="J67" s="33" t="s">
        <v>28</v>
      </c>
      <c r="K67" s="33">
        <v>7.5</v>
      </c>
      <c r="L67" s="41"/>
      <c r="M67" s="41"/>
      <c r="N67" s="41"/>
      <c r="O67" s="35">
        <v>8</v>
      </c>
      <c r="P67" s="36">
        <f t="shared" si="5"/>
        <v>8.1</v>
      </c>
      <c r="Q67" s="37" t="str">
        <f t="shared" si="6"/>
        <v>B+</v>
      </c>
      <c r="R67" s="38" t="str">
        <f t="shared" si="7"/>
        <v>Khá</v>
      </c>
      <c r="S67" s="39" t="str">
        <f t="shared" si="8"/>
        <v/>
      </c>
      <c r="T67" s="40" t="s">
        <v>64</v>
      </c>
      <c r="U67" s="3"/>
      <c r="V67" s="27"/>
      <c r="W67" s="78" t="str">
        <f t="shared" si="9"/>
        <v>Đạt</v>
      </c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2:38" ht="18.75" customHeight="1">
      <c r="B68" s="28">
        <v>59</v>
      </c>
      <c r="C68" s="29" t="s">
        <v>527</v>
      </c>
      <c r="D68" s="93" t="s">
        <v>528</v>
      </c>
      <c r="E68" s="31" t="s">
        <v>529</v>
      </c>
      <c r="F68" s="32" t="s">
        <v>530</v>
      </c>
      <c r="G68" s="29" t="s">
        <v>92</v>
      </c>
      <c r="H68" s="33">
        <v>6</v>
      </c>
      <c r="I68" s="33">
        <v>6</v>
      </c>
      <c r="J68" s="33" t="s">
        <v>28</v>
      </c>
      <c r="K68" s="33">
        <v>2.5</v>
      </c>
      <c r="L68" s="41"/>
      <c r="M68" s="41"/>
      <c r="N68" s="41"/>
      <c r="O68" s="35">
        <v>4</v>
      </c>
      <c r="P68" s="36">
        <f t="shared" si="5"/>
        <v>4.0999999999999996</v>
      </c>
      <c r="Q68" s="37" t="str">
        <f t="shared" si="6"/>
        <v>D</v>
      </c>
      <c r="R68" s="38" t="str">
        <f t="shared" si="7"/>
        <v>Trung bình yếu</v>
      </c>
      <c r="S68" s="39" t="str">
        <f t="shared" si="8"/>
        <v/>
      </c>
      <c r="T68" s="40" t="s">
        <v>64</v>
      </c>
      <c r="U68" s="3"/>
      <c r="V68" s="27"/>
      <c r="W68" s="78" t="str">
        <f t="shared" si="9"/>
        <v>Đạt</v>
      </c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2:38" ht="18.75" customHeight="1">
      <c r="B69" s="28">
        <v>60</v>
      </c>
      <c r="C69" s="29" t="s">
        <v>531</v>
      </c>
      <c r="D69" s="93" t="s">
        <v>532</v>
      </c>
      <c r="E69" s="31" t="s">
        <v>533</v>
      </c>
      <c r="F69" s="32" t="s">
        <v>534</v>
      </c>
      <c r="G69" s="29" t="s">
        <v>96</v>
      </c>
      <c r="H69" s="33">
        <v>10</v>
      </c>
      <c r="I69" s="33">
        <v>10</v>
      </c>
      <c r="J69" s="33" t="s">
        <v>28</v>
      </c>
      <c r="K69" s="33">
        <v>7</v>
      </c>
      <c r="L69" s="41"/>
      <c r="M69" s="41"/>
      <c r="N69" s="41"/>
      <c r="O69" s="35">
        <v>6</v>
      </c>
      <c r="P69" s="36">
        <f t="shared" si="5"/>
        <v>7</v>
      </c>
      <c r="Q69" s="37" t="str">
        <f t="shared" si="6"/>
        <v>B</v>
      </c>
      <c r="R69" s="38" t="str">
        <f t="shared" si="7"/>
        <v>Khá</v>
      </c>
      <c r="S69" s="39" t="str">
        <f t="shared" si="8"/>
        <v/>
      </c>
      <c r="T69" s="40" t="s">
        <v>64</v>
      </c>
      <c r="U69" s="3"/>
      <c r="V69" s="27"/>
      <c r="W69" s="78" t="str">
        <f t="shared" si="9"/>
        <v>Đạt</v>
      </c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2:38" ht="18.75" customHeight="1">
      <c r="B70" s="28">
        <v>61</v>
      </c>
      <c r="C70" s="29" t="s">
        <v>535</v>
      </c>
      <c r="D70" s="93" t="s">
        <v>280</v>
      </c>
      <c r="E70" s="31" t="s">
        <v>295</v>
      </c>
      <c r="F70" s="32" t="s">
        <v>536</v>
      </c>
      <c r="G70" s="29" t="s">
        <v>113</v>
      </c>
      <c r="H70" s="33">
        <v>10</v>
      </c>
      <c r="I70" s="33">
        <v>8</v>
      </c>
      <c r="J70" s="33" t="s">
        <v>28</v>
      </c>
      <c r="K70" s="33">
        <v>7</v>
      </c>
      <c r="L70" s="41"/>
      <c r="M70" s="41"/>
      <c r="N70" s="41"/>
      <c r="O70" s="35">
        <v>3</v>
      </c>
      <c r="P70" s="36">
        <f t="shared" si="5"/>
        <v>5</v>
      </c>
      <c r="Q70" s="37" t="str">
        <f t="shared" si="6"/>
        <v>D+</v>
      </c>
      <c r="R70" s="38" t="str">
        <f t="shared" si="7"/>
        <v>Trung bình yếu</v>
      </c>
      <c r="S70" s="39" t="str">
        <f t="shared" si="8"/>
        <v/>
      </c>
      <c r="T70" s="40" t="s">
        <v>64</v>
      </c>
      <c r="U70" s="3"/>
      <c r="V70" s="27"/>
      <c r="W70" s="78" t="str">
        <f t="shared" si="9"/>
        <v>Đạt</v>
      </c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2:38" ht="18.75" customHeight="1">
      <c r="B71" s="28">
        <v>62</v>
      </c>
      <c r="C71" s="29" t="s">
        <v>537</v>
      </c>
      <c r="D71" s="93" t="s">
        <v>538</v>
      </c>
      <c r="E71" s="31" t="s">
        <v>295</v>
      </c>
      <c r="F71" s="32" t="s">
        <v>481</v>
      </c>
      <c r="G71" s="29" t="s">
        <v>92</v>
      </c>
      <c r="H71" s="33">
        <v>10</v>
      </c>
      <c r="I71" s="33">
        <v>6</v>
      </c>
      <c r="J71" s="33" t="s">
        <v>28</v>
      </c>
      <c r="K71" s="33">
        <v>7.5</v>
      </c>
      <c r="L71" s="41"/>
      <c r="M71" s="41"/>
      <c r="N71" s="41"/>
      <c r="O71" s="35">
        <v>2</v>
      </c>
      <c r="P71" s="36">
        <f t="shared" si="5"/>
        <v>4.3</v>
      </c>
      <c r="Q71" s="37" t="str">
        <f t="shared" si="6"/>
        <v>D</v>
      </c>
      <c r="R71" s="38" t="str">
        <f t="shared" si="7"/>
        <v>Trung bình yếu</v>
      </c>
      <c r="S71" s="39" t="str">
        <f t="shared" si="8"/>
        <v/>
      </c>
      <c r="T71" s="40" t="s">
        <v>64</v>
      </c>
      <c r="U71" s="3"/>
      <c r="V71" s="27"/>
      <c r="W71" s="78" t="str">
        <f t="shared" si="9"/>
        <v>Đạt</v>
      </c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2:38" ht="18.75" customHeight="1">
      <c r="B72" s="28">
        <v>63</v>
      </c>
      <c r="C72" s="29" t="s">
        <v>539</v>
      </c>
      <c r="D72" s="93" t="s">
        <v>352</v>
      </c>
      <c r="E72" s="31" t="s">
        <v>302</v>
      </c>
      <c r="F72" s="32" t="s">
        <v>401</v>
      </c>
      <c r="G72" s="29" t="s">
        <v>126</v>
      </c>
      <c r="H72" s="33">
        <v>10</v>
      </c>
      <c r="I72" s="33">
        <v>6</v>
      </c>
      <c r="J72" s="33" t="s">
        <v>28</v>
      </c>
      <c r="K72" s="33">
        <v>7.5</v>
      </c>
      <c r="L72" s="41"/>
      <c r="M72" s="41"/>
      <c r="N72" s="41"/>
      <c r="O72" s="35">
        <v>3</v>
      </c>
      <c r="P72" s="36">
        <f t="shared" si="5"/>
        <v>4.9000000000000004</v>
      </c>
      <c r="Q72" s="37" t="str">
        <f t="shared" si="6"/>
        <v>D</v>
      </c>
      <c r="R72" s="38" t="str">
        <f t="shared" si="7"/>
        <v>Trung bình yếu</v>
      </c>
      <c r="S72" s="39" t="str">
        <f t="shared" si="8"/>
        <v/>
      </c>
      <c r="T72" s="40" t="s">
        <v>64</v>
      </c>
      <c r="U72" s="3"/>
      <c r="V72" s="27"/>
      <c r="W72" s="78" t="str">
        <f t="shared" si="9"/>
        <v>Đạt</v>
      </c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2:38" ht="18.75" customHeight="1">
      <c r="B73" s="28">
        <v>64</v>
      </c>
      <c r="C73" s="29" t="s">
        <v>540</v>
      </c>
      <c r="D73" s="93" t="s">
        <v>365</v>
      </c>
      <c r="E73" s="31" t="s">
        <v>541</v>
      </c>
      <c r="F73" s="32" t="s">
        <v>542</v>
      </c>
      <c r="G73" s="29" t="s">
        <v>543</v>
      </c>
      <c r="H73" s="33">
        <v>3</v>
      </c>
      <c r="I73" s="33">
        <v>0</v>
      </c>
      <c r="J73" s="33" t="s">
        <v>28</v>
      </c>
      <c r="K73" s="33">
        <v>3.5</v>
      </c>
      <c r="L73" s="41"/>
      <c r="M73" s="41"/>
      <c r="N73" s="41"/>
      <c r="O73" s="35" t="s">
        <v>1268</v>
      </c>
      <c r="P73" s="36">
        <v>0</v>
      </c>
      <c r="Q73" s="37" t="str">
        <f t="shared" si="6"/>
        <v>F</v>
      </c>
      <c r="R73" s="38" t="str">
        <f t="shared" si="7"/>
        <v>Kém</v>
      </c>
      <c r="S73" s="39" t="str">
        <f t="shared" si="8"/>
        <v>Không đủ ĐKDT</v>
      </c>
      <c r="T73" s="40" t="s">
        <v>64</v>
      </c>
      <c r="U73" s="3"/>
      <c r="V73" s="27"/>
      <c r="W73" s="78" t="str">
        <f t="shared" si="9"/>
        <v>Học lại</v>
      </c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2:38" ht="18.75" customHeight="1">
      <c r="B74" s="28">
        <v>65</v>
      </c>
      <c r="C74" s="29" t="s">
        <v>544</v>
      </c>
      <c r="D74" s="93" t="s">
        <v>545</v>
      </c>
      <c r="E74" s="31" t="s">
        <v>309</v>
      </c>
      <c r="F74" s="32" t="s">
        <v>296</v>
      </c>
      <c r="G74" s="29" t="s">
        <v>113</v>
      </c>
      <c r="H74" s="33">
        <v>0</v>
      </c>
      <c r="I74" s="33">
        <v>0</v>
      </c>
      <c r="J74" s="33" t="s">
        <v>28</v>
      </c>
      <c r="K74" s="33">
        <v>0</v>
      </c>
      <c r="L74" s="41"/>
      <c r="M74" s="41"/>
      <c r="N74" s="41"/>
      <c r="O74" s="35" t="s">
        <v>1268</v>
      </c>
      <c r="P74" s="36">
        <f t="shared" ref="P74:P84" si="10">ROUND(SUMPRODUCT(H74:O74,$H$9:$O$9)/100,1)</f>
        <v>0</v>
      </c>
      <c r="Q74" s="37" t="str">
        <f t="shared" ref="Q74:Q84" si="11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F</v>
      </c>
      <c r="R74" s="38" t="str">
        <f t="shared" ref="R74:R84" si="12">IF($P74&lt;4,"Kém",IF(AND($P74&gt;=4,$P74&lt;=5.4),"Trung bình yếu",IF(AND($P74&gt;=5.5,$P74&lt;=6.9),"Trung bình",IF(AND($P74&gt;=7,$P74&lt;=8.4),"Khá",IF(AND($P74&gt;=8.5,$P74&lt;=10),"Giỏi","")))))</f>
        <v>Kém</v>
      </c>
      <c r="S74" s="39" t="str">
        <f t="shared" ref="S74:S84" si="13">+IF(OR($H74=0,$I74=0,$J74=0,$K74=0),"Không đủ ĐKDT","")</f>
        <v>Không đủ ĐKDT</v>
      </c>
      <c r="T74" s="40" t="s">
        <v>64</v>
      </c>
      <c r="U74" s="3"/>
      <c r="V74" s="27"/>
      <c r="W74" s="78" t="str">
        <f t="shared" ref="W74:W84" si="14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Học lại</v>
      </c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2:38" ht="18.75" customHeight="1">
      <c r="B75" s="28">
        <v>66</v>
      </c>
      <c r="C75" s="29" t="s">
        <v>546</v>
      </c>
      <c r="D75" s="93" t="s">
        <v>545</v>
      </c>
      <c r="E75" s="31" t="s">
        <v>309</v>
      </c>
      <c r="F75" s="32" t="s">
        <v>547</v>
      </c>
      <c r="G75" s="29" t="s">
        <v>88</v>
      </c>
      <c r="H75" s="33">
        <v>10</v>
      </c>
      <c r="I75" s="33">
        <v>7</v>
      </c>
      <c r="J75" s="33" t="s">
        <v>28</v>
      </c>
      <c r="K75" s="33">
        <v>8</v>
      </c>
      <c r="L75" s="41"/>
      <c r="M75" s="41"/>
      <c r="N75" s="41"/>
      <c r="O75" s="35">
        <v>7</v>
      </c>
      <c r="P75" s="36">
        <f t="shared" si="10"/>
        <v>7.5</v>
      </c>
      <c r="Q75" s="37" t="str">
        <f t="shared" si="11"/>
        <v>B</v>
      </c>
      <c r="R75" s="38" t="str">
        <f t="shared" si="12"/>
        <v>Khá</v>
      </c>
      <c r="S75" s="39" t="str">
        <f t="shared" si="13"/>
        <v/>
      </c>
      <c r="T75" s="40" t="s">
        <v>64</v>
      </c>
      <c r="U75" s="3"/>
      <c r="V75" s="27"/>
      <c r="W75" s="78" t="str">
        <f t="shared" si="14"/>
        <v>Đạt</v>
      </c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2:38" ht="18.75" customHeight="1">
      <c r="B76" s="28">
        <v>67</v>
      </c>
      <c r="C76" s="29" t="s">
        <v>548</v>
      </c>
      <c r="D76" s="93" t="s">
        <v>159</v>
      </c>
      <c r="E76" s="31" t="s">
        <v>309</v>
      </c>
      <c r="F76" s="32" t="s">
        <v>492</v>
      </c>
      <c r="G76" s="29" t="s">
        <v>96</v>
      </c>
      <c r="H76" s="33">
        <v>10</v>
      </c>
      <c r="I76" s="33">
        <v>9</v>
      </c>
      <c r="J76" s="33" t="s">
        <v>28</v>
      </c>
      <c r="K76" s="33">
        <v>7.5</v>
      </c>
      <c r="L76" s="41"/>
      <c r="M76" s="41"/>
      <c r="N76" s="41"/>
      <c r="O76" s="35">
        <v>3</v>
      </c>
      <c r="P76" s="36">
        <f t="shared" si="10"/>
        <v>5.2</v>
      </c>
      <c r="Q76" s="37" t="str">
        <f t="shared" si="11"/>
        <v>D+</v>
      </c>
      <c r="R76" s="38" t="str">
        <f t="shared" si="12"/>
        <v>Trung bình yếu</v>
      </c>
      <c r="S76" s="39" t="str">
        <f t="shared" si="13"/>
        <v/>
      </c>
      <c r="T76" s="40" t="s">
        <v>64</v>
      </c>
      <c r="U76" s="3"/>
      <c r="V76" s="27"/>
      <c r="W76" s="78" t="str">
        <f t="shared" si="14"/>
        <v>Đạt</v>
      </c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2:38" ht="18.75" customHeight="1">
      <c r="B77" s="28">
        <v>68</v>
      </c>
      <c r="C77" s="29" t="s">
        <v>549</v>
      </c>
      <c r="D77" s="93" t="s">
        <v>550</v>
      </c>
      <c r="E77" s="31" t="s">
        <v>309</v>
      </c>
      <c r="F77" s="32" t="s">
        <v>551</v>
      </c>
      <c r="G77" s="29" t="s">
        <v>88</v>
      </c>
      <c r="H77" s="33">
        <v>10</v>
      </c>
      <c r="I77" s="33">
        <v>8</v>
      </c>
      <c r="J77" s="33" t="s">
        <v>28</v>
      </c>
      <c r="K77" s="33">
        <v>8.5</v>
      </c>
      <c r="L77" s="41"/>
      <c r="M77" s="41"/>
      <c r="N77" s="41"/>
      <c r="O77" s="35">
        <v>7</v>
      </c>
      <c r="P77" s="36">
        <f t="shared" si="10"/>
        <v>7.7</v>
      </c>
      <c r="Q77" s="37" t="str">
        <f t="shared" si="11"/>
        <v>B</v>
      </c>
      <c r="R77" s="38" t="str">
        <f t="shared" si="12"/>
        <v>Khá</v>
      </c>
      <c r="S77" s="39" t="str">
        <f t="shared" si="13"/>
        <v/>
      </c>
      <c r="T77" s="40" t="s">
        <v>64</v>
      </c>
      <c r="U77" s="3"/>
      <c r="V77" s="27"/>
      <c r="W77" s="78" t="str">
        <f t="shared" si="14"/>
        <v>Đạt</v>
      </c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2:38" ht="18.75" customHeight="1">
      <c r="B78" s="28">
        <v>69</v>
      </c>
      <c r="C78" s="29" t="s">
        <v>552</v>
      </c>
      <c r="D78" s="93" t="s">
        <v>553</v>
      </c>
      <c r="E78" s="31" t="s">
        <v>309</v>
      </c>
      <c r="F78" s="32" t="s">
        <v>504</v>
      </c>
      <c r="G78" s="29" t="s">
        <v>100</v>
      </c>
      <c r="H78" s="33">
        <v>10</v>
      </c>
      <c r="I78" s="33">
        <v>8</v>
      </c>
      <c r="J78" s="33" t="s">
        <v>28</v>
      </c>
      <c r="K78" s="33">
        <v>6.5</v>
      </c>
      <c r="L78" s="41"/>
      <c r="M78" s="41"/>
      <c r="N78" s="41"/>
      <c r="O78" s="35">
        <v>4</v>
      </c>
      <c r="P78" s="36">
        <f t="shared" si="10"/>
        <v>5.5</v>
      </c>
      <c r="Q78" s="37" t="str">
        <f t="shared" si="11"/>
        <v>C</v>
      </c>
      <c r="R78" s="38" t="str">
        <f t="shared" si="12"/>
        <v>Trung bình</v>
      </c>
      <c r="S78" s="39" t="str">
        <f t="shared" si="13"/>
        <v/>
      </c>
      <c r="T78" s="40" t="s">
        <v>64</v>
      </c>
      <c r="U78" s="3"/>
      <c r="V78" s="27"/>
      <c r="W78" s="78" t="str">
        <f t="shared" si="14"/>
        <v>Đạt</v>
      </c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2:38" ht="18.75" customHeight="1">
      <c r="B79" s="28">
        <v>70</v>
      </c>
      <c r="C79" s="29" t="s">
        <v>554</v>
      </c>
      <c r="D79" s="93" t="s">
        <v>555</v>
      </c>
      <c r="E79" s="31" t="s">
        <v>309</v>
      </c>
      <c r="F79" s="32" t="s">
        <v>487</v>
      </c>
      <c r="G79" s="29" t="s">
        <v>84</v>
      </c>
      <c r="H79" s="33">
        <v>10</v>
      </c>
      <c r="I79" s="33">
        <v>8</v>
      </c>
      <c r="J79" s="33" t="s">
        <v>28</v>
      </c>
      <c r="K79" s="33">
        <v>7.5</v>
      </c>
      <c r="L79" s="41"/>
      <c r="M79" s="41"/>
      <c r="N79" s="41"/>
      <c r="O79" s="35">
        <v>7</v>
      </c>
      <c r="P79" s="36">
        <f t="shared" si="10"/>
        <v>7.5</v>
      </c>
      <c r="Q79" s="37" t="str">
        <f t="shared" si="11"/>
        <v>B</v>
      </c>
      <c r="R79" s="38" t="str">
        <f t="shared" si="12"/>
        <v>Khá</v>
      </c>
      <c r="S79" s="39" t="str">
        <f t="shared" si="13"/>
        <v/>
      </c>
      <c r="T79" s="40" t="s">
        <v>64</v>
      </c>
      <c r="U79" s="3"/>
      <c r="V79" s="27"/>
      <c r="W79" s="78" t="str">
        <f t="shared" si="14"/>
        <v>Đạt</v>
      </c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2:38" ht="18.75" customHeight="1">
      <c r="B80" s="28">
        <v>71</v>
      </c>
      <c r="C80" s="29" t="s">
        <v>556</v>
      </c>
      <c r="D80" s="93" t="s">
        <v>557</v>
      </c>
      <c r="E80" s="31" t="s">
        <v>321</v>
      </c>
      <c r="F80" s="32" t="s">
        <v>367</v>
      </c>
      <c r="G80" s="29" t="s">
        <v>80</v>
      </c>
      <c r="H80" s="33">
        <v>10</v>
      </c>
      <c r="I80" s="33">
        <v>8</v>
      </c>
      <c r="J80" s="33" t="s">
        <v>28</v>
      </c>
      <c r="K80" s="33">
        <v>7</v>
      </c>
      <c r="L80" s="41"/>
      <c r="M80" s="41"/>
      <c r="N80" s="41"/>
      <c r="O80" s="35">
        <v>4</v>
      </c>
      <c r="P80" s="36">
        <f t="shared" si="10"/>
        <v>5.6</v>
      </c>
      <c r="Q80" s="37" t="str">
        <f t="shared" si="11"/>
        <v>C</v>
      </c>
      <c r="R80" s="38" t="str">
        <f t="shared" si="12"/>
        <v>Trung bình</v>
      </c>
      <c r="S80" s="39" t="str">
        <f t="shared" si="13"/>
        <v/>
      </c>
      <c r="T80" s="40" t="s">
        <v>64</v>
      </c>
      <c r="U80" s="3"/>
      <c r="V80" s="27"/>
      <c r="W80" s="78" t="str">
        <f t="shared" si="14"/>
        <v>Đạt</v>
      </c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ht="18.75" customHeight="1">
      <c r="B81" s="28">
        <v>72</v>
      </c>
      <c r="C81" s="29" t="s">
        <v>558</v>
      </c>
      <c r="D81" s="93" t="s">
        <v>559</v>
      </c>
      <c r="E81" s="31" t="s">
        <v>338</v>
      </c>
      <c r="F81" s="32" t="s">
        <v>91</v>
      </c>
      <c r="G81" s="29" t="s">
        <v>92</v>
      </c>
      <c r="H81" s="33">
        <v>9</v>
      </c>
      <c r="I81" s="33">
        <v>6</v>
      </c>
      <c r="J81" s="33" t="s">
        <v>28</v>
      </c>
      <c r="K81" s="33">
        <v>7</v>
      </c>
      <c r="L81" s="41"/>
      <c r="M81" s="41"/>
      <c r="N81" s="41"/>
      <c r="O81" s="35">
        <v>4</v>
      </c>
      <c r="P81" s="36">
        <f t="shared" si="10"/>
        <v>5.3</v>
      </c>
      <c r="Q81" s="37" t="str">
        <f t="shared" si="11"/>
        <v>D+</v>
      </c>
      <c r="R81" s="38" t="str">
        <f t="shared" si="12"/>
        <v>Trung bình yếu</v>
      </c>
      <c r="S81" s="39" t="str">
        <f t="shared" si="13"/>
        <v/>
      </c>
      <c r="T81" s="40" t="s">
        <v>64</v>
      </c>
      <c r="U81" s="3"/>
      <c r="V81" s="27"/>
      <c r="W81" s="78" t="str">
        <f t="shared" si="14"/>
        <v>Đạt</v>
      </c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ht="18.75" customHeight="1">
      <c r="B82" s="28">
        <v>73</v>
      </c>
      <c r="C82" s="29" t="s">
        <v>560</v>
      </c>
      <c r="D82" s="93" t="s">
        <v>123</v>
      </c>
      <c r="E82" s="31" t="s">
        <v>561</v>
      </c>
      <c r="F82" s="32" t="s">
        <v>562</v>
      </c>
      <c r="G82" s="29" t="s">
        <v>76</v>
      </c>
      <c r="H82" s="33">
        <v>10</v>
      </c>
      <c r="I82" s="33">
        <v>8</v>
      </c>
      <c r="J82" s="33" t="s">
        <v>28</v>
      </c>
      <c r="K82" s="33">
        <v>7.5</v>
      </c>
      <c r="L82" s="41"/>
      <c r="M82" s="41"/>
      <c r="N82" s="41"/>
      <c r="O82" s="35">
        <v>5</v>
      </c>
      <c r="P82" s="36">
        <f t="shared" si="10"/>
        <v>6.3</v>
      </c>
      <c r="Q82" s="37" t="str">
        <f t="shared" si="11"/>
        <v>C</v>
      </c>
      <c r="R82" s="38" t="str">
        <f t="shared" si="12"/>
        <v>Trung bình</v>
      </c>
      <c r="S82" s="39" t="str">
        <f t="shared" si="13"/>
        <v/>
      </c>
      <c r="T82" s="40" t="s">
        <v>64</v>
      </c>
      <c r="U82" s="3"/>
      <c r="V82" s="27"/>
      <c r="W82" s="78" t="str">
        <f t="shared" si="14"/>
        <v>Đạt</v>
      </c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ht="18.75" customHeight="1">
      <c r="B83" s="28">
        <v>74</v>
      </c>
      <c r="C83" s="29" t="s">
        <v>563</v>
      </c>
      <c r="D83" s="93" t="s">
        <v>123</v>
      </c>
      <c r="E83" s="31" t="s">
        <v>564</v>
      </c>
      <c r="F83" s="32" t="s">
        <v>565</v>
      </c>
      <c r="G83" s="29" t="s">
        <v>92</v>
      </c>
      <c r="H83" s="33">
        <v>9</v>
      </c>
      <c r="I83" s="33">
        <v>6</v>
      </c>
      <c r="J83" s="33" t="s">
        <v>28</v>
      </c>
      <c r="K83" s="33">
        <v>7</v>
      </c>
      <c r="L83" s="41"/>
      <c r="M83" s="41"/>
      <c r="N83" s="41"/>
      <c r="O83" s="35">
        <v>3</v>
      </c>
      <c r="P83" s="36">
        <f t="shared" si="10"/>
        <v>4.7</v>
      </c>
      <c r="Q83" s="37" t="str">
        <f t="shared" si="11"/>
        <v>D</v>
      </c>
      <c r="R83" s="38" t="str">
        <f t="shared" si="12"/>
        <v>Trung bình yếu</v>
      </c>
      <c r="S83" s="39" t="str">
        <f t="shared" si="13"/>
        <v/>
      </c>
      <c r="T83" s="40" t="s">
        <v>64</v>
      </c>
      <c r="U83" s="3"/>
      <c r="V83" s="27"/>
      <c r="W83" s="78" t="str">
        <f t="shared" si="14"/>
        <v>Đạt</v>
      </c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ht="18.75" customHeight="1">
      <c r="B84" s="28">
        <v>75</v>
      </c>
      <c r="C84" s="29" t="s">
        <v>566</v>
      </c>
      <c r="D84" s="93" t="s">
        <v>195</v>
      </c>
      <c r="E84" s="31" t="s">
        <v>564</v>
      </c>
      <c r="F84" s="32" t="s">
        <v>379</v>
      </c>
      <c r="G84" s="29" t="s">
        <v>96</v>
      </c>
      <c r="H84" s="33">
        <v>10</v>
      </c>
      <c r="I84" s="33">
        <v>9</v>
      </c>
      <c r="J84" s="33" t="s">
        <v>28</v>
      </c>
      <c r="K84" s="33">
        <v>8</v>
      </c>
      <c r="L84" s="41"/>
      <c r="M84" s="41"/>
      <c r="N84" s="41"/>
      <c r="O84" s="35">
        <v>4</v>
      </c>
      <c r="P84" s="36">
        <f t="shared" si="10"/>
        <v>5.9</v>
      </c>
      <c r="Q84" s="37" t="str">
        <f t="shared" si="11"/>
        <v>C</v>
      </c>
      <c r="R84" s="38" t="str">
        <f t="shared" si="12"/>
        <v>Trung bình</v>
      </c>
      <c r="S84" s="39" t="str">
        <f t="shared" si="13"/>
        <v/>
      </c>
      <c r="T84" s="40" t="s">
        <v>64</v>
      </c>
      <c r="U84" s="3"/>
      <c r="V84" s="27"/>
      <c r="W84" s="78" t="str">
        <f t="shared" si="14"/>
        <v>Đạt</v>
      </c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ht="9" customHeight="1">
      <c r="A85" s="2"/>
      <c r="B85" s="42"/>
      <c r="C85" s="43"/>
      <c r="D85" s="103"/>
      <c r="E85" s="44"/>
      <c r="F85" s="44"/>
      <c r="G85" s="44"/>
      <c r="H85" s="45"/>
      <c r="I85" s="46"/>
      <c r="J85" s="46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3"/>
    </row>
    <row r="86" spans="1:38" ht="16.5">
      <c r="A86" s="2"/>
      <c r="B86" s="138" t="s">
        <v>29</v>
      </c>
      <c r="C86" s="138"/>
      <c r="D86" s="43"/>
      <c r="E86" s="44"/>
      <c r="F86" s="44"/>
      <c r="G86" s="44"/>
      <c r="H86" s="45"/>
      <c r="I86" s="46"/>
      <c r="J86" s="46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3"/>
    </row>
    <row r="87" spans="1:38" ht="15.75" customHeight="1">
      <c r="A87" s="2"/>
      <c r="B87" s="48" t="s">
        <v>30</v>
      </c>
      <c r="C87" s="48"/>
      <c r="D87" s="49">
        <f>+$Z$8</f>
        <v>75</v>
      </c>
      <c r="E87" s="50" t="s">
        <v>31</v>
      </c>
      <c r="F87" s="139" t="s">
        <v>32</v>
      </c>
      <c r="G87" s="139"/>
      <c r="H87" s="139"/>
      <c r="I87" s="139"/>
      <c r="J87" s="139"/>
      <c r="K87" s="139"/>
      <c r="L87" s="139"/>
      <c r="M87" s="139"/>
      <c r="N87" s="139"/>
      <c r="O87" s="51">
        <f>$Z$8 -COUNTIF($S$9:$S$262,"Vắng") -COUNTIF($S$9:$S$262,"Vắng có phép") - COUNTIF($S$9:$S$262,"Đình chỉ thi") - COUNTIF($S$9:$S$262,"Không đủ ĐKDT")</f>
        <v>73</v>
      </c>
      <c r="P87" s="51"/>
      <c r="Q87" s="51"/>
      <c r="R87" s="52"/>
      <c r="S87" s="53" t="s">
        <v>31</v>
      </c>
      <c r="T87" s="52"/>
      <c r="U87" s="3"/>
    </row>
    <row r="88" spans="1:38" ht="15.75" customHeight="1">
      <c r="A88" s="2"/>
      <c r="B88" s="48" t="s">
        <v>33</v>
      </c>
      <c r="C88" s="48"/>
      <c r="D88" s="49">
        <f>+$AK$8</f>
        <v>69</v>
      </c>
      <c r="E88" s="50" t="s">
        <v>31</v>
      </c>
      <c r="F88" s="139" t="s">
        <v>34</v>
      </c>
      <c r="G88" s="139"/>
      <c r="H88" s="139"/>
      <c r="I88" s="139"/>
      <c r="J88" s="139"/>
      <c r="K88" s="139"/>
      <c r="L88" s="139"/>
      <c r="M88" s="139"/>
      <c r="N88" s="139"/>
      <c r="O88" s="54">
        <f>COUNTIF($S$9:$S$138,"Vắng")</f>
        <v>0</v>
      </c>
      <c r="P88" s="54"/>
      <c r="Q88" s="54"/>
      <c r="R88" s="55"/>
      <c r="S88" s="53" t="s">
        <v>31</v>
      </c>
      <c r="T88" s="55"/>
      <c r="U88" s="3"/>
    </row>
    <row r="89" spans="1:38" ht="15.75" customHeight="1">
      <c r="A89" s="2"/>
      <c r="B89" s="48" t="s">
        <v>44</v>
      </c>
      <c r="C89" s="48"/>
      <c r="D89" s="64">
        <f>COUNTIF(W10:W84,"Học lại")</f>
        <v>6</v>
      </c>
      <c r="E89" s="50" t="s">
        <v>31</v>
      </c>
      <c r="F89" s="139" t="s">
        <v>45</v>
      </c>
      <c r="G89" s="139"/>
      <c r="H89" s="139"/>
      <c r="I89" s="139"/>
      <c r="J89" s="139"/>
      <c r="K89" s="139"/>
      <c r="L89" s="139"/>
      <c r="M89" s="139"/>
      <c r="N89" s="139"/>
      <c r="O89" s="51">
        <f>COUNTIF($S$9:$S$138,"Vắng có phép")</f>
        <v>0</v>
      </c>
      <c r="P89" s="51"/>
      <c r="Q89" s="51"/>
      <c r="R89" s="52"/>
      <c r="S89" s="53" t="s">
        <v>31</v>
      </c>
      <c r="T89" s="52"/>
      <c r="U89" s="3"/>
    </row>
    <row r="90" spans="1:38" ht="16.5" customHeight="1">
      <c r="A90" s="2"/>
      <c r="B90" s="42"/>
      <c r="C90" s="43"/>
      <c r="D90" s="43"/>
      <c r="E90" s="44"/>
      <c r="F90" s="44"/>
      <c r="G90" s="44"/>
      <c r="H90" s="45"/>
      <c r="I90" s="46"/>
      <c r="J90" s="46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3"/>
    </row>
    <row r="91" spans="1:38">
      <c r="B91" s="84" t="s">
        <v>46</v>
      </c>
      <c r="C91" s="84"/>
      <c r="D91" s="85">
        <f>COUNTIF(W10:W84,"Thi lại")</f>
        <v>0</v>
      </c>
      <c r="E91" s="86" t="s">
        <v>31</v>
      </c>
      <c r="F91" s="3"/>
      <c r="G91" s="3"/>
      <c r="H91" s="3"/>
      <c r="I91" s="3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3"/>
    </row>
    <row r="92" spans="1:38" ht="15.75" customHeight="1">
      <c r="B92" s="84"/>
      <c r="C92" s="84"/>
      <c r="D92" s="107"/>
      <c r="E92" s="86"/>
      <c r="F92" s="3"/>
      <c r="G92" s="3"/>
      <c r="H92" s="3"/>
      <c r="I92" s="3"/>
      <c r="J92" s="141" t="s">
        <v>1265</v>
      </c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3"/>
    </row>
    <row r="93" spans="1:38">
      <c r="A93" s="56"/>
      <c r="B93" s="132" t="s">
        <v>35</v>
      </c>
      <c r="C93" s="132"/>
      <c r="D93" s="132"/>
      <c r="E93" s="132"/>
      <c r="F93" s="132"/>
      <c r="G93" s="132"/>
      <c r="H93" s="132"/>
      <c r="I93" s="57"/>
      <c r="J93" s="140" t="s">
        <v>48</v>
      </c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3"/>
    </row>
    <row r="94" spans="1:38" ht="15.75" customHeight="1">
      <c r="A94" s="2"/>
      <c r="B94" s="42"/>
      <c r="C94" s="58"/>
      <c r="D94" s="95"/>
      <c r="E94" s="59"/>
      <c r="F94" s="59"/>
      <c r="G94" s="59"/>
      <c r="H94" s="60"/>
      <c r="I94" s="61"/>
      <c r="J94" s="140" t="s">
        <v>49</v>
      </c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3"/>
    </row>
    <row r="95" spans="1:38" s="2" customFormat="1">
      <c r="B95" s="132" t="s">
        <v>36</v>
      </c>
      <c r="C95" s="132"/>
      <c r="D95" s="133" t="s">
        <v>1264</v>
      </c>
      <c r="E95" s="133"/>
      <c r="F95" s="133"/>
      <c r="G95" s="133"/>
      <c r="H95" s="133"/>
      <c r="I95" s="61"/>
      <c r="J95" s="61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3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</row>
    <row r="96" spans="1:38" s="2" customFormat="1">
      <c r="A96" s="1"/>
      <c r="B96" s="3"/>
      <c r="C96" s="3"/>
      <c r="D96" s="9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</row>
    <row r="97" spans="1:38" s="2" customFormat="1">
      <c r="A97" s="1"/>
      <c r="B97" s="3"/>
      <c r="C97" s="3"/>
      <c r="D97" s="96"/>
      <c r="E97" s="3"/>
      <c r="F97" s="3"/>
      <c r="G97" s="3"/>
      <c r="H97" s="3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3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</row>
    <row r="98" spans="1:38" s="2" customFormat="1">
      <c r="A98" s="1"/>
      <c r="B98" s="3"/>
      <c r="C98" s="3"/>
      <c r="D98" s="96"/>
      <c r="E98" s="3"/>
      <c r="F98" s="3"/>
      <c r="G98" s="3"/>
      <c r="H98" s="3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3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</row>
    <row r="99" spans="1:38" s="2" customFormat="1" ht="15.75" customHeight="1">
      <c r="A99" s="1"/>
      <c r="B99" s="3"/>
      <c r="C99" s="3"/>
      <c r="D99" s="96"/>
      <c r="E99" s="3"/>
      <c r="F99" s="3"/>
      <c r="G99" s="3"/>
      <c r="H99" s="3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3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</row>
  </sheetData>
  <sheetProtection formatCells="0" formatColumns="0" formatRows="0" insertColumns="0" insertRows="0" insertHyperlinks="0" deleteColumns="0" deleteRows="0" sort="0" autoFilter="0" pivotTables="0"/>
  <autoFilter ref="A8:AL84">
    <filterColumn colId="3" showButton="0"/>
  </autoFilter>
  <sortState ref="B10:T84">
    <sortCondition ref="B10:B84"/>
  </sortState>
  <mergeCells count="48">
    <mergeCell ref="F88:N88"/>
    <mergeCell ref="J94:T94"/>
    <mergeCell ref="F89:N89"/>
    <mergeCell ref="J91:T91"/>
    <mergeCell ref="J92:T92"/>
    <mergeCell ref="B93:H93"/>
    <mergeCell ref="J93:T93"/>
    <mergeCell ref="B95:C95"/>
    <mergeCell ref="D95:H95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6:C86"/>
    <mergeCell ref="F87:N87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C7:C8"/>
    <mergeCell ref="D7:E8"/>
    <mergeCell ref="B1:G1"/>
    <mergeCell ref="H1:T1"/>
    <mergeCell ref="B2:G2"/>
    <mergeCell ref="H2:T2"/>
    <mergeCell ref="B4:C4"/>
    <mergeCell ref="D4:N4"/>
    <mergeCell ref="O4:T4"/>
  </mergeCells>
  <conditionalFormatting sqref="H10:O84">
    <cfRule type="cellIs" dxfId="11" priority="7" operator="greaterThan">
      <formula>10</formula>
    </cfRule>
  </conditionalFormatting>
  <conditionalFormatting sqref="C1:C1048576">
    <cfRule type="duplicateValues" dxfId="10" priority="5"/>
  </conditionalFormatting>
  <conditionalFormatting sqref="C92:C99">
    <cfRule type="duplicateValues" dxfId="9" priority="12"/>
  </conditionalFormatting>
  <dataValidations count="1">
    <dataValidation allowBlank="1" showInputMessage="1" showErrorMessage="1" errorTitle="Không xóa dữ liệu" error="Không xóa dữ liệu" prompt="Không xóa dữ liệu" sqref="X2:AL8 D89 W10:W8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101"/>
  <sheetViews>
    <sheetView tabSelected="1" workbookViewId="0">
      <pane ySplit="3" topLeftCell="A4" activePane="bottomLeft" state="frozen"/>
      <selection activeCell="O3" sqref="O1:O1048576"/>
      <selection pane="bottomLeft" activeCell="V19" sqref="V19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4.5" style="97" bestFit="1" customWidth="1"/>
    <col min="5" max="5" width="6.375" style="1" bestFit="1" customWidth="1"/>
    <col min="6" max="6" width="9.375" style="1" hidden="1" customWidth="1"/>
    <col min="7" max="7" width="11.125" style="1" bestFit="1" customWidth="1"/>
    <col min="8" max="9" width="4.375" style="1" customWidth="1"/>
    <col min="10" max="10" width="3.1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5"/>
    <col min="24" max="24" width="9.125" style="65" bestFit="1" customWidth="1"/>
    <col min="25" max="25" width="9" style="65"/>
    <col min="26" max="26" width="10.375" style="65" bestFit="1" customWidth="1"/>
    <col min="27" max="27" width="9.125" style="65" bestFit="1" customWidth="1"/>
    <col min="28" max="38" width="9" style="65"/>
    <col min="39" max="16384" width="9" style="1"/>
  </cols>
  <sheetData>
    <row r="1" spans="2:38" ht="27.75" customHeight="1">
      <c r="B1" s="118" t="s">
        <v>0</v>
      </c>
      <c r="C1" s="118"/>
      <c r="D1" s="150"/>
      <c r="E1" s="118"/>
      <c r="F1" s="118"/>
      <c r="G1" s="118"/>
      <c r="H1" s="119" t="s">
        <v>1263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3"/>
    </row>
    <row r="2" spans="2:38" ht="25.5" customHeight="1">
      <c r="B2" s="120" t="s">
        <v>1</v>
      </c>
      <c r="C2" s="120"/>
      <c r="D2" s="151"/>
      <c r="E2" s="120"/>
      <c r="F2" s="120"/>
      <c r="G2" s="120"/>
      <c r="H2" s="121" t="s">
        <v>47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5"/>
      <c r="AD2" s="66"/>
      <c r="AE2" s="67"/>
      <c r="AF2" s="66"/>
      <c r="AG2" s="66"/>
      <c r="AH2" s="66"/>
      <c r="AI2" s="67"/>
      <c r="AJ2" s="66"/>
    </row>
    <row r="3" spans="2:38" ht="4.5" customHeight="1">
      <c r="B3" s="6"/>
      <c r="C3" s="6"/>
      <c r="D3" s="9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8"/>
      <c r="AI3" s="68"/>
    </row>
    <row r="4" spans="2:38" ht="23.25" customHeight="1">
      <c r="B4" s="122" t="s">
        <v>2</v>
      </c>
      <c r="C4" s="122"/>
      <c r="D4" s="152" t="s">
        <v>55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60</v>
      </c>
      <c r="P4" s="124"/>
      <c r="Q4" s="124"/>
      <c r="R4" s="124"/>
      <c r="S4" s="124"/>
      <c r="T4" s="124"/>
      <c r="W4" s="66"/>
      <c r="X4" s="125" t="s">
        <v>43</v>
      </c>
      <c r="Y4" s="125" t="s">
        <v>8</v>
      </c>
      <c r="Z4" s="125" t="s">
        <v>42</v>
      </c>
      <c r="AA4" s="125" t="s">
        <v>41</v>
      </c>
      <c r="AB4" s="125"/>
      <c r="AC4" s="125"/>
      <c r="AD4" s="125"/>
      <c r="AE4" s="125" t="s">
        <v>40</v>
      </c>
      <c r="AF4" s="125"/>
      <c r="AG4" s="125" t="s">
        <v>38</v>
      </c>
      <c r="AH4" s="125"/>
      <c r="AI4" s="125" t="s">
        <v>39</v>
      </c>
      <c r="AJ4" s="125"/>
      <c r="AK4" s="125" t="s">
        <v>37</v>
      </c>
      <c r="AL4" s="125"/>
    </row>
    <row r="5" spans="2:38" ht="17.25" customHeight="1">
      <c r="B5" s="126" t="s">
        <v>3</v>
      </c>
      <c r="C5" s="126"/>
      <c r="D5" s="91"/>
      <c r="G5" s="127" t="s">
        <v>54</v>
      </c>
      <c r="H5" s="127"/>
      <c r="I5" s="127"/>
      <c r="J5" s="127"/>
      <c r="K5" s="127"/>
      <c r="L5" s="127"/>
      <c r="M5" s="127"/>
      <c r="N5" s="127"/>
      <c r="O5" s="127" t="s">
        <v>53</v>
      </c>
      <c r="P5" s="127"/>
      <c r="Q5" s="127"/>
      <c r="R5" s="127"/>
      <c r="S5" s="127"/>
      <c r="T5" s="127"/>
      <c r="W5" s="66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</row>
    <row r="6" spans="2:38" ht="5.25" customHeight="1">
      <c r="B6" s="9"/>
      <c r="C6" s="9"/>
      <c r="D6" s="92"/>
      <c r="E6" s="9"/>
      <c r="F6" s="9"/>
      <c r="G6" s="9"/>
      <c r="H6" s="9"/>
      <c r="I6" s="9"/>
      <c r="J6" s="9"/>
      <c r="K6" s="9"/>
      <c r="L6" s="9"/>
      <c r="M6" s="9"/>
      <c r="N6" s="9"/>
      <c r="O6" s="62"/>
      <c r="P6" s="3"/>
      <c r="Q6" s="3"/>
      <c r="R6" s="3"/>
      <c r="S6" s="3"/>
      <c r="T6" s="3"/>
      <c r="W6" s="66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</row>
    <row r="7" spans="2:38" ht="38.25" customHeight="1">
      <c r="B7" s="128" t="s">
        <v>4</v>
      </c>
      <c r="C7" s="112" t="s">
        <v>5</v>
      </c>
      <c r="D7" s="148" t="s">
        <v>6</v>
      </c>
      <c r="E7" s="115"/>
      <c r="F7" s="128" t="s">
        <v>7</v>
      </c>
      <c r="G7" s="128" t="s">
        <v>8</v>
      </c>
      <c r="H7" s="134" t="s">
        <v>9</v>
      </c>
      <c r="I7" s="134" t="s">
        <v>10</v>
      </c>
      <c r="J7" s="134" t="s">
        <v>11</v>
      </c>
      <c r="K7" s="134" t="s">
        <v>12</v>
      </c>
      <c r="L7" s="131" t="s">
        <v>13</v>
      </c>
      <c r="M7" s="131" t="s">
        <v>14</v>
      </c>
      <c r="N7" s="131" t="s">
        <v>15</v>
      </c>
      <c r="O7" s="131" t="s">
        <v>16</v>
      </c>
      <c r="P7" s="128" t="s">
        <v>17</v>
      </c>
      <c r="Q7" s="131" t="s">
        <v>18</v>
      </c>
      <c r="R7" s="128" t="s">
        <v>19</v>
      </c>
      <c r="S7" s="128" t="s">
        <v>20</v>
      </c>
      <c r="T7" s="128" t="s">
        <v>21</v>
      </c>
      <c r="W7" s="66"/>
      <c r="X7" s="125"/>
      <c r="Y7" s="125"/>
      <c r="Z7" s="125"/>
      <c r="AA7" s="69" t="s">
        <v>22</v>
      </c>
      <c r="AB7" s="69" t="s">
        <v>23</v>
      </c>
      <c r="AC7" s="69" t="s">
        <v>24</v>
      </c>
      <c r="AD7" s="69" t="s">
        <v>25</v>
      </c>
      <c r="AE7" s="69" t="s">
        <v>26</v>
      </c>
      <c r="AF7" s="69" t="s">
        <v>25</v>
      </c>
      <c r="AG7" s="69" t="s">
        <v>26</v>
      </c>
      <c r="AH7" s="69" t="s">
        <v>25</v>
      </c>
      <c r="AI7" s="69" t="s">
        <v>26</v>
      </c>
      <c r="AJ7" s="69" t="s">
        <v>25</v>
      </c>
      <c r="AK7" s="69" t="s">
        <v>26</v>
      </c>
      <c r="AL7" s="70" t="s">
        <v>25</v>
      </c>
    </row>
    <row r="8" spans="2:38" ht="38.25" customHeight="1">
      <c r="B8" s="130"/>
      <c r="C8" s="113"/>
      <c r="D8" s="149"/>
      <c r="E8" s="117"/>
      <c r="F8" s="130"/>
      <c r="G8" s="130"/>
      <c r="H8" s="134"/>
      <c r="I8" s="134"/>
      <c r="J8" s="134"/>
      <c r="K8" s="134"/>
      <c r="L8" s="131"/>
      <c r="M8" s="131"/>
      <c r="N8" s="131"/>
      <c r="O8" s="131"/>
      <c r="P8" s="129"/>
      <c r="Q8" s="131"/>
      <c r="R8" s="130"/>
      <c r="S8" s="129"/>
      <c r="T8" s="129"/>
      <c r="V8" s="10"/>
      <c r="W8" s="66"/>
      <c r="X8" s="71" t="str">
        <f>+D4</f>
        <v>Kinh tế vi mô 1</v>
      </c>
      <c r="Y8" s="72" t="str">
        <f>+O4</f>
        <v>Nhóm: BSA1310-03</v>
      </c>
      <c r="Z8" s="73">
        <f>+$AI$8+$AK$8+$AG$8</f>
        <v>77</v>
      </c>
      <c r="AA8" s="67">
        <f>COUNTIF($S$9:$S$134,"Khiển trách")</f>
        <v>0</v>
      </c>
      <c r="AB8" s="67">
        <f>COUNTIF($S$9:$S$134,"Cảnh cáo")</f>
        <v>0</v>
      </c>
      <c r="AC8" s="67">
        <f>COUNTIF($S$9:$S$134,"Đình chỉ thi")</f>
        <v>0</v>
      </c>
      <c r="AD8" s="74">
        <f>+($AA$8+$AB$8+$AC$8)/$Z$8*100%</f>
        <v>0</v>
      </c>
      <c r="AE8" s="67">
        <f>SUM(COUNTIF($S$9:$S$132,"Vắng"),COUNTIF($S$9:$S$132,"Vắng có phép"))</f>
        <v>2</v>
      </c>
      <c r="AF8" s="75">
        <f>+$AE$8/$Z$8</f>
        <v>2.5974025974025976E-2</v>
      </c>
      <c r="AG8" s="76">
        <f>COUNTIF($W$9:$W$132,"Thi lại")</f>
        <v>1</v>
      </c>
      <c r="AH8" s="75">
        <f>+$AG$8/$Z$8</f>
        <v>1.2987012987012988E-2</v>
      </c>
      <c r="AI8" s="76">
        <f>COUNTIF($W$9:$W$133,"Học lại")</f>
        <v>9</v>
      </c>
      <c r="AJ8" s="75">
        <f>+$AI$8/$Z$8</f>
        <v>0.11688311688311688</v>
      </c>
      <c r="AK8" s="67">
        <f>COUNTIF($W$10:$W$133,"Đạt")</f>
        <v>67</v>
      </c>
      <c r="AL8" s="74">
        <f>+$AK$8/$Z$8</f>
        <v>0.87012987012987009</v>
      </c>
    </row>
    <row r="9" spans="2:38" ht="14.25" customHeight="1">
      <c r="B9" s="135" t="s">
        <v>27</v>
      </c>
      <c r="C9" s="136"/>
      <c r="D9" s="153"/>
      <c r="E9" s="136"/>
      <c r="F9" s="136"/>
      <c r="G9" s="137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63">
        <f>100-(H9+I9+J9+K9)</f>
        <v>60</v>
      </c>
      <c r="P9" s="130"/>
      <c r="Q9" s="15"/>
      <c r="R9" s="15"/>
      <c r="S9" s="130"/>
      <c r="T9" s="130"/>
      <c r="W9" s="66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</row>
    <row r="10" spans="2:38" ht="18.75" customHeight="1">
      <c r="B10" s="16">
        <v>1</v>
      </c>
      <c r="C10" s="17" t="s">
        <v>72</v>
      </c>
      <c r="D10" s="18" t="s">
        <v>73</v>
      </c>
      <c r="E10" s="19" t="s">
        <v>74</v>
      </c>
      <c r="F10" s="20" t="s">
        <v>75</v>
      </c>
      <c r="G10" s="17" t="s">
        <v>76</v>
      </c>
      <c r="H10" s="21">
        <v>4</v>
      </c>
      <c r="I10" s="21">
        <v>6</v>
      </c>
      <c r="J10" s="21" t="s">
        <v>28</v>
      </c>
      <c r="K10" s="21">
        <v>5.5</v>
      </c>
      <c r="L10" s="22"/>
      <c r="M10" s="22"/>
      <c r="N10" s="22"/>
      <c r="O10" s="23">
        <v>2</v>
      </c>
      <c r="P10" s="24">
        <f t="shared" ref="P10:P41" si="0">ROUND(SUMPRODUCT(H10:O10,$H$9:$O$9)/100,1)</f>
        <v>3.3</v>
      </c>
      <c r="Q10" s="25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5" t="str">
        <f t="shared" ref="R10:R41" si="2">IF($P10&lt;4,"Kém",IF(AND($P10&gt;=4,$P10&lt;=5.4),"Trung bình yếu",IF(AND($P10&gt;=5.5,$P10&lt;=6.9),"Trung bình",IF(AND($P10&gt;=7,$P10&lt;=8.4),"Khá",IF(AND($P10&gt;=8.5,$P10&lt;=10),"Giỏi","")))))</f>
        <v>Kém</v>
      </c>
      <c r="S10" s="87" t="str">
        <f t="shared" ref="S10:S41" si="3">+IF(OR($H10=0,$I10=0,$J10=0,$K10=0),"Không đủ ĐKDT","")</f>
        <v/>
      </c>
      <c r="T10" s="26" t="s">
        <v>61</v>
      </c>
      <c r="U10" s="3"/>
      <c r="V10" s="27"/>
      <c r="W10" s="78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</row>
    <row r="11" spans="2:38" ht="18.75" customHeight="1">
      <c r="B11" s="28">
        <v>2</v>
      </c>
      <c r="C11" s="29" t="s">
        <v>77</v>
      </c>
      <c r="D11" s="30" t="s">
        <v>78</v>
      </c>
      <c r="E11" s="31" t="s">
        <v>74</v>
      </c>
      <c r="F11" s="32" t="s">
        <v>79</v>
      </c>
      <c r="G11" s="29" t="s">
        <v>80</v>
      </c>
      <c r="H11" s="33">
        <v>9</v>
      </c>
      <c r="I11" s="33">
        <v>6</v>
      </c>
      <c r="J11" s="33" t="s">
        <v>28</v>
      </c>
      <c r="K11" s="33">
        <v>8</v>
      </c>
      <c r="L11" s="34"/>
      <c r="M11" s="34"/>
      <c r="N11" s="34"/>
      <c r="O11" s="35">
        <v>2</v>
      </c>
      <c r="P11" s="36">
        <f t="shared" si="0"/>
        <v>4.3</v>
      </c>
      <c r="Q11" s="37" t="str">
        <f t="shared" si="1"/>
        <v>D</v>
      </c>
      <c r="R11" s="38" t="str">
        <f t="shared" si="2"/>
        <v>Trung bình yếu</v>
      </c>
      <c r="S11" s="39" t="str">
        <f t="shared" si="3"/>
        <v/>
      </c>
      <c r="T11" s="40" t="s">
        <v>61</v>
      </c>
      <c r="U11" s="3"/>
      <c r="V11" s="27"/>
      <c r="W11" s="78" t="str">
        <f t="shared" si="4"/>
        <v>Đạt</v>
      </c>
      <c r="X11" s="77"/>
      <c r="Y11" s="77"/>
      <c r="Z11" s="77"/>
      <c r="AA11" s="69"/>
      <c r="AB11" s="69"/>
      <c r="AC11" s="69"/>
      <c r="AD11" s="69"/>
      <c r="AE11" s="68"/>
      <c r="AF11" s="69"/>
      <c r="AG11" s="69"/>
      <c r="AH11" s="69"/>
      <c r="AI11" s="69"/>
      <c r="AJ11" s="69"/>
      <c r="AK11" s="69"/>
      <c r="AL11" s="70"/>
    </row>
    <row r="12" spans="2:38" ht="18.75" customHeight="1">
      <c r="B12" s="28">
        <v>3</v>
      </c>
      <c r="C12" s="29" t="s">
        <v>81</v>
      </c>
      <c r="D12" s="30" t="s">
        <v>82</v>
      </c>
      <c r="E12" s="31" t="s">
        <v>74</v>
      </c>
      <c r="F12" s="32" t="s">
        <v>83</v>
      </c>
      <c r="G12" s="29" t="s">
        <v>84</v>
      </c>
      <c r="H12" s="33">
        <v>10</v>
      </c>
      <c r="I12" s="33">
        <v>9</v>
      </c>
      <c r="J12" s="33" t="s">
        <v>28</v>
      </c>
      <c r="K12" s="33">
        <v>8</v>
      </c>
      <c r="L12" s="41"/>
      <c r="M12" s="41"/>
      <c r="N12" s="41"/>
      <c r="O12" s="35">
        <v>6</v>
      </c>
      <c r="P12" s="36">
        <f t="shared" si="0"/>
        <v>7.1</v>
      </c>
      <c r="Q12" s="37" t="str">
        <f t="shared" si="1"/>
        <v>B</v>
      </c>
      <c r="R12" s="38" t="str">
        <f t="shared" si="2"/>
        <v>Khá</v>
      </c>
      <c r="S12" s="39" t="str">
        <f t="shared" si="3"/>
        <v/>
      </c>
      <c r="T12" s="40" t="s">
        <v>61</v>
      </c>
      <c r="U12" s="3"/>
      <c r="V12" s="27"/>
      <c r="W12" s="78" t="str">
        <f t="shared" si="4"/>
        <v>Đạt</v>
      </c>
      <c r="X12" s="79"/>
      <c r="Y12" s="79"/>
      <c r="Z12" s="88"/>
      <c r="AA12" s="68"/>
      <c r="AB12" s="68"/>
      <c r="AC12" s="68"/>
      <c r="AD12" s="81"/>
      <c r="AE12" s="68"/>
      <c r="AF12" s="82"/>
      <c r="AG12" s="83"/>
      <c r="AH12" s="82"/>
      <c r="AI12" s="83"/>
      <c r="AJ12" s="82"/>
      <c r="AK12" s="68"/>
      <c r="AL12" s="81"/>
    </row>
    <row r="13" spans="2:38" ht="18.75" customHeight="1">
      <c r="B13" s="28">
        <v>4</v>
      </c>
      <c r="C13" s="29" t="s">
        <v>85</v>
      </c>
      <c r="D13" s="30" t="s">
        <v>86</v>
      </c>
      <c r="E13" s="31" t="s">
        <v>74</v>
      </c>
      <c r="F13" s="32" t="s">
        <v>87</v>
      </c>
      <c r="G13" s="29" t="s">
        <v>88</v>
      </c>
      <c r="H13" s="33">
        <v>10</v>
      </c>
      <c r="I13" s="33">
        <v>10</v>
      </c>
      <c r="J13" s="33" t="s">
        <v>28</v>
      </c>
      <c r="K13" s="33">
        <v>9.5</v>
      </c>
      <c r="L13" s="41"/>
      <c r="M13" s="41"/>
      <c r="N13" s="41"/>
      <c r="O13" s="35">
        <v>6</v>
      </c>
      <c r="P13" s="36">
        <f t="shared" si="0"/>
        <v>7.5</v>
      </c>
      <c r="Q13" s="37" t="str">
        <f t="shared" si="1"/>
        <v>B</v>
      </c>
      <c r="R13" s="38" t="str">
        <f t="shared" si="2"/>
        <v>Khá</v>
      </c>
      <c r="S13" s="39" t="str">
        <f t="shared" si="3"/>
        <v/>
      </c>
      <c r="T13" s="40" t="s">
        <v>61</v>
      </c>
      <c r="U13" s="3"/>
      <c r="V13" s="27"/>
      <c r="W13" s="78" t="str">
        <f t="shared" si="4"/>
        <v>Đạt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</row>
    <row r="14" spans="2:38" ht="18.75" customHeight="1">
      <c r="B14" s="28">
        <v>5</v>
      </c>
      <c r="C14" s="29" t="s">
        <v>89</v>
      </c>
      <c r="D14" s="30" t="s">
        <v>90</v>
      </c>
      <c r="E14" s="31" t="s">
        <v>74</v>
      </c>
      <c r="F14" s="32" t="s">
        <v>91</v>
      </c>
      <c r="G14" s="29" t="s">
        <v>92</v>
      </c>
      <c r="H14" s="33">
        <v>6</v>
      </c>
      <c r="I14" s="33">
        <v>6</v>
      </c>
      <c r="J14" s="33" t="s">
        <v>28</v>
      </c>
      <c r="K14" s="33">
        <v>7.5</v>
      </c>
      <c r="L14" s="41"/>
      <c r="M14" s="41"/>
      <c r="N14" s="41"/>
      <c r="O14" s="35">
        <v>4</v>
      </c>
      <c r="P14" s="36">
        <f t="shared" si="0"/>
        <v>5.0999999999999996</v>
      </c>
      <c r="Q14" s="37" t="str">
        <f t="shared" si="1"/>
        <v>D+</v>
      </c>
      <c r="R14" s="38" t="str">
        <f t="shared" si="2"/>
        <v>Trung bình yếu</v>
      </c>
      <c r="S14" s="39" t="str">
        <f t="shared" si="3"/>
        <v/>
      </c>
      <c r="T14" s="40" t="s">
        <v>61</v>
      </c>
      <c r="U14" s="3"/>
      <c r="V14" s="27"/>
      <c r="W14" s="78" t="str">
        <f t="shared" si="4"/>
        <v>Đạt</v>
      </c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</row>
    <row r="15" spans="2:38" ht="18.75" customHeight="1">
      <c r="B15" s="28">
        <v>6</v>
      </c>
      <c r="C15" s="29" t="s">
        <v>93</v>
      </c>
      <c r="D15" s="30" t="s">
        <v>94</v>
      </c>
      <c r="E15" s="31" t="s">
        <v>74</v>
      </c>
      <c r="F15" s="32" t="s">
        <v>95</v>
      </c>
      <c r="G15" s="29" t="s">
        <v>96</v>
      </c>
      <c r="H15" s="33">
        <v>7</v>
      </c>
      <c r="I15" s="33">
        <v>6</v>
      </c>
      <c r="J15" s="33" t="s">
        <v>28</v>
      </c>
      <c r="K15" s="33">
        <v>5.5</v>
      </c>
      <c r="L15" s="41"/>
      <c r="M15" s="41"/>
      <c r="N15" s="41"/>
      <c r="O15" s="35">
        <v>2</v>
      </c>
      <c r="P15" s="36">
        <f t="shared" si="0"/>
        <v>3.6</v>
      </c>
      <c r="Q15" s="37" t="str">
        <f t="shared" si="1"/>
        <v>F</v>
      </c>
      <c r="R15" s="38" t="str">
        <f t="shared" si="2"/>
        <v>Kém</v>
      </c>
      <c r="S15" s="39" t="str">
        <f t="shared" si="3"/>
        <v/>
      </c>
      <c r="T15" s="40" t="s">
        <v>61</v>
      </c>
      <c r="U15" s="3"/>
      <c r="V15" s="27"/>
      <c r="W15" s="78" t="str">
        <f t="shared" si="4"/>
        <v>Học lại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</row>
    <row r="16" spans="2:38" ht="18.75" customHeight="1">
      <c r="B16" s="28">
        <v>7</v>
      </c>
      <c r="C16" s="29" t="s">
        <v>97</v>
      </c>
      <c r="D16" s="30" t="s">
        <v>98</v>
      </c>
      <c r="E16" s="31" t="s">
        <v>74</v>
      </c>
      <c r="F16" s="32" t="s">
        <v>99</v>
      </c>
      <c r="G16" s="29" t="s">
        <v>100</v>
      </c>
      <c r="H16" s="33">
        <v>6</v>
      </c>
      <c r="I16" s="33">
        <v>6</v>
      </c>
      <c r="J16" s="33" t="s">
        <v>28</v>
      </c>
      <c r="K16" s="33">
        <v>4.5</v>
      </c>
      <c r="L16" s="41"/>
      <c r="M16" s="41"/>
      <c r="N16" s="41"/>
      <c r="O16" s="35">
        <v>4</v>
      </c>
      <c r="P16" s="36">
        <f t="shared" si="0"/>
        <v>4.5</v>
      </c>
      <c r="Q16" s="37" t="str">
        <f t="shared" si="1"/>
        <v>D</v>
      </c>
      <c r="R16" s="38" t="str">
        <f t="shared" si="2"/>
        <v>Trung bình yếu</v>
      </c>
      <c r="S16" s="39" t="str">
        <f t="shared" si="3"/>
        <v/>
      </c>
      <c r="T16" s="40" t="s">
        <v>61</v>
      </c>
      <c r="U16" s="3"/>
      <c r="V16" s="27"/>
      <c r="W16" s="78" t="str">
        <f t="shared" si="4"/>
        <v>Đạt</v>
      </c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</row>
    <row r="17" spans="2:38" ht="18.75" customHeight="1">
      <c r="B17" s="28">
        <v>8</v>
      </c>
      <c r="C17" s="29" t="s">
        <v>101</v>
      </c>
      <c r="D17" s="30" t="s">
        <v>102</v>
      </c>
      <c r="E17" s="31" t="s">
        <v>74</v>
      </c>
      <c r="F17" s="32" t="s">
        <v>103</v>
      </c>
      <c r="G17" s="29" t="s">
        <v>76</v>
      </c>
      <c r="H17" s="33">
        <v>6</v>
      </c>
      <c r="I17" s="33">
        <v>6</v>
      </c>
      <c r="J17" s="33" t="s">
        <v>28</v>
      </c>
      <c r="K17" s="33">
        <v>7</v>
      </c>
      <c r="L17" s="41"/>
      <c r="M17" s="41"/>
      <c r="N17" s="41"/>
      <c r="O17" s="35">
        <v>3</v>
      </c>
      <c r="P17" s="36">
        <f t="shared" si="0"/>
        <v>4.4000000000000004</v>
      </c>
      <c r="Q17" s="37" t="str">
        <f t="shared" si="1"/>
        <v>D</v>
      </c>
      <c r="R17" s="38" t="str">
        <f t="shared" si="2"/>
        <v>Trung bình yếu</v>
      </c>
      <c r="S17" s="39" t="str">
        <f t="shared" si="3"/>
        <v/>
      </c>
      <c r="T17" s="40" t="s">
        <v>61</v>
      </c>
      <c r="U17" s="3"/>
      <c r="V17" s="27"/>
      <c r="W17" s="78" t="str">
        <f t="shared" si="4"/>
        <v>Đạt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</row>
    <row r="18" spans="2:38" ht="18.75" customHeight="1">
      <c r="B18" s="28">
        <v>9</v>
      </c>
      <c r="C18" s="29" t="s">
        <v>104</v>
      </c>
      <c r="D18" s="30" t="s">
        <v>105</v>
      </c>
      <c r="E18" s="31" t="s">
        <v>74</v>
      </c>
      <c r="F18" s="32" t="s">
        <v>106</v>
      </c>
      <c r="G18" s="29" t="s">
        <v>76</v>
      </c>
      <c r="H18" s="33">
        <v>8</v>
      </c>
      <c r="I18" s="33">
        <v>6</v>
      </c>
      <c r="J18" s="33" t="s">
        <v>28</v>
      </c>
      <c r="K18" s="33">
        <v>6.5</v>
      </c>
      <c r="L18" s="41"/>
      <c r="M18" s="41"/>
      <c r="N18" s="41"/>
      <c r="O18" s="35">
        <v>1</v>
      </c>
      <c r="P18" s="36">
        <f t="shared" si="0"/>
        <v>3.3</v>
      </c>
      <c r="Q18" s="37" t="str">
        <f t="shared" si="1"/>
        <v>F</v>
      </c>
      <c r="R18" s="38" t="str">
        <f t="shared" si="2"/>
        <v>Kém</v>
      </c>
      <c r="S18" s="39" t="str">
        <f t="shared" si="3"/>
        <v/>
      </c>
      <c r="T18" s="40" t="s">
        <v>61</v>
      </c>
      <c r="U18" s="3"/>
      <c r="V18" s="27"/>
      <c r="W18" s="78" t="str">
        <f t="shared" si="4"/>
        <v>Học lại</v>
      </c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</row>
    <row r="19" spans="2:38" ht="18.75" customHeight="1">
      <c r="B19" s="28">
        <v>10</v>
      </c>
      <c r="C19" s="29" t="s">
        <v>107</v>
      </c>
      <c r="D19" s="30" t="s">
        <v>108</v>
      </c>
      <c r="E19" s="31" t="s">
        <v>74</v>
      </c>
      <c r="F19" s="32" t="s">
        <v>109</v>
      </c>
      <c r="G19" s="29" t="s">
        <v>84</v>
      </c>
      <c r="H19" s="33">
        <v>6</v>
      </c>
      <c r="I19" s="33">
        <v>6</v>
      </c>
      <c r="J19" s="33" t="s">
        <v>28</v>
      </c>
      <c r="K19" s="33">
        <v>6</v>
      </c>
      <c r="L19" s="41"/>
      <c r="M19" s="41"/>
      <c r="N19" s="41"/>
      <c r="O19" s="35">
        <v>3</v>
      </c>
      <c r="P19" s="36">
        <f t="shared" si="0"/>
        <v>4.2</v>
      </c>
      <c r="Q19" s="37" t="str">
        <f t="shared" si="1"/>
        <v>D</v>
      </c>
      <c r="R19" s="38" t="str">
        <f t="shared" si="2"/>
        <v>Trung bình yếu</v>
      </c>
      <c r="S19" s="39" t="str">
        <f t="shared" si="3"/>
        <v/>
      </c>
      <c r="T19" s="40" t="s">
        <v>61</v>
      </c>
      <c r="U19" s="3"/>
      <c r="V19" s="27"/>
      <c r="W19" s="78" t="str">
        <f t="shared" si="4"/>
        <v>Đạt</v>
      </c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</row>
    <row r="20" spans="2:38" ht="18.75" customHeight="1">
      <c r="B20" s="28">
        <v>11</v>
      </c>
      <c r="C20" s="29" t="s">
        <v>110</v>
      </c>
      <c r="D20" s="30" t="s">
        <v>111</v>
      </c>
      <c r="E20" s="31" t="s">
        <v>74</v>
      </c>
      <c r="F20" s="32" t="s">
        <v>112</v>
      </c>
      <c r="G20" s="29" t="s">
        <v>113</v>
      </c>
      <c r="H20" s="33">
        <v>5</v>
      </c>
      <c r="I20" s="33">
        <v>6</v>
      </c>
      <c r="J20" s="33" t="s">
        <v>28</v>
      </c>
      <c r="K20" s="33">
        <v>6</v>
      </c>
      <c r="L20" s="41"/>
      <c r="M20" s="41"/>
      <c r="N20" s="41"/>
      <c r="O20" s="35">
        <v>4</v>
      </c>
      <c r="P20" s="36">
        <f t="shared" si="0"/>
        <v>4.7</v>
      </c>
      <c r="Q20" s="37" t="str">
        <f t="shared" si="1"/>
        <v>D</v>
      </c>
      <c r="R20" s="38" t="str">
        <f t="shared" si="2"/>
        <v>Trung bình yếu</v>
      </c>
      <c r="S20" s="39" t="str">
        <f t="shared" si="3"/>
        <v/>
      </c>
      <c r="T20" s="40" t="s">
        <v>61</v>
      </c>
      <c r="U20" s="3"/>
      <c r="V20" s="27"/>
      <c r="W20" s="78" t="str">
        <f t="shared" si="4"/>
        <v>Đạt</v>
      </c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</row>
    <row r="21" spans="2:38" ht="18.75" customHeight="1">
      <c r="B21" s="28">
        <v>12</v>
      </c>
      <c r="C21" s="29" t="s">
        <v>114</v>
      </c>
      <c r="D21" s="30" t="s">
        <v>115</v>
      </c>
      <c r="E21" s="31" t="s">
        <v>116</v>
      </c>
      <c r="F21" s="32" t="s">
        <v>117</v>
      </c>
      <c r="G21" s="29" t="s">
        <v>113</v>
      </c>
      <c r="H21" s="33">
        <v>10</v>
      </c>
      <c r="I21" s="33">
        <v>9</v>
      </c>
      <c r="J21" s="33" t="s">
        <v>28</v>
      </c>
      <c r="K21" s="33">
        <v>7.5</v>
      </c>
      <c r="L21" s="41"/>
      <c r="M21" s="41"/>
      <c r="N21" s="41"/>
      <c r="O21" s="35">
        <v>4</v>
      </c>
      <c r="P21" s="36">
        <f t="shared" si="0"/>
        <v>5.8</v>
      </c>
      <c r="Q21" s="37" t="str">
        <f t="shared" si="1"/>
        <v>C</v>
      </c>
      <c r="R21" s="38" t="str">
        <f t="shared" si="2"/>
        <v>Trung bình</v>
      </c>
      <c r="S21" s="39" t="str">
        <f t="shared" si="3"/>
        <v/>
      </c>
      <c r="T21" s="40" t="s">
        <v>61</v>
      </c>
      <c r="U21" s="3"/>
      <c r="V21" s="27"/>
      <c r="W21" s="78" t="str">
        <f t="shared" si="4"/>
        <v>Đạt</v>
      </c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2:38" ht="18.75" customHeight="1">
      <c r="B22" s="28">
        <v>13</v>
      </c>
      <c r="C22" s="29" t="s">
        <v>118</v>
      </c>
      <c r="D22" s="30" t="s">
        <v>119</v>
      </c>
      <c r="E22" s="31" t="s">
        <v>120</v>
      </c>
      <c r="F22" s="32" t="s">
        <v>121</v>
      </c>
      <c r="G22" s="29" t="s">
        <v>76</v>
      </c>
      <c r="H22" s="33">
        <v>7</v>
      </c>
      <c r="I22" s="33">
        <v>6</v>
      </c>
      <c r="J22" s="33" t="s">
        <v>28</v>
      </c>
      <c r="K22" s="33">
        <v>6</v>
      </c>
      <c r="L22" s="41"/>
      <c r="M22" s="41"/>
      <c r="N22" s="41"/>
      <c r="O22" s="35">
        <v>4</v>
      </c>
      <c r="P22" s="36">
        <f t="shared" si="0"/>
        <v>4.9000000000000004</v>
      </c>
      <c r="Q22" s="37" t="str">
        <f t="shared" si="1"/>
        <v>D</v>
      </c>
      <c r="R22" s="38" t="str">
        <f t="shared" si="2"/>
        <v>Trung bình yếu</v>
      </c>
      <c r="S22" s="39" t="str">
        <f t="shared" si="3"/>
        <v/>
      </c>
      <c r="T22" s="40" t="s">
        <v>61</v>
      </c>
      <c r="U22" s="3"/>
      <c r="V22" s="27"/>
      <c r="W22" s="78" t="str">
        <f t="shared" si="4"/>
        <v>Đạt</v>
      </c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2:38" ht="18.75" customHeight="1">
      <c r="B23" s="28">
        <v>14</v>
      </c>
      <c r="C23" s="29" t="s">
        <v>122</v>
      </c>
      <c r="D23" s="30" t="s">
        <v>123</v>
      </c>
      <c r="E23" s="31" t="s">
        <v>124</v>
      </c>
      <c r="F23" s="32" t="s">
        <v>125</v>
      </c>
      <c r="G23" s="29" t="s">
        <v>126</v>
      </c>
      <c r="H23" s="33">
        <v>10</v>
      </c>
      <c r="I23" s="33">
        <v>9</v>
      </c>
      <c r="J23" s="33" t="s">
        <v>28</v>
      </c>
      <c r="K23" s="33">
        <v>7.5</v>
      </c>
      <c r="L23" s="41"/>
      <c r="M23" s="41"/>
      <c r="N23" s="41"/>
      <c r="O23" s="35">
        <v>8</v>
      </c>
      <c r="P23" s="36">
        <f t="shared" si="0"/>
        <v>8.1999999999999993</v>
      </c>
      <c r="Q23" s="37" t="str">
        <f t="shared" si="1"/>
        <v>B+</v>
      </c>
      <c r="R23" s="38" t="str">
        <f t="shared" si="2"/>
        <v>Khá</v>
      </c>
      <c r="S23" s="39" t="str">
        <f t="shared" si="3"/>
        <v/>
      </c>
      <c r="T23" s="40" t="s">
        <v>61</v>
      </c>
      <c r="U23" s="3"/>
      <c r="V23" s="27"/>
      <c r="W23" s="78" t="str">
        <f t="shared" si="4"/>
        <v>Đạt</v>
      </c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2:38" ht="18.75" customHeight="1">
      <c r="B24" s="28">
        <v>15</v>
      </c>
      <c r="C24" s="29" t="s">
        <v>127</v>
      </c>
      <c r="D24" s="30" t="s">
        <v>128</v>
      </c>
      <c r="E24" s="31" t="s">
        <v>124</v>
      </c>
      <c r="F24" s="32" t="s">
        <v>129</v>
      </c>
      <c r="G24" s="29" t="s">
        <v>96</v>
      </c>
      <c r="H24" s="33">
        <v>6</v>
      </c>
      <c r="I24" s="33">
        <v>6</v>
      </c>
      <c r="J24" s="33" t="s">
        <v>28</v>
      </c>
      <c r="K24" s="33">
        <v>8</v>
      </c>
      <c r="L24" s="41"/>
      <c r="M24" s="41"/>
      <c r="N24" s="41"/>
      <c r="O24" s="35">
        <v>5</v>
      </c>
      <c r="P24" s="36">
        <f t="shared" si="0"/>
        <v>5.8</v>
      </c>
      <c r="Q24" s="37" t="str">
        <f t="shared" si="1"/>
        <v>C</v>
      </c>
      <c r="R24" s="38" t="str">
        <f t="shared" si="2"/>
        <v>Trung bình</v>
      </c>
      <c r="S24" s="39" t="str">
        <f t="shared" si="3"/>
        <v/>
      </c>
      <c r="T24" s="40" t="s">
        <v>61</v>
      </c>
      <c r="U24" s="3"/>
      <c r="V24" s="27"/>
      <c r="W24" s="78" t="str">
        <f t="shared" si="4"/>
        <v>Đạt</v>
      </c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2:38" ht="18.75" customHeight="1">
      <c r="B25" s="28">
        <v>16</v>
      </c>
      <c r="C25" s="29" t="s">
        <v>130</v>
      </c>
      <c r="D25" s="30" t="s">
        <v>131</v>
      </c>
      <c r="E25" s="31" t="s">
        <v>132</v>
      </c>
      <c r="F25" s="32" t="s">
        <v>133</v>
      </c>
      <c r="G25" s="29" t="s">
        <v>134</v>
      </c>
      <c r="H25" s="33">
        <v>8</v>
      </c>
      <c r="I25" s="33">
        <v>6</v>
      </c>
      <c r="J25" s="33" t="s">
        <v>28</v>
      </c>
      <c r="K25" s="33">
        <v>8</v>
      </c>
      <c r="L25" s="41"/>
      <c r="M25" s="41"/>
      <c r="N25" s="41"/>
      <c r="O25" s="35">
        <v>5</v>
      </c>
      <c r="P25" s="36">
        <f t="shared" si="0"/>
        <v>6</v>
      </c>
      <c r="Q25" s="37" t="str">
        <f t="shared" si="1"/>
        <v>C</v>
      </c>
      <c r="R25" s="38" t="str">
        <f t="shared" si="2"/>
        <v>Trung bình</v>
      </c>
      <c r="S25" s="39" t="str">
        <f t="shared" si="3"/>
        <v/>
      </c>
      <c r="T25" s="40" t="s">
        <v>61</v>
      </c>
      <c r="U25" s="3"/>
      <c r="V25" s="27"/>
      <c r="W25" s="78" t="str">
        <f t="shared" si="4"/>
        <v>Đạt</v>
      </c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2:38" ht="18.75" customHeight="1">
      <c r="B26" s="28">
        <v>17</v>
      </c>
      <c r="C26" s="29" t="s">
        <v>135</v>
      </c>
      <c r="D26" s="30" t="s">
        <v>136</v>
      </c>
      <c r="E26" s="31" t="s">
        <v>137</v>
      </c>
      <c r="F26" s="32" t="s">
        <v>138</v>
      </c>
      <c r="G26" s="29" t="s">
        <v>76</v>
      </c>
      <c r="H26" s="33">
        <v>10</v>
      </c>
      <c r="I26" s="33">
        <v>6</v>
      </c>
      <c r="J26" s="33" t="s">
        <v>28</v>
      </c>
      <c r="K26" s="33">
        <v>7.5</v>
      </c>
      <c r="L26" s="41"/>
      <c r="M26" s="41"/>
      <c r="N26" s="41"/>
      <c r="O26" s="35">
        <v>4</v>
      </c>
      <c r="P26" s="36">
        <f t="shared" si="0"/>
        <v>5.5</v>
      </c>
      <c r="Q26" s="37" t="str">
        <f t="shared" si="1"/>
        <v>C</v>
      </c>
      <c r="R26" s="38" t="str">
        <f t="shared" si="2"/>
        <v>Trung bình</v>
      </c>
      <c r="S26" s="39" t="str">
        <f t="shared" si="3"/>
        <v/>
      </c>
      <c r="T26" s="40" t="s">
        <v>61</v>
      </c>
      <c r="U26" s="3"/>
      <c r="V26" s="27"/>
      <c r="W26" s="78" t="str">
        <f t="shared" si="4"/>
        <v>Đạt</v>
      </c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2:38" ht="18.75" customHeight="1">
      <c r="B27" s="28">
        <v>18</v>
      </c>
      <c r="C27" s="29" t="s">
        <v>139</v>
      </c>
      <c r="D27" s="30" t="s">
        <v>140</v>
      </c>
      <c r="E27" s="31" t="s">
        <v>141</v>
      </c>
      <c r="F27" s="32" t="s">
        <v>142</v>
      </c>
      <c r="G27" s="29" t="s">
        <v>143</v>
      </c>
      <c r="H27" s="33">
        <v>10</v>
      </c>
      <c r="I27" s="33">
        <v>10</v>
      </c>
      <c r="J27" s="33" t="s">
        <v>28</v>
      </c>
      <c r="K27" s="33">
        <v>8</v>
      </c>
      <c r="L27" s="41"/>
      <c r="M27" s="41"/>
      <c r="N27" s="41"/>
      <c r="O27" s="35">
        <v>9</v>
      </c>
      <c r="P27" s="36">
        <f t="shared" si="0"/>
        <v>9</v>
      </c>
      <c r="Q27" s="37" t="str">
        <f t="shared" si="1"/>
        <v>A+</v>
      </c>
      <c r="R27" s="38" t="str">
        <f t="shared" si="2"/>
        <v>Giỏi</v>
      </c>
      <c r="S27" s="39" t="str">
        <f t="shared" si="3"/>
        <v/>
      </c>
      <c r="T27" s="40" t="s">
        <v>61</v>
      </c>
      <c r="U27" s="3"/>
      <c r="V27" s="27"/>
      <c r="W27" s="78" t="str">
        <f t="shared" si="4"/>
        <v>Đạt</v>
      </c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2:38" ht="18.75" customHeight="1">
      <c r="B28" s="28">
        <v>19</v>
      </c>
      <c r="C28" s="29" t="s">
        <v>144</v>
      </c>
      <c r="D28" s="30" t="s">
        <v>145</v>
      </c>
      <c r="E28" s="31" t="s">
        <v>146</v>
      </c>
      <c r="F28" s="32" t="s">
        <v>147</v>
      </c>
      <c r="G28" s="29" t="s">
        <v>100</v>
      </c>
      <c r="H28" s="33">
        <v>10</v>
      </c>
      <c r="I28" s="33">
        <v>9</v>
      </c>
      <c r="J28" s="33" t="s">
        <v>28</v>
      </c>
      <c r="K28" s="33">
        <v>8</v>
      </c>
      <c r="L28" s="41"/>
      <c r="M28" s="41"/>
      <c r="N28" s="41"/>
      <c r="O28" s="35">
        <v>2</v>
      </c>
      <c r="P28" s="36">
        <f t="shared" si="0"/>
        <v>4.7</v>
      </c>
      <c r="Q28" s="37" t="str">
        <f t="shared" si="1"/>
        <v>D</v>
      </c>
      <c r="R28" s="38" t="str">
        <f t="shared" si="2"/>
        <v>Trung bình yếu</v>
      </c>
      <c r="S28" s="39" t="str">
        <f t="shared" si="3"/>
        <v/>
      </c>
      <c r="T28" s="40" t="s">
        <v>61</v>
      </c>
      <c r="U28" s="3"/>
      <c r="V28" s="27"/>
      <c r="W28" s="78" t="str">
        <f t="shared" si="4"/>
        <v>Đạt</v>
      </c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  <row r="29" spans="2:38" ht="18.75" customHeight="1">
      <c r="B29" s="28">
        <v>20</v>
      </c>
      <c r="C29" s="29" t="s">
        <v>148</v>
      </c>
      <c r="D29" s="30" t="s">
        <v>149</v>
      </c>
      <c r="E29" s="31" t="s">
        <v>150</v>
      </c>
      <c r="F29" s="32" t="s">
        <v>151</v>
      </c>
      <c r="G29" s="29" t="s">
        <v>96</v>
      </c>
      <c r="H29" s="33">
        <v>10</v>
      </c>
      <c r="I29" s="33">
        <v>8</v>
      </c>
      <c r="J29" s="33" t="s">
        <v>28</v>
      </c>
      <c r="K29" s="33">
        <v>7.5</v>
      </c>
      <c r="L29" s="41"/>
      <c r="M29" s="41"/>
      <c r="N29" s="41"/>
      <c r="O29" s="35">
        <v>4</v>
      </c>
      <c r="P29" s="36">
        <f t="shared" si="0"/>
        <v>5.7</v>
      </c>
      <c r="Q29" s="37" t="str">
        <f t="shared" si="1"/>
        <v>C</v>
      </c>
      <c r="R29" s="38" t="str">
        <f t="shared" si="2"/>
        <v>Trung bình</v>
      </c>
      <c r="S29" s="39" t="str">
        <f t="shared" si="3"/>
        <v/>
      </c>
      <c r="T29" s="40" t="s">
        <v>61</v>
      </c>
      <c r="U29" s="3"/>
      <c r="V29" s="27"/>
      <c r="W29" s="78" t="str">
        <f t="shared" si="4"/>
        <v>Đạt</v>
      </c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2:38" ht="18.75" customHeight="1">
      <c r="B30" s="28">
        <v>21</v>
      </c>
      <c r="C30" s="29" t="s">
        <v>152</v>
      </c>
      <c r="D30" s="30" t="s">
        <v>153</v>
      </c>
      <c r="E30" s="31" t="s">
        <v>154</v>
      </c>
      <c r="F30" s="32" t="s">
        <v>155</v>
      </c>
      <c r="G30" s="29" t="s">
        <v>88</v>
      </c>
      <c r="H30" s="33">
        <v>10</v>
      </c>
      <c r="I30" s="33">
        <v>6</v>
      </c>
      <c r="J30" s="33" t="s">
        <v>28</v>
      </c>
      <c r="K30" s="33">
        <v>9</v>
      </c>
      <c r="L30" s="41"/>
      <c r="M30" s="41"/>
      <c r="N30" s="41"/>
      <c r="O30" s="35">
        <v>6</v>
      </c>
      <c r="P30" s="36">
        <f t="shared" si="0"/>
        <v>7</v>
      </c>
      <c r="Q30" s="37" t="str">
        <f t="shared" si="1"/>
        <v>B</v>
      </c>
      <c r="R30" s="38" t="str">
        <f t="shared" si="2"/>
        <v>Khá</v>
      </c>
      <c r="S30" s="39" t="str">
        <f t="shared" si="3"/>
        <v/>
      </c>
      <c r="T30" s="40" t="s">
        <v>61</v>
      </c>
      <c r="U30" s="3"/>
      <c r="V30" s="27"/>
      <c r="W30" s="78" t="str">
        <f t="shared" si="4"/>
        <v>Đạt</v>
      </c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2:38" ht="18.75" customHeight="1">
      <c r="B31" s="28">
        <v>22</v>
      </c>
      <c r="C31" s="29" t="s">
        <v>156</v>
      </c>
      <c r="D31" s="30" t="s">
        <v>123</v>
      </c>
      <c r="E31" s="31" t="s">
        <v>154</v>
      </c>
      <c r="F31" s="32" t="s">
        <v>157</v>
      </c>
      <c r="G31" s="29" t="s">
        <v>80</v>
      </c>
      <c r="H31" s="33">
        <v>9</v>
      </c>
      <c r="I31" s="33">
        <v>6</v>
      </c>
      <c r="J31" s="33" t="s">
        <v>28</v>
      </c>
      <c r="K31" s="33">
        <v>6.5</v>
      </c>
      <c r="L31" s="41"/>
      <c r="M31" s="41"/>
      <c r="N31" s="41"/>
      <c r="O31" s="35">
        <v>4</v>
      </c>
      <c r="P31" s="36">
        <f t="shared" si="0"/>
        <v>5.2</v>
      </c>
      <c r="Q31" s="37" t="str">
        <f t="shared" si="1"/>
        <v>D+</v>
      </c>
      <c r="R31" s="38" t="str">
        <f t="shared" si="2"/>
        <v>Trung bình yếu</v>
      </c>
      <c r="S31" s="39" t="str">
        <f t="shared" si="3"/>
        <v/>
      </c>
      <c r="T31" s="40" t="s">
        <v>61</v>
      </c>
      <c r="U31" s="3"/>
      <c r="V31" s="27"/>
      <c r="W31" s="78" t="str">
        <f t="shared" si="4"/>
        <v>Đạt</v>
      </c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2:38" ht="18.75" customHeight="1">
      <c r="B32" s="28">
        <v>23</v>
      </c>
      <c r="C32" s="29" t="s">
        <v>158</v>
      </c>
      <c r="D32" s="30" t="s">
        <v>159</v>
      </c>
      <c r="E32" s="31" t="s">
        <v>154</v>
      </c>
      <c r="F32" s="32" t="s">
        <v>160</v>
      </c>
      <c r="G32" s="29" t="s">
        <v>96</v>
      </c>
      <c r="H32" s="33">
        <v>8</v>
      </c>
      <c r="I32" s="33">
        <v>9</v>
      </c>
      <c r="J32" s="33" t="s">
        <v>28</v>
      </c>
      <c r="K32" s="33">
        <v>7.5</v>
      </c>
      <c r="L32" s="41"/>
      <c r="M32" s="41"/>
      <c r="N32" s="41"/>
      <c r="O32" s="35">
        <v>7</v>
      </c>
      <c r="P32" s="36">
        <f t="shared" si="0"/>
        <v>7.4</v>
      </c>
      <c r="Q32" s="37" t="str">
        <f t="shared" si="1"/>
        <v>B</v>
      </c>
      <c r="R32" s="38" t="str">
        <f t="shared" si="2"/>
        <v>Khá</v>
      </c>
      <c r="S32" s="39" t="str">
        <f t="shared" si="3"/>
        <v/>
      </c>
      <c r="T32" s="40" t="s">
        <v>61</v>
      </c>
      <c r="U32" s="3"/>
      <c r="V32" s="27"/>
      <c r="W32" s="78" t="str">
        <f t="shared" si="4"/>
        <v>Đạt</v>
      </c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2:38" ht="18.75" customHeight="1">
      <c r="B33" s="28">
        <v>24</v>
      </c>
      <c r="C33" s="29" t="s">
        <v>161</v>
      </c>
      <c r="D33" s="30" t="s">
        <v>162</v>
      </c>
      <c r="E33" s="31" t="s">
        <v>154</v>
      </c>
      <c r="F33" s="32" t="s">
        <v>163</v>
      </c>
      <c r="G33" s="29" t="s">
        <v>84</v>
      </c>
      <c r="H33" s="33">
        <v>7</v>
      </c>
      <c r="I33" s="33">
        <v>6</v>
      </c>
      <c r="J33" s="33" t="s">
        <v>28</v>
      </c>
      <c r="K33" s="33">
        <v>6.5</v>
      </c>
      <c r="L33" s="41"/>
      <c r="M33" s="41"/>
      <c r="N33" s="41"/>
      <c r="O33" s="35">
        <v>3</v>
      </c>
      <c r="P33" s="36">
        <f t="shared" si="0"/>
        <v>4.4000000000000004</v>
      </c>
      <c r="Q33" s="37" t="str">
        <f t="shared" si="1"/>
        <v>D</v>
      </c>
      <c r="R33" s="38" t="str">
        <f t="shared" si="2"/>
        <v>Trung bình yếu</v>
      </c>
      <c r="S33" s="39" t="str">
        <f t="shared" si="3"/>
        <v/>
      </c>
      <c r="T33" s="40" t="s">
        <v>61</v>
      </c>
      <c r="U33" s="3"/>
      <c r="V33" s="27"/>
      <c r="W33" s="78" t="str">
        <f t="shared" si="4"/>
        <v>Đạt</v>
      </c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2:38" ht="18.75" customHeight="1">
      <c r="B34" s="28">
        <v>25</v>
      </c>
      <c r="C34" s="29" t="s">
        <v>164</v>
      </c>
      <c r="D34" s="30" t="s">
        <v>165</v>
      </c>
      <c r="E34" s="31" t="s">
        <v>166</v>
      </c>
      <c r="F34" s="32" t="s">
        <v>167</v>
      </c>
      <c r="G34" s="29" t="s">
        <v>76</v>
      </c>
      <c r="H34" s="33">
        <v>6</v>
      </c>
      <c r="I34" s="33">
        <v>9</v>
      </c>
      <c r="J34" s="33" t="s">
        <v>28</v>
      </c>
      <c r="K34" s="33">
        <v>7.5</v>
      </c>
      <c r="L34" s="41"/>
      <c r="M34" s="41"/>
      <c r="N34" s="41"/>
      <c r="O34" s="35">
        <v>5</v>
      </c>
      <c r="P34" s="36">
        <f t="shared" si="0"/>
        <v>6</v>
      </c>
      <c r="Q34" s="37" t="str">
        <f t="shared" si="1"/>
        <v>C</v>
      </c>
      <c r="R34" s="38" t="str">
        <f t="shared" si="2"/>
        <v>Trung bình</v>
      </c>
      <c r="S34" s="39" t="str">
        <f t="shared" si="3"/>
        <v/>
      </c>
      <c r="T34" s="40" t="s">
        <v>61</v>
      </c>
      <c r="U34" s="3"/>
      <c r="V34" s="27"/>
      <c r="W34" s="78" t="str">
        <f t="shared" si="4"/>
        <v>Đạt</v>
      </c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2:38" ht="18.75" customHeight="1">
      <c r="B35" s="28">
        <v>26</v>
      </c>
      <c r="C35" s="29" t="s">
        <v>168</v>
      </c>
      <c r="D35" s="30" t="s">
        <v>169</v>
      </c>
      <c r="E35" s="31" t="s">
        <v>170</v>
      </c>
      <c r="F35" s="32" t="s">
        <v>171</v>
      </c>
      <c r="G35" s="29" t="s">
        <v>113</v>
      </c>
      <c r="H35" s="33">
        <v>8</v>
      </c>
      <c r="I35" s="33">
        <v>9</v>
      </c>
      <c r="J35" s="33" t="s">
        <v>28</v>
      </c>
      <c r="K35" s="33">
        <v>7.5</v>
      </c>
      <c r="L35" s="41"/>
      <c r="M35" s="41"/>
      <c r="N35" s="41"/>
      <c r="O35" s="35">
        <v>5</v>
      </c>
      <c r="P35" s="36">
        <f t="shared" si="0"/>
        <v>6.2</v>
      </c>
      <c r="Q35" s="37" t="str">
        <f t="shared" si="1"/>
        <v>C</v>
      </c>
      <c r="R35" s="38" t="str">
        <f t="shared" si="2"/>
        <v>Trung bình</v>
      </c>
      <c r="S35" s="39" t="str">
        <f t="shared" si="3"/>
        <v/>
      </c>
      <c r="T35" s="40" t="s">
        <v>61</v>
      </c>
      <c r="U35" s="3"/>
      <c r="V35" s="27"/>
      <c r="W35" s="78" t="str">
        <f t="shared" si="4"/>
        <v>Đạt</v>
      </c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2:38" ht="18.75" customHeight="1">
      <c r="B36" s="28">
        <v>27</v>
      </c>
      <c r="C36" s="29" t="s">
        <v>172</v>
      </c>
      <c r="D36" s="30" t="s">
        <v>173</v>
      </c>
      <c r="E36" s="31" t="s">
        <v>174</v>
      </c>
      <c r="F36" s="32" t="s">
        <v>175</v>
      </c>
      <c r="G36" s="29" t="s">
        <v>80</v>
      </c>
      <c r="H36" s="33">
        <v>10</v>
      </c>
      <c r="I36" s="33">
        <v>10</v>
      </c>
      <c r="J36" s="33" t="s">
        <v>28</v>
      </c>
      <c r="K36" s="33">
        <v>8</v>
      </c>
      <c r="L36" s="41"/>
      <c r="M36" s="41"/>
      <c r="N36" s="41"/>
      <c r="O36" s="35">
        <v>5</v>
      </c>
      <c r="P36" s="36">
        <f t="shared" si="0"/>
        <v>6.6</v>
      </c>
      <c r="Q36" s="37" t="str">
        <f t="shared" si="1"/>
        <v>C+</v>
      </c>
      <c r="R36" s="38" t="str">
        <f t="shared" si="2"/>
        <v>Trung bình</v>
      </c>
      <c r="S36" s="39" t="str">
        <f t="shared" si="3"/>
        <v/>
      </c>
      <c r="T36" s="40" t="s">
        <v>61</v>
      </c>
      <c r="U36" s="3"/>
      <c r="V36" s="27"/>
      <c r="W36" s="78" t="str">
        <f t="shared" si="4"/>
        <v>Đạt</v>
      </c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2:38" ht="18.75" customHeight="1">
      <c r="B37" s="28">
        <v>28</v>
      </c>
      <c r="C37" s="29" t="s">
        <v>176</v>
      </c>
      <c r="D37" s="30" t="s">
        <v>123</v>
      </c>
      <c r="E37" s="31" t="s">
        <v>177</v>
      </c>
      <c r="F37" s="32" t="s">
        <v>178</v>
      </c>
      <c r="G37" s="29" t="s">
        <v>113</v>
      </c>
      <c r="H37" s="33">
        <v>8</v>
      </c>
      <c r="I37" s="33">
        <v>6</v>
      </c>
      <c r="J37" s="33" t="s">
        <v>28</v>
      </c>
      <c r="K37" s="33">
        <v>7</v>
      </c>
      <c r="L37" s="41"/>
      <c r="M37" s="41"/>
      <c r="N37" s="41"/>
      <c r="O37" s="35">
        <v>6</v>
      </c>
      <c r="P37" s="36">
        <f t="shared" si="0"/>
        <v>6.4</v>
      </c>
      <c r="Q37" s="37" t="str">
        <f t="shared" si="1"/>
        <v>C</v>
      </c>
      <c r="R37" s="38" t="str">
        <f t="shared" si="2"/>
        <v>Trung bình</v>
      </c>
      <c r="S37" s="39" t="str">
        <f t="shared" si="3"/>
        <v/>
      </c>
      <c r="T37" s="40" t="s">
        <v>61</v>
      </c>
      <c r="U37" s="3"/>
      <c r="V37" s="27"/>
      <c r="W37" s="78" t="str">
        <f t="shared" si="4"/>
        <v>Đạt</v>
      </c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2:38" ht="18.75" customHeight="1">
      <c r="B38" s="28">
        <v>29</v>
      </c>
      <c r="C38" s="29" t="s">
        <v>179</v>
      </c>
      <c r="D38" s="30" t="s">
        <v>180</v>
      </c>
      <c r="E38" s="31" t="s">
        <v>181</v>
      </c>
      <c r="F38" s="32" t="s">
        <v>182</v>
      </c>
      <c r="G38" s="29" t="s">
        <v>126</v>
      </c>
      <c r="H38" s="33">
        <v>3</v>
      </c>
      <c r="I38" s="33">
        <v>9</v>
      </c>
      <c r="J38" s="33" t="s">
        <v>28</v>
      </c>
      <c r="K38" s="33">
        <v>1.5</v>
      </c>
      <c r="L38" s="41"/>
      <c r="M38" s="41"/>
      <c r="N38" s="41"/>
      <c r="O38" s="35">
        <v>4</v>
      </c>
      <c r="P38" s="36">
        <f t="shared" si="0"/>
        <v>3.9</v>
      </c>
      <c r="Q38" s="37" t="str">
        <f t="shared" si="1"/>
        <v>F</v>
      </c>
      <c r="R38" s="38" t="str">
        <f t="shared" si="2"/>
        <v>Kém</v>
      </c>
      <c r="S38" s="39" t="str">
        <f t="shared" si="3"/>
        <v/>
      </c>
      <c r="T38" s="40" t="s">
        <v>61</v>
      </c>
      <c r="U38" s="3"/>
      <c r="V38" s="27"/>
      <c r="W38" s="78" t="str">
        <f t="shared" si="4"/>
        <v>Học lại</v>
      </c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2:38" ht="18.75" customHeight="1">
      <c r="B39" s="28">
        <v>30</v>
      </c>
      <c r="C39" s="29" t="s">
        <v>183</v>
      </c>
      <c r="D39" s="30" t="s">
        <v>184</v>
      </c>
      <c r="E39" s="31" t="s">
        <v>185</v>
      </c>
      <c r="F39" s="32" t="s">
        <v>186</v>
      </c>
      <c r="G39" s="29" t="s">
        <v>80</v>
      </c>
      <c r="H39" s="33">
        <v>8</v>
      </c>
      <c r="I39" s="33">
        <v>6</v>
      </c>
      <c r="J39" s="33" t="s">
        <v>28</v>
      </c>
      <c r="K39" s="33">
        <v>6.5</v>
      </c>
      <c r="L39" s="41"/>
      <c r="M39" s="41"/>
      <c r="N39" s="41"/>
      <c r="O39" s="35">
        <v>2</v>
      </c>
      <c r="P39" s="36">
        <f t="shared" si="0"/>
        <v>3.9</v>
      </c>
      <c r="Q39" s="37" t="str">
        <f t="shared" si="1"/>
        <v>F</v>
      </c>
      <c r="R39" s="38" t="str">
        <f t="shared" si="2"/>
        <v>Kém</v>
      </c>
      <c r="S39" s="39" t="str">
        <f t="shared" si="3"/>
        <v/>
      </c>
      <c r="T39" s="40" t="s">
        <v>61</v>
      </c>
      <c r="U39" s="3"/>
      <c r="V39" s="27"/>
      <c r="W39" s="78" t="str">
        <f t="shared" si="4"/>
        <v>Học lại</v>
      </c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2:38" ht="18.75" customHeight="1">
      <c r="B40" s="28">
        <v>31</v>
      </c>
      <c r="C40" s="29" t="s">
        <v>187</v>
      </c>
      <c r="D40" s="30" t="s">
        <v>188</v>
      </c>
      <c r="E40" s="31" t="s">
        <v>189</v>
      </c>
      <c r="F40" s="32" t="s">
        <v>190</v>
      </c>
      <c r="G40" s="29" t="s">
        <v>96</v>
      </c>
      <c r="H40" s="33">
        <v>10</v>
      </c>
      <c r="I40" s="33">
        <v>6</v>
      </c>
      <c r="J40" s="33" t="s">
        <v>28</v>
      </c>
      <c r="K40" s="33">
        <v>7.5</v>
      </c>
      <c r="L40" s="41"/>
      <c r="M40" s="41"/>
      <c r="N40" s="41"/>
      <c r="O40" s="35">
        <v>3</v>
      </c>
      <c r="P40" s="36">
        <f t="shared" si="0"/>
        <v>4.9000000000000004</v>
      </c>
      <c r="Q40" s="37" t="str">
        <f t="shared" si="1"/>
        <v>D</v>
      </c>
      <c r="R40" s="38" t="str">
        <f t="shared" si="2"/>
        <v>Trung bình yếu</v>
      </c>
      <c r="S40" s="39" t="str">
        <f t="shared" si="3"/>
        <v/>
      </c>
      <c r="T40" s="40" t="s">
        <v>61</v>
      </c>
      <c r="U40" s="3"/>
      <c r="V40" s="27"/>
      <c r="W40" s="78" t="str">
        <f t="shared" si="4"/>
        <v>Đạt</v>
      </c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2:38" ht="18.75" customHeight="1">
      <c r="B41" s="28">
        <v>32</v>
      </c>
      <c r="C41" s="29" t="s">
        <v>191</v>
      </c>
      <c r="D41" s="30" t="s">
        <v>192</v>
      </c>
      <c r="E41" s="31" t="s">
        <v>189</v>
      </c>
      <c r="F41" s="32" t="s">
        <v>193</v>
      </c>
      <c r="G41" s="29" t="s">
        <v>76</v>
      </c>
      <c r="H41" s="33">
        <v>5</v>
      </c>
      <c r="I41" s="33">
        <v>6</v>
      </c>
      <c r="J41" s="33" t="s">
        <v>28</v>
      </c>
      <c r="K41" s="33">
        <v>5.5</v>
      </c>
      <c r="L41" s="41"/>
      <c r="M41" s="41"/>
      <c r="N41" s="41"/>
      <c r="O41" s="35">
        <v>3</v>
      </c>
      <c r="P41" s="36">
        <f t="shared" si="0"/>
        <v>4</v>
      </c>
      <c r="Q41" s="37" t="str">
        <f t="shared" si="1"/>
        <v>D</v>
      </c>
      <c r="R41" s="38" t="str">
        <f t="shared" si="2"/>
        <v>Trung bình yếu</v>
      </c>
      <c r="S41" s="39" t="str">
        <f t="shared" si="3"/>
        <v/>
      </c>
      <c r="T41" s="40" t="s">
        <v>61</v>
      </c>
      <c r="U41" s="3"/>
      <c r="V41" s="27"/>
      <c r="W41" s="78" t="str">
        <f t="shared" si="4"/>
        <v>Đạt</v>
      </c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2:38" ht="18.75" customHeight="1">
      <c r="B42" s="28">
        <v>33</v>
      </c>
      <c r="C42" s="29" t="s">
        <v>194</v>
      </c>
      <c r="D42" s="30" t="s">
        <v>195</v>
      </c>
      <c r="E42" s="31" t="s">
        <v>196</v>
      </c>
      <c r="F42" s="32" t="s">
        <v>197</v>
      </c>
      <c r="G42" s="29" t="s">
        <v>76</v>
      </c>
      <c r="H42" s="33">
        <v>10</v>
      </c>
      <c r="I42" s="33">
        <v>9</v>
      </c>
      <c r="J42" s="33" t="s">
        <v>28</v>
      </c>
      <c r="K42" s="33">
        <v>8</v>
      </c>
      <c r="L42" s="41"/>
      <c r="M42" s="41"/>
      <c r="N42" s="41"/>
      <c r="O42" s="35">
        <v>2</v>
      </c>
      <c r="P42" s="36">
        <f t="shared" ref="P42:P72" si="5">ROUND(SUMPRODUCT(H42:O42,$H$9:$O$9)/100,1)</f>
        <v>4.7</v>
      </c>
      <c r="Q42" s="37" t="str">
        <f t="shared" ref="Q42:Q73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8" t="str">
        <f t="shared" ref="R42:R73" si="7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9" t="str">
        <f t="shared" ref="S42:S72" si="8">+IF(OR($H42=0,$I42=0,$J42=0,$K42=0),"Không đủ ĐKDT","")</f>
        <v/>
      </c>
      <c r="T42" s="40" t="s">
        <v>61</v>
      </c>
      <c r="U42" s="3"/>
      <c r="V42" s="27"/>
      <c r="W42" s="78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  <row r="43" spans="2:38" ht="18.75" customHeight="1">
      <c r="B43" s="28">
        <v>34</v>
      </c>
      <c r="C43" s="29" t="s">
        <v>198</v>
      </c>
      <c r="D43" s="30" t="s">
        <v>199</v>
      </c>
      <c r="E43" s="31" t="s">
        <v>200</v>
      </c>
      <c r="F43" s="32" t="s">
        <v>201</v>
      </c>
      <c r="G43" s="29" t="s">
        <v>88</v>
      </c>
      <c r="H43" s="33">
        <v>10</v>
      </c>
      <c r="I43" s="33">
        <v>6</v>
      </c>
      <c r="J43" s="33" t="s">
        <v>28</v>
      </c>
      <c r="K43" s="33">
        <v>8.5</v>
      </c>
      <c r="L43" s="41"/>
      <c r="M43" s="41"/>
      <c r="N43" s="41"/>
      <c r="O43" s="35">
        <v>4</v>
      </c>
      <c r="P43" s="36">
        <f t="shared" si="5"/>
        <v>5.7</v>
      </c>
      <c r="Q43" s="37" t="str">
        <f t="shared" si="6"/>
        <v>C</v>
      </c>
      <c r="R43" s="38" t="str">
        <f t="shared" si="7"/>
        <v>Trung bình</v>
      </c>
      <c r="S43" s="39" t="str">
        <f t="shared" si="8"/>
        <v/>
      </c>
      <c r="T43" s="40" t="s">
        <v>61</v>
      </c>
      <c r="U43" s="3"/>
      <c r="V43" s="27"/>
      <c r="W43" s="78" t="str">
        <f t="shared" si="9"/>
        <v>Đạt</v>
      </c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</row>
    <row r="44" spans="2:38" ht="18.75" customHeight="1">
      <c r="B44" s="28">
        <v>35</v>
      </c>
      <c r="C44" s="29" t="s">
        <v>202</v>
      </c>
      <c r="D44" s="30" t="s">
        <v>203</v>
      </c>
      <c r="E44" s="31" t="s">
        <v>204</v>
      </c>
      <c r="F44" s="32" t="s">
        <v>205</v>
      </c>
      <c r="G44" s="29" t="s">
        <v>96</v>
      </c>
      <c r="H44" s="33">
        <v>10</v>
      </c>
      <c r="I44" s="33">
        <v>6</v>
      </c>
      <c r="J44" s="33" t="s">
        <v>28</v>
      </c>
      <c r="K44" s="33">
        <v>7.5</v>
      </c>
      <c r="L44" s="41"/>
      <c r="M44" s="41"/>
      <c r="N44" s="41"/>
      <c r="O44" s="35">
        <v>6</v>
      </c>
      <c r="P44" s="36">
        <f t="shared" si="5"/>
        <v>6.7</v>
      </c>
      <c r="Q44" s="37" t="str">
        <f t="shared" si="6"/>
        <v>C+</v>
      </c>
      <c r="R44" s="38" t="str">
        <f t="shared" si="7"/>
        <v>Trung bình</v>
      </c>
      <c r="S44" s="39" t="str">
        <f t="shared" si="8"/>
        <v/>
      </c>
      <c r="T44" s="40" t="s">
        <v>61</v>
      </c>
      <c r="U44" s="3"/>
      <c r="V44" s="27"/>
      <c r="W44" s="78" t="str">
        <f t="shared" si="9"/>
        <v>Đạt</v>
      </c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</row>
    <row r="45" spans="2:38" ht="18.75" customHeight="1">
      <c r="B45" s="28">
        <v>36</v>
      </c>
      <c r="C45" s="29" t="s">
        <v>206</v>
      </c>
      <c r="D45" s="30" t="s">
        <v>207</v>
      </c>
      <c r="E45" s="31" t="s">
        <v>208</v>
      </c>
      <c r="F45" s="32" t="s">
        <v>209</v>
      </c>
      <c r="G45" s="29" t="s">
        <v>88</v>
      </c>
      <c r="H45" s="33">
        <v>10</v>
      </c>
      <c r="I45" s="33">
        <v>8</v>
      </c>
      <c r="J45" s="33" t="s">
        <v>28</v>
      </c>
      <c r="K45" s="33">
        <v>7.5</v>
      </c>
      <c r="L45" s="41"/>
      <c r="M45" s="41"/>
      <c r="N45" s="41"/>
      <c r="O45" s="35">
        <v>7</v>
      </c>
      <c r="P45" s="36">
        <f t="shared" si="5"/>
        <v>7.5</v>
      </c>
      <c r="Q45" s="37" t="str">
        <f t="shared" si="6"/>
        <v>B</v>
      </c>
      <c r="R45" s="38" t="str">
        <f t="shared" si="7"/>
        <v>Khá</v>
      </c>
      <c r="S45" s="39" t="str">
        <f t="shared" si="8"/>
        <v/>
      </c>
      <c r="T45" s="40" t="s">
        <v>61</v>
      </c>
      <c r="U45" s="3"/>
      <c r="V45" s="27"/>
      <c r="W45" s="78" t="str">
        <f t="shared" si="9"/>
        <v>Đạt</v>
      </c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</row>
    <row r="46" spans="2:38" ht="18.75" customHeight="1">
      <c r="B46" s="28">
        <v>37</v>
      </c>
      <c r="C46" s="29" t="s">
        <v>210</v>
      </c>
      <c r="D46" s="30" t="s">
        <v>211</v>
      </c>
      <c r="E46" s="31" t="s">
        <v>212</v>
      </c>
      <c r="F46" s="32" t="s">
        <v>213</v>
      </c>
      <c r="G46" s="29" t="s">
        <v>80</v>
      </c>
      <c r="H46" s="33">
        <v>5</v>
      </c>
      <c r="I46" s="33">
        <v>6</v>
      </c>
      <c r="J46" s="33" t="s">
        <v>28</v>
      </c>
      <c r="K46" s="33">
        <v>6</v>
      </c>
      <c r="L46" s="41"/>
      <c r="M46" s="41"/>
      <c r="N46" s="41"/>
      <c r="O46" s="35">
        <v>3</v>
      </c>
      <c r="P46" s="36">
        <f t="shared" si="5"/>
        <v>4.0999999999999996</v>
      </c>
      <c r="Q46" s="37" t="str">
        <f t="shared" si="6"/>
        <v>D</v>
      </c>
      <c r="R46" s="38" t="str">
        <f t="shared" si="7"/>
        <v>Trung bình yếu</v>
      </c>
      <c r="S46" s="39" t="str">
        <f t="shared" si="8"/>
        <v/>
      </c>
      <c r="T46" s="40" t="s">
        <v>61</v>
      </c>
      <c r="U46" s="3"/>
      <c r="V46" s="27"/>
      <c r="W46" s="78" t="str">
        <f t="shared" si="9"/>
        <v>Đạt</v>
      </c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</row>
    <row r="47" spans="2:38" ht="18.75" customHeight="1">
      <c r="B47" s="28">
        <v>38</v>
      </c>
      <c r="C47" s="29" t="s">
        <v>214</v>
      </c>
      <c r="D47" s="30" t="s">
        <v>215</v>
      </c>
      <c r="E47" s="31" t="s">
        <v>216</v>
      </c>
      <c r="F47" s="32" t="s">
        <v>217</v>
      </c>
      <c r="G47" s="29" t="s">
        <v>88</v>
      </c>
      <c r="H47" s="33">
        <v>0</v>
      </c>
      <c r="I47" s="33">
        <v>0</v>
      </c>
      <c r="J47" s="33" t="s">
        <v>28</v>
      </c>
      <c r="K47" s="33">
        <v>0</v>
      </c>
      <c r="L47" s="41"/>
      <c r="M47" s="41"/>
      <c r="N47" s="41"/>
      <c r="O47" s="35" t="s">
        <v>1268</v>
      </c>
      <c r="P47" s="36">
        <f t="shared" si="5"/>
        <v>0</v>
      </c>
      <c r="Q47" s="37" t="str">
        <f t="shared" si="6"/>
        <v>F</v>
      </c>
      <c r="R47" s="38" t="str">
        <f t="shared" si="7"/>
        <v>Kém</v>
      </c>
      <c r="S47" s="39" t="str">
        <f t="shared" si="8"/>
        <v>Không đủ ĐKDT</v>
      </c>
      <c r="T47" s="40" t="s">
        <v>61</v>
      </c>
      <c r="U47" s="3"/>
      <c r="V47" s="27"/>
      <c r="W47" s="78" t="str">
        <f t="shared" si="9"/>
        <v>Học lại</v>
      </c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</row>
    <row r="48" spans="2:38" ht="18.75" customHeight="1">
      <c r="B48" s="28">
        <v>39</v>
      </c>
      <c r="C48" s="29" t="s">
        <v>218</v>
      </c>
      <c r="D48" s="30" t="s">
        <v>219</v>
      </c>
      <c r="E48" s="31" t="s">
        <v>220</v>
      </c>
      <c r="F48" s="32" t="s">
        <v>221</v>
      </c>
      <c r="G48" s="29" t="s">
        <v>113</v>
      </c>
      <c r="H48" s="33">
        <v>9</v>
      </c>
      <c r="I48" s="33">
        <v>6</v>
      </c>
      <c r="J48" s="33" t="s">
        <v>28</v>
      </c>
      <c r="K48" s="33">
        <v>8</v>
      </c>
      <c r="L48" s="41"/>
      <c r="M48" s="41"/>
      <c r="N48" s="41"/>
      <c r="O48" s="35">
        <v>6</v>
      </c>
      <c r="P48" s="36">
        <f t="shared" si="5"/>
        <v>6.7</v>
      </c>
      <c r="Q48" s="37" t="str">
        <f t="shared" si="6"/>
        <v>C+</v>
      </c>
      <c r="R48" s="38" t="str">
        <f t="shared" si="7"/>
        <v>Trung bình</v>
      </c>
      <c r="S48" s="39" t="str">
        <f t="shared" si="8"/>
        <v/>
      </c>
      <c r="T48" s="40" t="s">
        <v>61</v>
      </c>
      <c r="U48" s="3"/>
      <c r="V48" s="27"/>
      <c r="W48" s="78" t="str">
        <f t="shared" si="9"/>
        <v>Đạt</v>
      </c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</row>
    <row r="49" spans="2:38" ht="18.75" customHeight="1">
      <c r="B49" s="28">
        <v>40</v>
      </c>
      <c r="C49" s="29" t="s">
        <v>222</v>
      </c>
      <c r="D49" s="93" t="s">
        <v>223</v>
      </c>
      <c r="E49" s="31" t="s">
        <v>220</v>
      </c>
      <c r="F49" s="32" t="s">
        <v>224</v>
      </c>
      <c r="G49" s="29" t="s">
        <v>88</v>
      </c>
      <c r="H49" s="33">
        <v>10</v>
      </c>
      <c r="I49" s="33">
        <v>8</v>
      </c>
      <c r="J49" s="33" t="s">
        <v>28</v>
      </c>
      <c r="K49" s="33">
        <v>8</v>
      </c>
      <c r="L49" s="41"/>
      <c r="M49" s="41"/>
      <c r="N49" s="41"/>
      <c r="O49" s="35">
        <v>3</v>
      </c>
      <c r="P49" s="36">
        <f t="shared" si="5"/>
        <v>5.2</v>
      </c>
      <c r="Q49" s="37" t="str">
        <f t="shared" si="6"/>
        <v>D+</v>
      </c>
      <c r="R49" s="38" t="str">
        <f t="shared" si="7"/>
        <v>Trung bình yếu</v>
      </c>
      <c r="S49" s="39" t="str">
        <f t="shared" si="8"/>
        <v/>
      </c>
      <c r="T49" s="40" t="s">
        <v>62</v>
      </c>
      <c r="U49" s="3"/>
      <c r="V49" s="27"/>
      <c r="W49" s="78" t="str">
        <f t="shared" si="9"/>
        <v>Đạt</v>
      </c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</row>
    <row r="50" spans="2:38" ht="18.75" customHeight="1">
      <c r="B50" s="28">
        <v>41</v>
      </c>
      <c r="C50" s="29" t="s">
        <v>225</v>
      </c>
      <c r="D50" s="93" t="s">
        <v>226</v>
      </c>
      <c r="E50" s="31" t="s">
        <v>220</v>
      </c>
      <c r="F50" s="32" t="s">
        <v>182</v>
      </c>
      <c r="G50" s="29" t="s">
        <v>92</v>
      </c>
      <c r="H50" s="33">
        <v>8</v>
      </c>
      <c r="I50" s="33">
        <v>6</v>
      </c>
      <c r="J50" s="33" t="s">
        <v>28</v>
      </c>
      <c r="K50" s="33">
        <v>7</v>
      </c>
      <c r="L50" s="41"/>
      <c r="M50" s="41"/>
      <c r="N50" s="41"/>
      <c r="O50" s="35">
        <v>3</v>
      </c>
      <c r="P50" s="36">
        <f t="shared" si="5"/>
        <v>4.5999999999999996</v>
      </c>
      <c r="Q50" s="37" t="str">
        <f t="shared" si="6"/>
        <v>D</v>
      </c>
      <c r="R50" s="38" t="str">
        <f t="shared" si="7"/>
        <v>Trung bình yếu</v>
      </c>
      <c r="S50" s="39" t="str">
        <f t="shared" si="8"/>
        <v/>
      </c>
      <c r="T50" s="40" t="s">
        <v>62</v>
      </c>
      <c r="U50" s="3"/>
      <c r="V50" s="27"/>
      <c r="W50" s="78" t="str">
        <f t="shared" si="9"/>
        <v>Đạt</v>
      </c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</row>
    <row r="51" spans="2:38" ht="18.75" customHeight="1">
      <c r="B51" s="28">
        <v>42</v>
      </c>
      <c r="C51" s="29" t="s">
        <v>227</v>
      </c>
      <c r="D51" s="93" t="s">
        <v>228</v>
      </c>
      <c r="E51" s="31" t="s">
        <v>220</v>
      </c>
      <c r="F51" s="32" t="s">
        <v>229</v>
      </c>
      <c r="G51" s="29" t="s">
        <v>96</v>
      </c>
      <c r="H51" s="33">
        <v>7</v>
      </c>
      <c r="I51" s="33">
        <v>6</v>
      </c>
      <c r="J51" s="33" t="s">
        <v>28</v>
      </c>
      <c r="K51" s="33">
        <v>7.5</v>
      </c>
      <c r="L51" s="41"/>
      <c r="M51" s="41"/>
      <c r="N51" s="41"/>
      <c r="O51" s="35">
        <v>3</v>
      </c>
      <c r="P51" s="36">
        <f t="shared" si="5"/>
        <v>4.5999999999999996</v>
      </c>
      <c r="Q51" s="37" t="str">
        <f t="shared" si="6"/>
        <v>D</v>
      </c>
      <c r="R51" s="38" t="str">
        <f t="shared" si="7"/>
        <v>Trung bình yếu</v>
      </c>
      <c r="S51" s="39" t="str">
        <f t="shared" si="8"/>
        <v/>
      </c>
      <c r="T51" s="40" t="s">
        <v>62</v>
      </c>
      <c r="U51" s="3"/>
      <c r="V51" s="27"/>
      <c r="W51" s="78" t="str">
        <f t="shared" si="9"/>
        <v>Đạt</v>
      </c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</row>
    <row r="52" spans="2:38" ht="18.75" customHeight="1">
      <c r="B52" s="28">
        <v>43</v>
      </c>
      <c r="C52" s="29" t="s">
        <v>230</v>
      </c>
      <c r="D52" s="93" t="s">
        <v>231</v>
      </c>
      <c r="E52" s="31" t="s">
        <v>232</v>
      </c>
      <c r="F52" s="32" t="s">
        <v>233</v>
      </c>
      <c r="G52" s="29" t="s">
        <v>80</v>
      </c>
      <c r="H52" s="33">
        <v>0</v>
      </c>
      <c r="I52" s="33">
        <v>0</v>
      </c>
      <c r="J52" s="33" t="s">
        <v>28</v>
      </c>
      <c r="K52" s="33">
        <v>0</v>
      </c>
      <c r="L52" s="41"/>
      <c r="M52" s="41"/>
      <c r="N52" s="41"/>
      <c r="O52" s="35" t="s">
        <v>1268</v>
      </c>
      <c r="P52" s="36">
        <f t="shared" si="5"/>
        <v>0</v>
      </c>
      <c r="Q52" s="37" t="str">
        <f t="shared" si="6"/>
        <v>F</v>
      </c>
      <c r="R52" s="38" t="str">
        <f t="shared" si="7"/>
        <v>Kém</v>
      </c>
      <c r="S52" s="39" t="str">
        <f t="shared" si="8"/>
        <v>Không đủ ĐKDT</v>
      </c>
      <c r="T52" s="40" t="s">
        <v>62</v>
      </c>
      <c r="U52" s="3"/>
      <c r="V52" s="27"/>
      <c r="W52" s="78" t="str">
        <f t="shared" si="9"/>
        <v>Học lại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2:38" ht="18.75" customHeight="1">
      <c r="B53" s="28">
        <v>44</v>
      </c>
      <c r="C53" s="29" t="s">
        <v>234</v>
      </c>
      <c r="D53" s="93" t="s">
        <v>123</v>
      </c>
      <c r="E53" s="31" t="s">
        <v>235</v>
      </c>
      <c r="F53" s="32" t="s">
        <v>236</v>
      </c>
      <c r="G53" s="29" t="s">
        <v>96</v>
      </c>
      <c r="H53" s="33">
        <v>10</v>
      </c>
      <c r="I53" s="33">
        <v>9</v>
      </c>
      <c r="J53" s="33" t="s">
        <v>28</v>
      </c>
      <c r="K53" s="33">
        <v>7.5</v>
      </c>
      <c r="L53" s="41"/>
      <c r="M53" s="41"/>
      <c r="N53" s="41"/>
      <c r="O53" s="35">
        <v>4</v>
      </c>
      <c r="P53" s="36">
        <f t="shared" si="5"/>
        <v>5.8</v>
      </c>
      <c r="Q53" s="37" t="str">
        <f t="shared" si="6"/>
        <v>C</v>
      </c>
      <c r="R53" s="38" t="str">
        <f t="shared" si="7"/>
        <v>Trung bình</v>
      </c>
      <c r="S53" s="39" t="str">
        <f t="shared" si="8"/>
        <v/>
      </c>
      <c r="T53" s="40" t="s">
        <v>62</v>
      </c>
      <c r="U53" s="3"/>
      <c r="V53" s="27"/>
      <c r="W53" s="78" t="str">
        <f t="shared" si="9"/>
        <v>Đạt</v>
      </c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2:38" ht="18.75" customHeight="1">
      <c r="B54" s="28">
        <v>45</v>
      </c>
      <c r="C54" s="29" t="s">
        <v>237</v>
      </c>
      <c r="D54" s="93" t="s">
        <v>238</v>
      </c>
      <c r="E54" s="31" t="s">
        <v>239</v>
      </c>
      <c r="F54" s="32" t="s">
        <v>125</v>
      </c>
      <c r="G54" s="29" t="s">
        <v>113</v>
      </c>
      <c r="H54" s="33">
        <v>8</v>
      </c>
      <c r="I54" s="33">
        <v>6</v>
      </c>
      <c r="J54" s="33" t="s">
        <v>28</v>
      </c>
      <c r="K54" s="33">
        <v>6.5</v>
      </c>
      <c r="L54" s="41"/>
      <c r="M54" s="41"/>
      <c r="N54" s="41"/>
      <c r="O54" s="35">
        <v>6</v>
      </c>
      <c r="P54" s="36">
        <f t="shared" si="5"/>
        <v>6.3</v>
      </c>
      <c r="Q54" s="37" t="str">
        <f t="shared" si="6"/>
        <v>C</v>
      </c>
      <c r="R54" s="38" t="str">
        <f t="shared" si="7"/>
        <v>Trung bình</v>
      </c>
      <c r="S54" s="39" t="str">
        <f t="shared" si="8"/>
        <v/>
      </c>
      <c r="T54" s="40" t="s">
        <v>62</v>
      </c>
      <c r="U54" s="3"/>
      <c r="V54" s="27"/>
      <c r="W54" s="78" t="str">
        <f t="shared" si="9"/>
        <v>Đạt</v>
      </c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2:38" ht="18.75" customHeight="1">
      <c r="B55" s="28">
        <v>46</v>
      </c>
      <c r="C55" s="29" t="s">
        <v>240</v>
      </c>
      <c r="D55" s="93" t="s">
        <v>241</v>
      </c>
      <c r="E55" s="31" t="s">
        <v>242</v>
      </c>
      <c r="F55" s="32" t="s">
        <v>243</v>
      </c>
      <c r="G55" s="29" t="s">
        <v>244</v>
      </c>
      <c r="H55" s="33">
        <v>0</v>
      </c>
      <c r="I55" s="33">
        <v>0</v>
      </c>
      <c r="J55" s="33" t="s">
        <v>28</v>
      </c>
      <c r="K55" s="33">
        <v>0</v>
      </c>
      <c r="L55" s="41"/>
      <c r="M55" s="41"/>
      <c r="N55" s="41"/>
      <c r="O55" s="35" t="s">
        <v>1268</v>
      </c>
      <c r="P55" s="36">
        <f t="shared" si="5"/>
        <v>0</v>
      </c>
      <c r="Q55" s="37" t="str">
        <f t="shared" si="6"/>
        <v>F</v>
      </c>
      <c r="R55" s="38" t="str">
        <f t="shared" si="7"/>
        <v>Kém</v>
      </c>
      <c r="S55" s="39" t="str">
        <f t="shared" si="8"/>
        <v>Không đủ ĐKDT</v>
      </c>
      <c r="T55" s="40" t="s">
        <v>62</v>
      </c>
      <c r="U55" s="3"/>
      <c r="V55" s="27"/>
      <c r="W55" s="78" t="str">
        <f t="shared" si="9"/>
        <v>Học lại</v>
      </c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2:38" ht="18.75" customHeight="1">
      <c r="B56" s="28">
        <v>47</v>
      </c>
      <c r="C56" s="29" t="s">
        <v>245</v>
      </c>
      <c r="D56" s="93" t="s">
        <v>246</v>
      </c>
      <c r="E56" s="31" t="s">
        <v>247</v>
      </c>
      <c r="F56" s="32" t="s">
        <v>248</v>
      </c>
      <c r="G56" s="29" t="s">
        <v>96</v>
      </c>
      <c r="H56" s="33">
        <v>8</v>
      </c>
      <c r="I56" s="33">
        <v>8</v>
      </c>
      <c r="J56" s="33" t="s">
        <v>28</v>
      </c>
      <c r="K56" s="33">
        <v>8</v>
      </c>
      <c r="L56" s="41"/>
      <c r="M56" s="41"/>
      <c r="N56" s="41"/>
      <c r="O56" s="35">
        <v>6</v>
      </c>
      <c r="P56" s="36">
        <f t="shared" si="5"/>
        <v>6.8</v>
      </c>
      <c r="Q56" s="37" t="str">
        <f t="shared" si="6"/>
        <v>C+</v>
      </c>
      <c r="R56" s="38" t="str">
        <f t="shared" si="7"/>
        <v>Trung bình</v>
      </c>
      <c r="S56" s="39" t="str">
        <f t="shared" si="8"/>
        <v/>
      </c>
      <c r="T56" s="40" t="s">
        <v>62</v>
      </c>
      <c r="U56" s="3"/>
      <c r="V56" s="27"/>
      <c r="W56" s="78" t="str">
        <f t="shared" si="9"/>
        <v>Đạt</v>
      </c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2:38" ht="18.75" customHeight="1">
      <c r="B57" s="28">
        <v>48</v>
      </c>
      <c r="C57" s="29" t="s">
        <v>249</v>
      </c>
      <c r="D57" s="93" t="s">
        <v>250</v>
      </c>
      <c r="E57" s="31" t="s">
        <v>251</v>
      </c>
      <c r="F57" s="32" t="s">
        <v>252</v>
      </c>
      <c r="G57" s="29" t="s">
        <v>92</v>
      </c>
      <c r="H57" s="33">
        <v>8</v>
      </c>
      <c r="I57" s="33">
        <v>6</v>
      </c>
      <c r="J57" s="33" t="s">
        <v>28</v>
      </c>
      <c r="K57" s="33">
        <v>7.5</v>
      </c>
      <c r="L57" s="41"/>
      <c r="M57" s="41"/>
      <c r="N57" s="41"/>
      <c r="O57" s="35">
        <v>3</v>
      </c>
      <c r="P57" s="36">
        <f t="shared" si="5"/>
        <v>4.7</v>
      </c>
      <c r="Q57" s="37" t="str">
        <f t="shared" si="6"/>
        <v>D</v>
      </c>
      <c r="R57" s="38" t="str">
        <f t="shared" si="7"/>
        <v>Trung bình yếu</v>
      </c>
      <c r="S57" s="39" t="str">
        <f t="shared" si="8"/>
        <v/>
      </c>
      <c r="T57" s="40" t="s">
        <v>62</v>
      </c>
      <c r="U57" s="3"/>
      <c r="V57" s="27"/>
      <c r="W57" s="78" t="str">
        <f t="shared" si="9"/>
        <v>Đạt</v>
      </c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2:38" ht="18.75" customHeight="1">
      <c r="B58" s="28">
        <v>49</v>
      </c>
      <c r="C58" s="29" t="s">
        <v>253</v>
      </c>
      <c r="D58" s="93" t="s">
        <v>254</v>
      </c>
      <c r="E58" s="31" t="s">
        <v>255</v>
      </c>
      <c r="F58" s="32" t="s">
        <v>256</v>
      </c>
      <c r="G58" s="29" t="s">
        <v>76</v>
      </c>
      <c r="H58" s="33">
        <v>10</v>
      </c>
      <c r="I58" s="33">
        <v>8</v>
      </c>
      <c r="J58" s="33" t="s">
        <v>28</v>
      </c>
      <c r="K58" s="33">
        <v>8</v>
      </c>
      <c r="L58" s="41"/>
      <c r="M58" s="41"/>
      <c r="N58" s="41"/>
      <c r="O58" s="35">
        <v>6</v>
      </c>
      <c r="P58" s="36">
        <f t="shared" si="5"/>
        <v>7</v>
      </c>
      <c r="Q58" s="37" t="str">
        <f t="shared" si="6"/>
        <v>B</v>
      </c>
      <c r="R58" s="38" t="str">
        <f t="shared" si="7"/>
        <v>Khá</v>
      </c>
      <c r="S58" s="39" t="str">
        <f t="shared" si="8"/>
        <v/>
      </c>
      <c r="T58" s="40" t="s">
        <v>62</v>
      </c>
      <c r="U58" s="3"/>
      <c r="V58" s="27"/>
      <c r="W58" s="78" t="str">
        <f t="shared" si="9"/>
        <v>Đạt</v>
      </c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2:38" ht="18.75" customHeight="1">
      <c r="B59" s="28">
        <v>50</v>
      </c>
      <c r="C59" s="29" t="s">
        <v>257</v>
      </c>
      <c r="D59" s="93" t="s">
        <v>131</v>
      </c>
      <c r="E59" s="31" t="s">
        <v>255</v>
      </c>
      <c r="F59" s="32" t="s">
        <v>258</v>
      </c>
      <c r="G59" s="29" t="s">
        <v>113</v>
      </c>
      <c r="H59" s="33">
        <v>8</v>
      </c>
      <c r="I59" s="33">
        <v>6</v>
      </c>
      <c r="J59" s="33" t="s">
        <v>28</v>
      </c>
      <c r="K59" s="33">
        <v>7</v>
      </c>
      <c r="L59" s="41"/>
      <c r="M59" s="41"/>
      <c r="N59" s="41"/>
      <c r="O59" s="35">
        <v>6</v>
      </c>
      <c r="P59" s="36">
        <f t="shared" si="5"/>
        <v>6.4</v>
      </c>
      <c r="Q59" s="37" t="str">
        <f t="shared" si="6"/>
        <v>C</v>
      </c>
      <c r="R59" s="38" t="str">
        <f t="shared" si="7"/>
        <v>Trung bình</v>
      </c>
      <c r="S59" s="39" t="str">
        <f t="shared" si="8"/>
        <v/>
      </c>
      <c r="T59" s="40" t="s">
        <v>62</v>
      </c>
      <c r="U59" s="3"/>
      <c r="V59" s="27"/>
      <c r="W59" s="78" t="str">
        <f t="shared" si="9"/>
        <v>Đạt</v>
      </c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2:38" ht="18.75" customHeight="1">
      <c r="B60" s="28">
        <v>51</v>
      </c>
      <c r="C60" s="29" t="s">
        <v>259</v>
      </c>
      <c r="D60" s="93" t="s">
        <v>195</v>
      </c>
      <c r="E60" s="31" t="s">
        <v>260</v>
      </c>
      <c r="F60" s="32" t="s">
        <v>261</v>
      </c>
      <c r="G60" s="29" t="s">
        <v>100</v>
      </c>
      <c r="H60" s="33">
        <v>8</v>
      </c>
      <c r="I60" s="33">
        <v>8</v>
      </c>
      <c r="J60" s="33" t="s">
        <v>28</v>
      </c>
      <c r="K60" s="33">
        <v>6.5</v>
      </c>
      <c r="L60" s="41"/>
      <c r="M60" s="41"/>
      <c r="N60" s="41"/>
      <c r="O60" s="35">
        <v>3</v>
      </c>
      <c r="P60" s="36">
        <f t="shared" si="5"/>
        <v>4.7</v>
      </c>
      <c r="Q60" s="37" t="str">
        <f t="shared" si="6"/>
        <v>D</v>
      </c>
      <c r="R60" s="38" t="str">
        <f t="shared" si="7"/>
        <v>Trung bình yếu</v>
      </c>
      <c r="S60" s="39" t="str">
        <f t="shared" si="8"/>
        <v/>
      </c>
      <c r="T60" s="40" t="s">
        <v>62</v>
      </c>
      <c r="U60" s="3"/>
      <c r="V60" s="27"/>
      <c r="W60" s="78" t="str">
        <f t="shared" si="9"/>
        <v>Đạt</v>
      </c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2:38" ht="18.75" customHeight="1">
      <c r="B61" s="28">
        <v>52</v>
      </c>
      <c r="C61" s="29" t="s">
        <v>262</v>
      </c>
      <c r="D61" s="93" t="s">
        <v>263</v>
      </c>
      <c r="E61" s="31" t="s">
        <v>264</v>
      </c>
      <c r="F61" s="32" t="s">
        <v>265</v>
      </c>
      <c r="G61" s="29" t="s">
        <v>84</v>
      </c>
      <c r="H61" s="33">
        <v>7</v>
      </c>
      <c r="I61" s="33">
        <v>6</v>
      </c>
      <c r="J61" s="33" t="s">
        <v>28</v>
      </c>
      <c r="K61" s="33">
        <v>6</v>
      </c>
      <c r="L61" s="41"/>
      <c r="M61" s="41"/>
      <c r="N61" s="41"/>
      <c r="O61" s="35">
        <v>4</v>
      </c>
      <c r="P61" s="36">
        <f t="shared" si="5"/>
        <v>4.9000000000000004</v>
      </c>
      <c r="Q61" s="37" t="str">
        <f t="shared" si="6"/>
        <v>D</v>
      </c>
      <c r="R61" s="38" t="str">
        <f t="shared" si="7"/>
        <v>Trung bình yếu</v>
      </c>
      <c r="S61" s="39" t="str">
        <f t="shared" si="8"/>
        <v/>
      </c>
      <c r="T61" s="40" t="s">
        <v>62</v>
      </c>
      <c r="U61" s="3"/>
      <c r="V61" s="27"/>
      <c r="W61" s="78" t="str">
        <f t="shared" si="9"/>
        <v>Đạt</v>
      </c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2:38" ht="18.75" customHeight="1">
      <c r="B62" s="28">
        <v>53</v>
      </c>
      <c r="C62" s="29" t="s">
        <v>266</v>
      </c>
      <c r="D62" s="93" t="s">
        <v>267</v>
      </c>
      <c r="E62" s="31" t="s">
        <v>264</v>
      </c>
      <c r="F62" s="32" t="s">
        <v>268</v>
      </c>
      <c r="G62" s="29" t="s">
        <v>76</v>
      </c>
      <c r="H62" s="33">
        <v>10</v>
      </c>
      <c r="I62" s="33">
        <v>9</v>
      </c>
      <c r="J62" s="33" t="s">
        <v>28</v>
      </c>
      <c r="K62" s="33">
        <v>8.5</v>
      </c>
      <c r="L62" s="41"/>
      <c r="M62" s="41"/>
      <c r="N62" s="41"/>
      <c r="O62" s="35">
        <v>5</v>
      </c>
      <c r="P62" s="36">
        <f t="shared" si="5"/>
        <v>6.6</v>
      </c>
      <c r="Q62" s="37" t="str">
        <f t="shared" si="6"/>
        <v>C+</v>
      </c>
      <c r="R62" s="38" t="str">
        <f t="shared" si="7"/>
        <v>Trung bình</v>
      </c>
      <c r="S62" s="39" t="str">
        <f t="shared" si="8"/>
        <v/>
      </c>
      <c r="T62" s="40" t="s">
        <v>62</v>
      </c>
      <c r="U62" s="3"/>
      <c r="V62" s="27"/>
      <c r="W62" s="78" t="str">
        <f t="shared" si="9"/>
        <v>Đạt</v>
      </c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2:38" ht="18.75" customHeight="1">
      <c r="B63" s="28">
        <v>54</v>
      </c>
      <c r="C63" s="29" t="s">
        <v>269</v>
      </c>
      <c r="D63" s="93" t="s">
        <v>270</v>
      </c>
      <c r="E63" s="31" t="s">
        <v>271</v>
      </c>
      <c r="F63" s="32" t="s">
        <v>272</v>
      </c>
      <c r="G63" s="29" t="s">
        <v>80</v>
      </c>
      <c r="H63" s="33">
        <v>7</v>
      </c>
      <c r="I63" s="33">
        <v>6</v>
      </c>
      <c r="J63" s="33" t="s">
        <v>28</v>
      </c>
      <c r="K63" s="33">
        <v>5.5</v>
      </c>
      <c r="L63" s="41"/>
      <c r="M63" s="41"/>
      <c r="N63" s="41"/>
      <c r="O63" s="35">
        <v>4</v>
      </c>
      <c r="P63" s="36">
        <f t="shared" si="5"/>
        <v>4.8</v>
      </c>
      <c r="Q63" s="37" t="str">
        <f t="shared" si="6"/>
        <v>D</v>
      </c>
      <c r="R63" s="38" t="str">
        <f t="shared" si="7"/>
        <v>Trung bình yếu</v>
      </c>
      <c r="S63" s="39" t="str">
        <f t="shared" si="8"/>
        <v/>
      </c>
      <c r="T63" s="40" t="s">
        <v>62</v>
      </c>
      <c r="U63" s="3"/>
      <c r="V63" s="27"/>
      <c r="W63" s="78" t="str">
        <f t="shared" si="9"/>
        <v>Đạt</v>
      </c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2:38" ht="18.75" customHeight="1">
      <c r="B64" s="28">
        <v>55</v>
      </c>
      <c r="C64" s="29" t="s">
        <v>273</v>
      </c>
      <c r="D64" s="93" t="s">
        <v>274</v>
      </c>
      <c r="E64" s="31" t="s">
        <v>271</v>
      </c>
      <c r="F64" s="32" t="s">
        <v>275</v>
      </c>
      <c r="G64" s="29" t="s">
        <v>84</v>
      </c>
      <c r="H64" s="33">
        <v>10</v>
      </c>
      <c r="I64" s="33">
        <v>6</v>
      </c>
      <c r="J64" s="33" t="s">
        <v>28</v>
      </c>
      <c r="K64" s="33">
        <v>7.5</v>
      </c>
      <c r="L64" s="41"/>
      <c r="M64" s="41"/>
      <c r="N64" s="41"/>
      <c r="O64" s="35">
        <v>3</v>
      </c>
      <c r="P64" s="36">
        <f t="shared" si="5"/>
        <v>4.9000000000000004</v>
      </c>
      <c r="Q64" s="37" t="str">
        <f t="shared" si="6"/>
        <v>D</v>
      </c>
      <c r="R64" s="38" t="str">
        <f t="shared" si="7"/>
        <v>Trung bình yếu</v>
      </c>
      <c r="S64" s="39" t="str">
        <f t="shared" si="8"/>
        <v/>
      </c>
      <c r="T64" s="40" t="s">
        <v>62</v>
      </c>
      <c r="U64" s="3"/>
      <c r="V64" s="27"/>
      <c r="W64" s="78" t="str">
        <f t="shared" si="9"/>
        <v>Đạt</v>
      </c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2:38" ht="18.75" customHeight="1">
      <c r="B65" s="28">
        <v>56</v>
      </c>
      <c r="C65" s="29" t="s">
        <v>276</v>
      </c>
      <c r="D65" s="93" t="s">
        <v>123</v>
      </c>
      <c r="E65" s="31" t="s">
        <v>277</v>
      </c>
      <c r="F65" s="32" t="s">
        <v>278</v>
      </c>
      <c r="G65" s="29" t="s">
        <v>113</v>
      </c>
      <c r="H65" s="33">
        <v>10</v>
      </c>
      <c r="I65" s="33">
        <v>6</v>
      </c>
      <c r="J65" s="33" t="s">
        <v>28</v>
      </c>
      <c r="K65" s="33">
        <v>7.5</v>
      </c>
      <c r="L65" s="41"/>
      <c r="M65" s="41"/>
      <c r="N65" s="41"/>
      <c r="O65" s="35">
        <v>3</v>
      </c>
      <c r="P65" s="36">
        <f t="shared" si="5"/>
        <v>4.9000000000000004</v>
      </c>
      <c r="Q65" s="37" t="str">
        <f t="shared" si="6"/>
        <v>D</v>
      </c>
      <c r="R65" s="38" t="str">
        <f t="shared" si="7"/>
        <v>Trung bình yếu</v>
      </c>
      <c r="S65" s="39" t="str">
        <f t="shared" si="8"/>
        <v/>
      </c>
      <c r="T65" s="40" t="s">
        <v>62</v>
      </c>
      <c r="U65" s="3"/>
      <c r="V65" s="27"/>
      <c r="W65" s="78" t="str">
        <f t="shared" si="9"/>
        <v>Đạt</v>
      </c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2:38" ht="18.75" customHeight="1">
      <c r="B66" s="28">
        <v>57</v>
      </c>
      <c r="C66" s="29" t="s">
        <v>279</v>
      </c>
      <c r="D66" s="93" t="s">
        <v>280</v>
      </c>
      <c r="E66" s="31" t="s">
        <v>281</v>
      </c>
      <c r="F66" s="32" t="s">
        <v>282</v>
      </c>
      <c r="G66" s="29" t="s">
        <v>96</v>
      </c>
      <c r="H66" s="33">
        <v>10</v>
      </c>
      <c r="I66" s="33">
        <v>8</v>
      </c>
      <c r="J66" s="33" t="s">
        <v>28</v>
      </c>
      <c r="K66" s="33">
        <v>8.5</v>
      </c>
      <c r="L66" s="41"/>
      <c r="M66" s="41"/>
      <c r="N66" s="41"/>
      <c r="O66" s="35">
        <v>6</v>
      </c>
      <c r="P66" s="36">
        <f t="shared" si="5"/>
        <v>7.1</v>
      </c>
      <c r="Q66" s="37" t="str">
        <f t="shared" si="6"/>
        <v>B</v>
      </c>
      <c r="R66" s="38" t="str">
        <f t="shared" si="7"/>
        <v>Khá</v>
      </c>
      <c r="S66" s="39" t="str">
        <f t="shared" si="8"/>
        <v/>
      </c>
      <c r="T66" s="40" t="s">
        <v>62</v>
      </c>
      <c r="U66" s="3"/>
      <c r="V66" s="27"/>
      <c r="W66" s="78" t="str">
        <f t="shared" si="9"/>
        <v>Đạt</v>
      </c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2:38" ht="18.75" customHeight="1">
      <c r="B67" s="28">
        <v>58</v>
      </c>
      <c r="C67" s="29" t="s">
        <v>283</v>
      </c>
      <c r="D67" s="93" t="s">
        <v>284</v>
      </c>
      <c r="E67" s="31" t="s">
        <v>285</v>
      </c>
      <c r="F67" s="32" t="s">
        <v>286</v>
      </c>
      <c r="G67" s="29" t="s">
        <v>88</v>
      </c>
      <c r="H67" s="33">
        <v>10</v>
      </c>
      <c r="I67" s="33">
        <v>8</v>
      </c>
      <c r="J67" s="33" t="s">
        <v>28</v>
      </c>
      <c r="K67" s="33">
        <v>9</v>
      </c>
      <c r="L67" s="41"/>
      <c r="M67" s="41"/>
      <c r="N67" s="41"/>
      <c r="O67" s="35">
        <v>7</v>
      </c>
      <c r="P67" s="36">
        <f t="shared" si="5"/>
        <v>7.8</v>
      </c>
      <c r="Q67" s="37" t="str">
        <f t="shared" si="6"/>
        <v>B</v>
      </c>
      <c r="R67" s="38" t="str">
        <f t="shared" si="7"/>
        <v>Khá</v>
      </c>
      <c r="S67" s="39" t="str">
        <f t="shared" si="8"/>
        <v/>
      </c>
      <c r="T67" s="40" t="s">
        <v>62</v>
      </c>
      <c r="U67" s="3"/>
      <c r="V67" s="27"/>
      <c r="W67" s="78" t="str">
        <f t="shared" si="9"/>
        <v>Đạt</v>
      </c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2:38" ht="18.75" customHeight="1">
      <c r="B68" s="28">
        <v>59</v>
      </c>
      <c r="C68" s="29" t="s">
        <v>287</v>
      </c>
      <c r="D68" s="93" t="s">
        <v>288</v>
      </c>
      <c r="E68" s="31" t="s">
        <v>285</v>
      </c>
      <c r="F68" s="32" t="s">
        <v>186</v>
      </c>
      <c r="G68" s="29" t="s">
        <v>92</v>
      </c>
      <c r="H68" s="33">
        <v>10</v>
      </c>
      <c r="I68" s="33">
        <v>6</v>
      </c>
      <c r="J68" s="33" t="s">
        <v>28</v>
      </c>
      <c r="K68" s="33">
        <v>8</v>
      </c>
      <c r="L68" s="41"/>
      <c r="M68" s="41"/>
      <c r="N68" s="41"/>
      <c r="O68" s="35">
        <v>5</v>
      </c>
      <c r="P68" s="36">
        <f t="shared" si="5"/>
        <v>6.2</v>
      </c>
      <c r="Q68" s="37" t="str">
        <f t="shared" si="6"/>
        <v>C</v>
      </c>
      <c r="R68" s="38" t="str">
        <f t="shared" si="7"/>
        <v>Trung bình</v>
      </c>
      <c r="S68" s="39" t="str">
        <f t="shared" si="8"/>
        <v/>
      </c>
      <c r="T68" s="40" t="s">
        <v>62</v>
      </c>
      <c r="U68" s="3"/>
      <c r="V68" s="27"/>
      <c r="W68" s="78" t="str">
        <f t="shared" si="9"/>
        <v>Đạt</v>
      </c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2:38" ht="18.75" customHeight="1">
      <c r="B69" s="28">
        <v>60</v>
      </c>
      <c r="C69" s="29" t="s">
        <v>289</v>
      </c>
      <c r="D69" s="93" t="s">
        <v>290</v>
      </c>
      <c r="E69" s="31" t="s">
        <v>291</v>
      </c>
      <c r="F69" s="32" t="s">
        <v>292</v>
      </c>
      <c r="G69" s="29" t="s">
        <v>96</v>
      </c>
      <c r="H69" s="33">
        <v>8</v>
      </c>
      <c r="I69" s="33">
        <v>6</v>
      </c>
      <c r="J69" s="33" t="s">
        <v>28</v>
      </c>
      <c r="K69" s="33">
        <v>8</v>
      </c>
      <c r="L69" s="41"/>
      <c r="M69" s="41"/>
      <c r="N69" s="41"/>
      <c r="O69" s="35">
        <v>5</v>
      </c>
      <c r="P69" s="36">
        <f t="shared" si="5"/>
        <v>6</v>
      </c>
      <c r="Q69" s="37" t="str">
        <f t="shared" si="6"/>
        <v>C</v>
      </c>
      <c r="R69" s="38" t="str">
        <f t="shared" si="7"/>
        <v>Trung bình</v>
      </c>
      <c r="S69" s="39" t="str">
        <f t="shared" si="8"/>
        <v/>
      </c>
      <c r="T69" s="40" t="s">
        <v>62</v>
      </c>
      <c r="U69" s="3"/>
      <c r="V69" s="27"/>
      <c r="W69" s="78" t="str">
        <f t="shared" si="9"/>
        <v>Đạt</v>
      </c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2:38" ht="18.75" customHeight="1">
      <c r="B70" s="28">
        <v>61</v>
      </c>
      <c r="C70" s="29" t="s">
        <v>293</v>
      </c>
      <c r="D70" s="93" t="s">
        <v>294</v>
      </c>
      <c r="E70" s="31" t="s">
        <v>295</v>
      </c>
      <c r="F70" s="32" t="s">
        <v>296</v>
      </c>
      <c r="G70" s="29" t="s">
        <v>88</v>
      </c>
      <c r="H70" s="33">
        <v>8</v>
      </c>
      <c r="I70" s="33">
        <v>8</v>
      </c>
      <c r="J70" s="33" t="s">
        <v>28</v>
      </c>
      <c r="K70" s="33">
        <v>9</v>
      </c>
      <c r="L70" s="41"/>
      <c r="M70" s="41"/>
      <c r="N70" s="41"/>
      <c r="O70" s="35">
        <v>9</v>
      </c>
      <c r="P70" s="36">
        <f t="shared" si="5"/>
        <v>8.8000000000000007</v>
      </c>
      <c r="Q70" s="37" t="str">
        <f t="shared" si="6"/>
        <v>A</v>
      </c>
      <c r="R70" s="38" t="str">
        <f t="shared" si="7"/>
        <v>Giỏi</v>
      </c>
      <c r="S70" s="39" t="str">
        <f t="shared" si="8"/>
        <v/>
      </c>
      <c r="T70" s="40" t="s">
        <v>62</v>
      </c>
      <c r="U70" s="3"/>
      <c r="V70" s="27"/>
      <c r="W70" s="78" t="str">
        <f t="shared" si="9"/>
        <v>Đạt</v>
      </c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2:38" ht="18.75" customHeight="1">
      <c r="B71" s="28">
        <v>62</v>
      </c>
      <c r="C71" s="29" t="s">
        <v>297</v>
      </c>
      <c r="D71" s="93" t="s">
        <v>298</v>
      </c>
      <c r="E71" s="31" t="s">
        <v>299</v>
      </c>
      <c r="F71" s="32" t="s">
        <v>300</v>
      </c>
      <c r="G71" s="29" t="s">
        <v>88</v>
      </c>
      <c r="H71" s="33">
        <v>8</v>
      </c>
      <c r="I71" s="33">
        <v>8</v>
      </c>
      <c r="J71" s="33" t="s">
        <v>28</v>
      </c>
      <c r="K71" s="33">
        <v>8</v>
      </c>
      <c r="L71" s="41"/>
      <c r="M71" s="41"/>
      <c r="N71" s="41"/>
      <c r="O71" s="35">
        <v>6</v>
      </c>
      <c r="P71" s="36">
        <f t="shared" si="5"/>
        <v>6.8</v>
      </c>
      <c r="Q71" s="37" t="str">
        <f t="shared" si="6"/>
        <v>C+</v>
      </c>
      <c r="R71" s="38" t="str">
        <f t="shared" si="7"/>
        <v>Trung bình</v>
      </c>
      <c r="S71" s="39" t="str">
        <f t="shared" si="8"/>
        <v/>
      </c>
      <c r="T71" s="40" t="s">
        <v>62</v>
      </c>
      <c r="U71" s="3"/>
      <c r="V71" s="27"/>
      <c r="W71" s="78" t="str">
        <f t="shared" si="9"/>
        <v>Đạt</v>
      </c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2:38" ht="18.75" customHeight="1">
      <c r="B72" s="28">
        <v>63</v>
      </c>
      <c r="C72" s="29" t="s">
        <v>301</v>
      </c>
      <c r="D72" s="93" t="s">
        <v>123</v>
      </c>
      <c r="E72" s="31" t="s">
        <v>302</v>
      </c>
      <c r="F72" s="32" t="s">
        <v>303</v>
      </c>
      <c r="G72" s="29" t="s">
        <v>76</v>
      </c>
      <c r="H72" s="33">
        <v>10</v>
      </c>
      <c r="I72" s="33">
        <v>6</v>
      </c>
      <c r="J72" s="33" t="s">
        <v>28</v>
      </c>
      <c r="K72" s="33">
        <v>8.5</v>
      </c>
      <c r="L72" s="41"/>
      <c r="M72" s="41"/>
      <c r="N72" s="41"/>
      <c r="O72" s="35">
        <v>3</v>
      </c>
      <c r="P72" s="36">
        <f t="shared" si="5"/>
        <v>5.0999999999999996</v>
      </c>
      <c r="Q72" s="37" t="str">
        <f t="shared" si="6"/>
        <v>D+</v>
      </c>
      <c r="R72" s="38" t="str">
        <f t="shared" si="7"/>
        <v>Trung bình yếu</v>
      </c>
      <c r="S72" s="39" t="str">
        <f t="shared" si="8"/>
        <v/>
      </c>
      <c r="T72" s="40" t="s">
        <v>62</v>
      </c>
      <c r="U72" s="3"/>
      <c r="V72" s="27"/>
      <c r="W72" s="78" t="str">
        <f t="shared" si="9"/>
        <v>Đạt</v>
      </c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2:38" ht="18.75" customHeight="1">
      <c r="B73" s="28">
        <v>64</v>
      </c>
      <c r="C73" s="29" t="s">
        <v>304</v>
      </c>
      <c r="D73" s="93" t="s">
        <v>305</v>
      </c>
      <c r="E73" s="31" t="s">
        <v>306</v>
      </c>
      <c r="F73" s="32" t="s">
        <v>307</v>
      </c>
      <c r="G73" s="29" t="s">
        <v>88</v>
      </c>
      <c r="H73" s="33">
        <v>10</v>
      </c>
      <c r="I73" s="33">
        <v>9</v>
      </c>
      <c r="J73" s="33" t="s">
        <v>28</v>
      </c>
      <c r="K73" s="33">
        <v>7.5</v>
      </c>
      <c r="L73" s="41"/>
      <c r="M73" s="41"/>
      <c r="N73" s="41"/>
      <c r="O73" s="35" t="s">
        <v>1267</v>
      </c>
      <c r="P73" s="36">
        <v>0</v>
      </c>
      <c r="Q73" s="37" t="str">
        <f t="shared" si="6"/>
        <v>F</v>
      </c>
      <c r="R73" s="38" t="str">
        <f t="shared" si="7"/>
        <v>Kém</v>
      </c>
      <c r="S73" s="39" t="s">
        <v>1266</v>
      </c>
      <c r="T73" s="40" t="s">
        <v>62</v>
      </c>
      <c r="U73" s="3"/>
      <c r="V73" s="27"/>
      <c r="W73" s="78" t="str">
        <f t="shared" si="9"/>
        <v>Học lại</v>
      </c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2:38" ht="18.75" customHeight="1">
      <c r="B74" s="28">
        <v>65</v>
      </c>
      <c r="C74" s="29" t="s">
        <v>308</v>
      </c>
      <c r="D74" s="93" t="s">
        <v>246</v>
      </c>
      <c r="E74" s="31" t="s">
        <v>309</v>
      </c>
      <c r="F74" s="32" t="s">
        <v>310</v>
      </c>
      <c r="G74" s="29" t="s">
        <v>76</v>
      </c>
      <c r="H74" s="33">
        <v>10</v>
      </c>
      <c r="I74" s="33">
        <v>6</v>
      </c>
      <c r="J74" s="33" t="s">
        <v>28</v>
      </c>
      <c r="K74" s="33">
        <v>8</v>
      </c>
      <c r="L74" s="41"/>
      <c r="M74" s="41"/>
      <c r="N74" s="41"/>
      <c r="O74" s="35">
        <v>2</v>
      </c>
      <c r="P74" s="36">
        <f t="shared" ref="P74:P85" si="10">ROUND(SUMPRODUCT(H74:O74,$H$9:$O$9)/100,1)</f>
        <v>4.4000000000000004</v>
      </c>
      <c r="Q74" s="37" t="str">
        <f t="shared" ref="Q74:Q86" si="11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D</v>
      </c>
      <c r="R74" s="38" t="str">
        <f t="shared" ref="R74:R86" si="12">IF($P74&lt;4,"Kém",IF(AND($P74&gt;=4,$P74&lt;=5.4),"Trung bình yếu",IF(AND($P74&gt;=5.5,$P74&lt;=6.9),"Trung bình",IF(AND($P74&gt;=7,$P74&lt;=8.4),"Khá",IF(AND($P74&gt;=8.5,$P74&lt;=10),"Giỏi","")))))</f>
        <v>Trung bình yếu</v>
      </c>
      <c r="S74" s="39" t="str">
        <f t="shared" ref="S74:S85" si="13">+IF(OR($H74=0,$I74=0,$J74=0,$K74=0),"Không đủ ĐKDT","")</f>
        <v/>
      </c>
      <c r="T74" s="40" t="s">
        <v>62</v>
      </c>
      <c r="U74" s="3"/>
      <c r="V74" s="27"/>
      <c r="W74" s="78" t="str">
        <f t="shared" ref="W74:W86" si="14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2:38" ht="18.75" customHeight="1">
      <c r="B75" s="28">
        <v>66</v>
      </c>
      <c r="C75" s="29" t="s">
        <v>311</v>
      </c>
      <c r="D75" s="93" t="s">
        <v>312</v>
      </c>
      <c r="E75" s="31" t="s">
        <v>309</v>
      </c>
      <c r="F75" s="32" t="s">
        <v>313</v>
      </c>
      <c r="G75" s="29" t="s">
        <v>88</v>
      </c>
      <c r="H75" s="33">
        <v>8</v>
      </c>
      <c r="I75" s="33">
        <v>6</v>
      </c>
      <c r="J75" s="33" t="s">
        <v>28</v>
      </c>
      <c r="K75" s="33">
        <v>7</v>
      </c>
      <c r="L75" s="41"/>
      <c r="M75" s="41"/>
      <c r="N75" s="41"/>
      <c r="O75" s="35">
        <v>7</v>
      </c>
      <c r="P75" s="36">
        <f t="shared" si="10"/>
        <v>7</v>
      </c>
      <c r="Q75" s="37" t="str">
        <f t="shared" si="11"/>
        <v>B</v>
      </c>
      <c r="R75" s="38" t="str">
        <f t="shared" si="12"/>
        <v>Khá</v>
      </c>
      <c r="S75" s="39" t="str">
        <f t="shared" si="13"/>
        <v/>
      </c>
      <c r="T75" s="40" t="s">
        <v>62</v>
      </c>
      <c r="U75" s="3"/>
      <c r="V75" s="27"/>
      <c r="W75" s="78" t="str">
        <f t="shared" si="14"/>
        <v>Đạt</v>
      </c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2:38" ht="18.75" customHeight="1">
      <c r="B76" s="28">
        <v>67</v>
      </c>
      <c r="C76" s="29" t="s">
        <v>314</v>
      </c>
      <c r="D76" s="93" t="s">
        <v>315</v>
      </c>
      <c r="E76" s="31" t="s">
        <v>309</v>
      </c>
      <c r="F76" s="32" t="s">
        <v>316</v>
      </c>
      <c r="G76" s="29" t="s">
        <v>88</v>
      </c>
      <c r="H76" s="33">
        <v>10</v>
      </c>
      <c r="I76" s="33">
        <v>9</v>
      </c>
      <c r="J76" s="33" t="s">
        <v>28</v>
      </c>
      <c r="K76" s="33">
        <v>8.5</v>
      </c>
      <c r="L76" s="41"/>
      <c r="M76" s="41"/>
      <c r="N76" s="41"/>
      <c r="O76" s="35">
        <v>8</v>
      </c>
      <c r="P76" s="36">
        <f t="shared" si="10"/>
        <v>8.4</v>
      </c>
      <c r="Q76" s="37" t="str">
        <f t="shared" si="11"/>
        <v>B+</v>
      </c>
      <c r="R76" s="38" t="str">
        <f t="shared" si="12"/>
        <v>Khá</v>
      </c>
      <c r="S76" s="39" t="str">
        <f t="shared" si="13"/>
        <v/>
      </c>
      <c r="T76" s="40" t="s">
        <v>62</v>
      </c>
      <c r="U76" s="3"/>
      <c r="V76" s="27"/>
      <c r="W76" s="78" t="str">
        <f t="shared" si="14"/>
        <v>Đạt</v>
      </c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2:38" ht="18.75" customHeight="1">
      <c r="B77" s="28">
        <v>68</v>
      </c>
      <c r="C77" s="29" t="s">
        <v>317</v>
      </c>
      <c r="D77" s="93" t="s">
        <v>159</v>
      </c>
      <c r="E77" s="31" t="s">
        <v>309</v>
      </c>
      <c r="F77" s="32" t="s">
        <v>318</v>
      </c>
      <c r="G77" s="29" t="s">
        <v>76</v>
      </c>
      <c r="H77" s="33">
        <v>10</v>
      </c>
      <c r="I77" s="33">
        <v>6</v>
      </c>
      <c r="J77" s="33" t="s">
        <v>28</v>
      </c>
      <c r="K77" s="33">
        <v>8</v>
      </c>
      <c r="L77" s="41"/>
      <c r="M77" s="41"/>
      <c r="N77" s="41"/>
      <c r="O77" s="35">
        <v>4</v>
      </c>
      <c r="P77" s="36">
        <f t="shared" si="10"/>
        <v>5.6</v>
      </c>
      <c r="Q77" s="37" t="str">
        <f t="shared" si="11"/>
        <v>C</v>
      </c>
      <c r="R77" s="38" t="str">
        <f t="shared" si="12"/>
        <v>Trung bình</v>
      </c>
      <c r="S77" s="39" t="str">
        <f t="shared" si="13"/>
        <v/>
      </c>
      <c r="T77" s="40" t="s">
        <v>62</v>
      </c>
      <c r="U77" s="3"/>
      <c r="V77" s="27"/>
      <c r="W77" s="78" t="str">
        <f t="shared" si="14"/>
        <v>Đạt</v>
      </c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2:38" ht="18.75" customHeight="1">
      <c r="B78" s="28">
        <v>69</v>
      </c>
      <c r="C78" s="29" t="s">
        <v>319</v>
      </c>
      <c r="D78" s="93" t="s">
        <v>320</v>
      </c>
      <c r="E78" s="31" t="s">
        <v>321</v>
      </c>
      <c r="F78" s="32" t="s">
        <v>322</v>
      </c>
      <c r="G78" s="29" t="s">
        <v>84</v>
      </c>
      <c r="H78" s="33">
        <v>10</v>
      </c>
      <c r="I78" s="33">
        <v>6</v>
      </c>
      <c r="J78" s="33" t="s">
        <v>28</v>
      </c>
      <c r="K78" s="33">
        <v>7</v>
      </c>
      <c r="L78" s="41"/>
      <c r="M78" s="41"/>
      <c r="N78" s="41"/>
      <c r="O78" s="35">
        <v>4</v>
      </c>
      <c r="P78" s="36">
        <f t="shared" si="10"/>
        <v>5.4</v>
      </c>
      <c r="Q78" s="37" t="str">
        <f t="shared" si="11"/>
        <v>D+</v>
      </c>
      <c r="R78" s="38" t="str">
        <f t="shared" si="12"/>
        <v>Trung bình yếu</v>
      </c>
      <c r="S78" s="39" t="str">
        <f t="shared" si="13"/>
        <v/>
      </c>
      <c r="T78" s="40" t="s">
        <v>62</v>
      </c>
      <c r="U78" s="3"/>
      <c r="V78" s="27"/>
      <c r="W78" s="78" t="str">
        <f t="shared" si="14"/>
        <v>Đạt</v>
      </c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2:38" ht="18.75" customHeight="1">
      <c r="B79" s="28">
        <v>70</v>
      </c>
      <c r="C79" s="29" t="s">
        <v>323</v>
      </c>
      <c r="D79" s="93" t="s">
        <v>324</v>
      </c>
      <c r="E79" s="31" t="s">
        <v>325</v>
      </c>
      <c r="F79" s="32" t="s">
        <v>326</v>
      </c>
      <c r="G79" s="29" t="s">
        <v>84</v>
      </c>
      <c r="H79" s="33">
        <v>8</v>
      </c>
      <c r="I79" s="33">
        <v>6</v>
      </c>
      <c r="J79" s="33" t="s">
        <v>28</v>
      </c>
      <c r="K79" s="33">
        <v>5.5</v>
      </c>
      <c r="L79" s="41"/>
      <c r="M79" s="41"/>
      <c r="N79" s="41"/>
      <c r="O79" s="35">
        <v>3</v>
      </c>
      <c r="P79" s="36">
        <f t="shared" si="10"/>
        <v>4.3</v>
      </c>
      <c r="Q79" s="37" t="str">
        <f t="shared" si="11"/>
        <v>D</v>
      </c>
      <c r="R79" s="38" t="str">
        <f t="shared" si="12"/>
        <v>Trung bình yếu</v>
      </c>
      <c r="S79" s="39" t="str">
        <f t="shared" si="13"/>
        <v/>
      </c>
      <c r="T79" s="40" t="s">
        <v>62</v>
      </c>
      <c r="U79" s="3"/>
      <c r="V79" s="27"/>
      <c r="W79" s="78" t="str">
        <f t="shared" si="14"/>
        <v>Đạt</v>
      </c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2:38" ht="18.75" customHeight="1">
      <c r="B80" s="28">
        <v>71</v>
      </c>
      <c r="C80" s="29" t="s">
        <v>327</v>
      </c>
      <c r="D80" s="93" t="s">
        <v>328</v>
      </c>
      <c r="E80" s="31" t="s">
        <v>329</v>
      </c>
      <c r="F80" s="32" t="s">
        <v>330</v>
      </c>
      <c r="G80" s="29" t="s">
        <v>100</v>
      </c>
      <c r="H80" s="33">
        <v>8</v>
      </c>
      <c r="I80" s="33">
        <v>6</v>
      </c>
      <c r="J80" s="33" t="s">
        <v>28</v>
      </c>
      <c r="K80" s="33">
        <v>5.5</v>
      </c>
      <c r="L80" s="41"/>
      <c r="M80" s="41"/>
      <c r="N80" s="41"/>
      <c r="O80" s="35">
        <v>3</v>
      </c>
      <c r="P80" s="36">
        <f t="shared" si="10"/>
        <v>4.3</v>
      </c>
      <c r="Q80" s="37" t="str">
        <f t="shared" si="11"/>
        <v>D</v>
      </c>
      <c r="R80" s="38" t="str">
        <f t="shared" si="12"/>
        <v>Trung bình yếu</v>
      </c>
      <c r="S80" s="39" t="str">
        <f t="shared" si="13"/>
        <v/>
      </c>
      <c r="T80" s="40" t="s">
        <v>62</v>
      </c>
      <c r="U80" s="3"/>
      <c r="V80" s="27"/>
      <c r="W80" s="78" t="str">
        <f t="shared" si="14"/>
        <v>Đạt</v>
      </c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ht="18.75" customHeight="1">
      <c r="B81" s="28">
        <v>72</v>
      </c>
      <c r="C81" s="29" t="s">
        <v>331</v>
      </c>
      <c r="D81" s="93" t="s">
        <v>332</v>
      </c>
      <c r="E81" s="31" t="s">
        <v>329</v>
      </c>
      <c r="F81" s="32" t="s">
        <v>333</v>
      </c>
      <c r="G81" s="29" t="s">
        <v>113</v>
      </c>
      <c r="H81" s="33">
        <v>10</v>
      </c>
      <c r="I81" s="33">
        <v>8</v>
      </c>
      <c r="J81" s="33" t="s">
        <v>28</v>
      </c>
      <c r="K81" s="33">
        <v>7.5</v>
      </c>
      <c r="L81" s="41"/>
      <c r="M81" s="41"/>
      <c r="N81" s="41"/>
      <c r="O81" s="35">
        <v>2</v>
      </c>
      <c r="P81" s="36">
        <f t="shared" si="10"/>
        <v>4.5</v>
      </c>
      <c r="Q81" s="37" t="str">
        <f t="shared" si="11"/>
        <v>D</v>
      </c>
      <c r="R81" s="38" t="str">
        <f t="shared" si="12"/>
        <v>Trung bình yếu</v>
      </c>
      <c r="S81" s="39" t="str">
        <f t="shared" si="13"/>
        <v/>
      </c>
      <c r="T81" s="40" t="s">
        <v>62</v>
      </c>
      <c r="U81" s="3"/>
      <c r="V81" s="27"/>
      <c r="W81" s="78" t="str">
        <f t="shared" si="14"/>
        <v>Đạt</v>
      </c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ht="18.75" customHeight="1">
      <c r="B82" s="28">
        <v>73</v>
      </c>
      <c r="C82" s="29" t="s">
        <v>334</v>
      </c>
      <c r="D82" s="93" t="s">
        <v>149</v>
      </c>
      <c r="E82" s="31" t="s">
        <v>335</v>
      </c>
      <c r="F82" s="32" t="s">
        <v>336</v>
      </c>
      <c r="G82" s="29" t="s">
        <v>84</v>
      </c>
      <c r="H82" s="33">
        <v>10</v>
      </c>
      <c r="I82" s="33">
        <v>6</v>
      </c>
      <c r="J82" s="33" t="s">
        <v>28</v>
      </c>
      <c r="K82" s="33">
        <v>7</v>
      </c>
      <c r="L82" s="41"/>
      <c r="M82" s="41"/>
      <c r="N82" s="41"/>
      <c r="O82" s="35">
        <v>3</v>
      </c>
      <c r="P82" s="36">
        <f t="shared" si="10"/>
        <v>4.8</v>
      </c>
      <c r="Q82" s="37" t="str">
        <f t="shared" si="11"/>
        <v>D</v>
      </c>
      <c r="R82" s="38" t="str">
        <f t="shared" si="12"/>
        <v>Trung bình yếu</v>
      </c>
      <c r="S82" s="39" t="str">
        <f t="shared" si="13"/>
        <v/>
      </c>
      <c r="T82" s="40" t="s">
        <v>62</v>
      </c>
      <c r="U82" s="3"/>
      <c r="V82" s="27"/>
      <c r="W82" s="78" t="str">
        <f t="shared" si="14"/>
        <v>Đạt</v>
      </c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ht="18.75" customHeight="1">
      <c r="B83" s="28">
        <v>74</v>
      </c>
      <c r="C83" s="29" t="s">
        <v>337</v>
      </c>
      <c r="D83" s="93" t="s">
        <v>162</v>
      </c>
      <c r="E83" s="31" t="s">
        <v>338</v>
      </c>
      <c r="F83" s="32" t="s">
        <v>339</v>
      </c>
      <c r="G83" s="29" t="s">
        <v>76</v>
      </c>
      <c r="H83" s="33">
        <v>10</v>
      </c>
      <c r="I83" s="33">
        <v>8</v>
      </c>
      <c r="J83" s="33" t="s">
        <v>28</v>
      </c>
      <c r="K83" s="33">
        <v>7.5</v>
      </c>
      <c r="L83" s="41"/>
      <c r="M83" s="41"/>
      <c r="N83" s="41"/>
      <c r="O83" s="35">
        <v>7</v>
      </c>
      <c r="P83" s="36">
        <f t="shared" si="10"/>
        <v>7.5</v>
      </c>
      <c r="Q83" s="37" t="str">
        <f t="shared" si="11"/>
        <v>B</v>
      </c>
      <c r="R83" s="38" t="str">
        <f t="shared" si="12"/>
        <v>Khá</v>
      </c>
      <c r="S83" s="39" t="str">
        <f t="shared" si="13"/>
        <v/>
      </c>
      <c r="T83" s="40" t="s">
        <v>62</v>
      </c>
      <c r="U83" s="3"/>
      <c r="V83" s="27"/>
      <c r="W83" s="78" t="str">
        <f t="shared" si="14"/>
        <v>Đạt</v>
      </c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ht="18.75" customHeight="1">
      <c r="B84" s="28">
        <v>75</v>
      </c>
      <c r="C84" s="29" t="s">
        <v>340</v>
      </c>
      <c r="D84" s="93" t="s">
        <v>341</v>
      </c>
      <c r="E84" s="31" t="s">
        <v>342</v>
      </c>
      <c r="F84" s="32" t="s">
        <v>343</v>
      </c>
      <c r="G84" s="29" t="s">
        <v>76</v>
      </c>
      <c r="H84" s="33">
        <v>10</v>
      </c>
      <c r="I84" s="33">
        <v>6</v>
      </c>
      <c r="J84" s="33" t="s">
        <v>28</v>
      </c>
      <c r="K84" s="33">
        <v>7.5</v>
      </c>
      <c r="L84" s="41"/>
      <c r="M84" s="41"/>
      <c r="N84" s="41"/>
      <c r="O84" s="35">
        <v>7</v>
      </c>
      <c r="P84" s="36">
        <f t="shared" si="10"/>
        <v>7.3</v>
      </c>
      <c r="Q84" s="37" t="str">
        <f t="shared" si="11"/>
        <v>B</v>
      </c>
      <c r="R84" s="38" t="str">
        <f t="shared" si="12"/>
        <v>Khá</v>
      </c>
      <c r="S84" s="39" t="str">
        <f t="shared" si="13"/>
        <v/>
      </c>
      <c r="T84" s="40" t="s">
        <v>62</v>
      </c>
      <c r="U84" s="3"/>
      <c r="V84" s="27"/>
      <c r="W84" s="78" t="str">
        <f t="shared" si="14"/>
        <v>Đạt</v>
      </c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ht="18.75" customHeight="1">
      <c r="B85" s="28">
        <v>76</v>
      </c>
      <c r="C85" s="29" t="s">
        <v>344</v>
      </c>
      <c r="D85" s="93" t="s">
        <v>324</v>
      </c>
      <c r="E85" s="31" t="s">
        <v>345</v>
      </c>
      <c r="F85" s="32" t="s">
        <v>346</v>
      </c>
      <c r="G85" s="29" t="s">
        <v>80</v>
      </c>
      <c r="H85" s="33">
        <v>10</v>
      </c>
      <c r="I85" s="33">
        <v>6</v>
      </c>
      <c r="J85" s="33" t="s">
        <v>28</v>
      </c>
      <c r="K85" s="33">
        <v>7</v>
      </c>
      <c r="L85" s="41"/>
      <c r="M85" s="41"/>
      <c r="N85" s="41"/>
      <c r="O85" s="35">
        <v>4</v>
      </c>
      <c r="P85" s="36">
        <f t="shared" si="10"/>
        <v>5.4</v>
      </c>
      <c r="Q85" s="37" t="str">
        <f t="shared" si="11"/>
        <v>D+</v>
      </c>
      <c r="R85" s="38" t="str">
        <f t="shared" si="12"/>
        <v>Trung bình yếu</v>
      </c>
      <c r="S85" s="39" t="str">
        <f t="shared" si="13"/>
        <v/>
      </c>
      <c r="T85" s="40" t="s">
        <v>62</v>
      </c>
      <c r="U85" s="3"/>
      <c r="V85" s="27"/>
      <c r="W85" s="78" t="str">
        <f t="shared" si="14"/>
        <v>Đạt</v>
      </c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ht="18.75" customHeight="1">
      <c r="B86" s="28">
        <v>77</v>
      </c>
      <c r="C86" s="29" t="s">
        <v>347</v>
      </c>
      <c r="D86" s="93" t="s">
        <v>348</v>
      </c>
      <c r="E86" s="31" t="s">
        <v>349</v>
      </c>
      <c r="F86" s="32" t="s">
        <v>350</v>
      </c>
      <c r="G86" s="29" t="s">
        <v>84</v>
      </c>
      <c r="H86" s="33">
        <v>10</v>
      </c>
      <c r="I86" s="33">
        <v>6</v>
      </c>
      <c r="J86" s="33" t="s">
        <v>28</v>
      </c>
      <c r="K86" s="33">
        <v>8</v>
      </c>
      <c r="L86" s="41"/>
      <c r="M86" s="41"/>
      <c r="N86" s="41"/>
      <c r="O86" s="35" t="s">
        <v>1269</v>
      </c>
      <c r="P86" s="36" t="s">
        <v>1270</v>
      </c>
      <c r="Q86" s="37" t="str">
        <f t="shared" si="11"/>
        <v/>
      </c>
      <c r="R86" s="38" t="str">
        <f t="shared" si="12"/>
        <v/>
      </c>
      <c r="S86" s="39" t="s">
        <v>1271</v>
      </c>
      <c r="T86" s="89" t="s">
        <v>62</v>
      </c>
      <c r="U86" s="3"/>
      <c r="V86" s="27"/>
      <c r="W86" s="78" t="str">
        <f t="shared" si="14"/>
        <v>Thi lại</v>
      </c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ht="9" customHeight="1">
      <c r="A87" s="2"/>
      <c r="B87" s="42"/>
      <c r="C87" s="43"/>
      <c r="D87" s="94"/>
      <c r="E87" s="44"/>
      <c r="F87" s="44"/>
      <c r="G87" s="44"/>
      <c r="H87" s="45"/>
      <c r="I87" s="46"/>
      <c r="J87" s="46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3"/>
    </row>
    <row r="88" spans="1:38" ht="16.5">
      <c r="A88" s="2"/>
      <c r="B88" s="138" t="s">
        <v>29</v>
      </c>
      <c r="C88" s="138"/>
      <c r="D88" s="43"/>
      <c r="E88" s="44"/>
      <c r="F88" s="44"/>
      <c r="G88" s="44"/>
      <c r="H88" s="45"/>
      <c r="I88" s="46"/>
      <c r="J88" s="46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3"/>
    </row>
    <row r="89" spans="1:38" ht="15.75" customHeight="1">
      <c r="A89" s="2"/>
      <c r="B89" s="48" t="s">
        <v>30</v>
      </c>
      <c r="C89" s="48"/>
      <c r="D89" s="49">
        <f>+$Z$8</f>
        <v>77</v>
      </c>
      <c r="E89" s="50" t="s">
        <v>31</v>
      </c>
      <c r="F89" s="139" t="s">
        <v>32</v>
      </c>
      <c r="G89" s="139"/>
      <c r="H89" s="139"/>
      <c r="I89" s="139"/>
      <c r="J89" s="139"/>
      <c r="K89" s="139"/>
      <c r="L89" s="139"/>
      <c r="M89" s="139"/>
      <c r="N89" s="139"/>
      <c r="O89" s="51">
        <f>$Z$8 -COUNTIF($S$9:$S$264,"Vắng") -COUNTIF($S$9:$S$264,"Vắng có phép") - COUNTIF($S$9:$S$264,"Đình chỉ thi") - COUNTIF($S$9:$S$264,"Không đủ ĐKDT")</f>
        <v>72</v>
      </c>
      <c r="P89" s="51"/>
      <c r="Q89" s="51"/>
      <c r="R89" s="52"/>
      <c r="S89" s="53" t="s">
        <v>31</v>
      </c>
      <c r="T89" s="52"/>
      <c r="U89" s="3"/>
    </row>
    <row r="90" spans="1:38" ht="15.75" customHeight="1">
      <c r="A90" s="2"/>
      <c r="B90" s="48" t="s">
        <v>33</v>
      </c>
      <c r="C90" s="48"/>
      <c r="D90" s="49">
        <f>+$AK$8</f>
        <v>67</v>
      </c>
      <c r="E90" s="50" t="s">
        <v>31</v>
      </c>
      <c r="F90" s="139" t="s">
        <v>34</v>
      </c>
      <c r="G90" s="139"/>
      <c r="H90" s="139"/>
      <c r="I90" s="139"/>
      <c r="J90" s="139"/>
      <c r="K90" s="139"/>
      <c r="L90" s="139"/>
      <c r="M90" s="139"/>
      <c r="N90" s="139"/>
      <c r="O90" s="54">
        <f>COUNTIF($S$9:$S$140,"Vắng")</f>
        <v>1</v>
      </c>
      <c r="P90" s="54"/>
      <c r="Q90" s="54"/>
      <c r="R90" s="55"/>
      <c r="S90" s="53" t="s">
        <v>31</v>
      </c>
      <c r="T90" s="55"/>
      <c r="U90" s="3"/>
    </row>
    <row r="91" spans="1:38" ht="15.75" customHeight="1">
      <c r="A91" s="2"/>
      <c r="B91" s="48" t="s">
        <v>44</v>
      </c>
      <c r="C91" s="48"/>
      <c r="D91" s="64">
        <f>COUNTIF(W10:W86,"Học lại")</f>
        <v>9</v>
      </c>
      <c r="E91" s="50" t="s">
        <v>31</v>
      </c>
      <c r="F91" s="139" t="s">
        <v>45</v>
      </c>
      <c r="G91" s="139"/>
      <c r="H91" s="139"/>
      <c r="I91" s="139"/>
      <c r="J91" s="139"/>
      <c r="K91" s="139"/>
      <c r="L91" s="139"/>
      <c r="M91" s="139"/>
      <c r="N91" s="139"/>
      <c r="O91" s="51">
        <f>COUNTIF($S$9:$S$140,"Vắng có phép")</f>
        <v>1</v>
      </c>
      <c r="P91" s="51"/>
      <c r="Q91" s="51"/>
      <c r="R91" s="52"/>
      <c r="S91" s="53" t="s">
        <v>31</v>
      </c>
      <c r="T91" s="52"/>
      <c r="U91" s="3"/>
    </row>
    <row r="92" spans="1:38" ht="16.5" customHeight="1">
      <c r="A92" s="2"/>
      <c r="B92" s="42"/>
      <c r="C92" s="43"/>
      <c r="D92" s="43"/>
      <c r="E92" s="44"/>
      <c r="F92" s="44"/>
      <c r="G92" s="44"/>
      <c r="H92" s="45"/>
      <c r="I92" s="46"/>
      <c r="J92" s="46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3"/>
    </row>
    <row r="93" spans="1:38">
      <c r="B93" s="84" t="s">
        <v>46</v>
      </c>
      <c r="C93" s="84"/>
      <c r="D93" s="85">
        <f>COUNTIF(W10:W86,"Thi lại")</f>
        <v>1</v>
      </c>
      <c r="E93" s="86" t="s">
        <v>31</v>
      </c>
      <c r="F93" s="3"/>
      <c r="G93" s="3"/>
      <c r="H93" s="3"/>
      <c r="I93" s="3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3"/>
    </row>
    <row r="94" spans="1:38" ht="15.75" customHeight="1">
      <c r="B94" s="84"/>
      <c r="C94" s="84"/>
      <c r="D94" s="107"/>
      <c r="E94" s="86"/>
      <c r="F94" s="3"/>
      <c r="G94" s="3"/>
      <c r="H94" s="3"/>
      <c r="I94" s="3"/>
      <c r="J94" s="141" t="s">
        <v>1265</v>
      </c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3"/>
    </row>
    <row r="95" spans="1:38">
      <c r="A95" s="56"/>
      <c r="B95" s="132" t="s">
        <v>35</v>
      </c>
      <c r="C95" s="132"/>
      <c r="D95" s="132"/>
      <c r="E95" s="132"/>
      <c r="F95" s="132"/>
      <c r="G95" s="132"/>
      <c r="H95" s="132"/>
      <c r="I95" s="57"/>
      <c r="J95" s="140" t="s">
        <v>48</v>
      </c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3"/>
    </row>
    <row r="96" spans="1:38" ht="15.75" customHeight="1">
      <c r="A96" s="2"/>
      <c r="B96" s="42"/>
      <c r="C96" s="58"/>
      <c r="D96" s="95"/>
      <c r="E96" s="59"/>
      <c r="F96" s="59"/>
      <c r="G96" s="59"/>
      <c r="H96" s="60"/>
      <c r="I96" s="61"/>
      <c r="J96" s="140" t="s">
        <v>49</v>
      </c>
      <c r="K96" s="140"/>
      <c r="L96" s="140"/>
      <c r="M96" s="140"/>
      <c r="N96" s="140"/>
      <c r="O96" s="140"/>
      <c r="P96" s="140"/>
      <c r="Q96" s="140"/>
      <c r="R96" s="140"/>
      <c r="S96" s="140"/>
      <c r="T96" s="140"/>
      <c r="U96" s="3"/>
    </row>
    <row r="97" spans="1:38" s="2" customFormat="1">
      <c r="B97" s="132" t="s">
        <v>36</v>
      </c>
      <c r="C97" s="132"/>
      <c r="D97" s="133" t="s">
        <v>1264</v>
      </c>
      <c r="E97" s="133"/>
      <c r="F97" s="133"/>
      <c r="G97" s="133"/>
      <c r="H97" s="133"/>
      <c r="I97" s="61"/>
      <c r="J97" s="61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3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</row>
    <row r="98" spans="1:38" s="2" customFormat="1">
      <c r="A98" s="1"/>
      <c r="B98" s="3"/>
      <c r="C98" s="3"/>
      <c r="D98" s="9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</row>
    <row r="99" spans="1:38" s="2" customFormat="1">
      <c r="A99" s="1"/>
      <c r="B99" s="3"/>
      <c r="C99" s="3"/>
      <c r="D99" s="96"/>
      <c r="E99" s="3"/>
      <c r="F99" s="3"/>
      <c r="G99" s="3"/>
      <c r="H99" s="3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3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</row>
    <row r="100" spans="1:38" s="2" customFormat="1">
      <c r="A100" s="1"/>
      <c r="B100" s="3"/>
      <c r="C100" s="3"/>
      <c r="D100" s="96"/>
      <c r="E100" s="3"/>
      <c r="F100" s="3"/>
      <c r="G100" s="3"/>
      <c r="H100" s="3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3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</row>
    <row r="101" spans="1:38" s="2" customFormat="1" ht="15.75" customHeight="1">
      <c r="A101" s="1"/>
      <c r="B101" s="3"/>
      <c r="C101" s="3"/>
      <c r="D101" s="96"/>
      <c r="E101" s="3"/>
      <c r="F101" s="3"/>
      <c r="G101" s="3"/>
      <c r="H101" s="3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3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</row>
  </sheetData>
  <sheetProtection formatCells="0" formatColumns="0" formatRows="0" insertColumns="0" insertRows="0" insertHyperlinks="0" deleteColumns="0" deleteRows="0" sort="0" autoFilter="0" pivotTables="0"/>
  <autoFilter ref="A8:AL86">
    <filterColumn colId="3" showButton="0"/>
  </autoFilter>
  <sortState ref="B10:T86">
    <sortCondition ref="B10:B86"/>
  </sortState>
  <mergeCells count="48">
    <mergeCell ref="F90:N90"/>
    <mergeCell ref="J96:T96"/>
    <mergeCell ref="F91:N91"/>
    <mergeCell ref="J93:T93"/>
    <mergeCell ref="J94:T94"/>
    <mergeCell ref="B95:H95"/>
    <mergeCell ref="J95:T95"/>
    <mergeCell ref="B97:C97"/>
    <mergeCell ref="D97:H97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8:C88"/>
    <mergeCell ref="F89:N89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C7:C8"/>
    <mergeCell ref="D7:E8"/>
    <mergeCell ref="B1:G1"/>
    <mergeCell ref="H1:T1"/>
    <mergeCell ref="B2:G2"/>
    <mergeCell ref="H2:T2"/>
    <mergeCell ref="B4:C4"/>
    <mergeCell ref="D4:N4"/>
    <mergeCell ref="O4:T4"/>
  </mergeCells>
  <conditionalFormatting sqref="H10:O86">
    <cfRule type="cellIs" dxfId="8" priority="7" operator="greaterThan">
      <formula>10</formula>
    </cfRule>
  </conditionalFormatting>
  <conditionalFormatting sqref="C1:C1048576">
    <cfRule type="duplicateValues" dxfId="7" priority="5"/>
  </conditionalFormatting>
  <conditionalFormatting sqref="C94:C101">
    <cfRule type="duplicateValues" dxfId="6" priority="12"/>
  </conditionalFormatting>
  <dataValidations count="1">
    <dataValidation allowBlank="1" showInputMessage="1" showErrorMessage="1" errorTitle="Không xóa dữ liệu" error="Không xóa dữ liệu" prompt="Không xóa dữ liệu" sqref="W10:W86 D91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100"/>
  <sheetViews>
    <sheetView workbookViewId="0">
      <pane ySplit="3" topLeftCell="A4" activePane="bottomLeft" state="frozen"/>
      <selection activeCell="O3" sqref="O1:O1048576"/>
      <selection pane="bottomLeft" activeCell="P87" sqref="P87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25" style="97" bestFit="1" customWidth="1"/>
    <col min="5" max="5" width="7.25" style="1" customWidth="1"/>
    <col min="6" max="6" width="9.375" style="1" hidden="1" customWidth="1"/>
    <col min="7" max="7" width="11.125" style="1" bestFit="1" customWidth="1"/>
    <col min="8" max="9" width="4.375" style="1" customWidth="1"/>
    <col min="10" max="10" width="2.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5"/>
    <col min="24" max="24" width="9.125" style="65" bestFit="1" customWidth="1"/>
    <col min="25" max="25" width="9" style="65"/>
    <col min="26" max="26" width="10.375" style="65" bestFit="1" customWidth="1"/>
    <col min="27" max="27" width="9.125" style="65" bestFit="1" customWidth="1"/>
    <col min="28" max="38" width="9" style="65"/>
    <col min="39" max="16384" width="9" style="1"/>
  </cols>
  <sheetData>
    <row r="1" spans="2:38" ht="19.5" customHeight="1">
      <c r="B1" s="118" t="s">
        <v>0</v>
      </c>
      <c r="C1" s="118"/>
      <c r="D1" s="118"/>
      <c r="E1" s="118"/>
      <c r="F1" s="118"/>
      <c r="G1" s="118"/>
      <c r="H1" s="119" t="s">
        <v>1263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3"/>
    </row>
    <row r="2" spans="2:38" ht="19.5" customHeight="1">
      <c r="B2" s="120" t="s">
        <v>1</v>
      </c>
      <c r="C2" s="120"/>
      <c r="D2" s="120"/>
      <c r="E2" s="120"/>
      <c r="F2" s="120"/>
      <c r="G2" s="120"/>
      <c r="H2" s="121" t="s">
        <v>47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5"/>
      <c r="AD2" s="66"/>
      <c r="AE2" s="67"/>
      <c r="AF2" s="66"/>
      <c r="AG2" s="66"/>
      <c r="AH2" s="66"/>
      <c r="AI2" s="67"/>
      <c r="AJ2" s="66"/>
    </row>
    <row r="3" spans="2:38" ht="4.5" customHeight="1">
      <c r="B3" s="6"/>
      <c r="C3" s="6"/>
      <c r="D3" s="9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8"/>
      <c r="AI3" s="68"/>
    </row>
    <row r="4" spans="2:38" ht="23.25" customHeight="1">
      <c r="B4" s="122" t="s">
        <v>2</v>
      </c>
      <c r="C4" s="122"/>
      <c r="D4" s="123" t="s">
        <v>55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58</v>
      </c>
      <c r="P4" s="124"/>
      <c r="Q4" s="124"/>
      <c r="R4" s="124"/>
      <c r="S4" s="124"/>
      <c r="T4" s="124"/>
      <c r="W4" s="66"/>
      <c r="X4" s="125" t="s">
        <v>43</v>
      </c>
      <c r="Y4" s="125" t="s">
        <v>8</v>
      </c>
      <c r="Z4" s="125" t="s">
        <v>42</v>
      </c>
      <c r="AA4" s="125" t="s">
        <v>41</v>
      </c>
      <c r="AB4" s="125"/>
      <c r="AC4" s="125"/>
      <c r="AD4" s="125"/>
      <c r="AE4" s="125" t="s">
        <v>40</v>
      </c>
      <c r="AF4" s="125"/>
      <c r="AG4" s="125" t="s">
        <v>38</v>
      </c>
      <c r="AH4" s="125"/>
      <c r="AI4" s="125" t="s">
        <v>39</v>
      </c>
      <c r="AJ4" s="125"/>
      <c r="AK4" s="125" t="s">
        <v>37</v>
      </c>
      <c r="AL4" s="125"/>
    </row>
    <row r="5" spans="2:38" ht="17.25" customHeight="1">
      <c r="B5" s="126" t="s">
        <v>3</v>
      </c>
      <c r="C5" s="126"/>
      <c r="D5" s="91"/>
      <c r="G5" s="127" t="s">
        <v>54</v>
      </c>
      <c r="H5" s="127"/>
      <c r="I5" s="127"/>
      <c r="J5" s="127"/>
      <c r="K5" s="127"/>
      <c r="L5" s="127"/>
      <c r="M5" s="127"/>
      <c r="N5" s="127"/>
      <c r="O5" s="127" t="s">
        <v>53</v>
      </c>
      <c r="P5" s="127"/>
      <c r="Q5" s="127"/>
      <c r="R5" s="127"/>
      <c r="S5" s="127"/>
      <c r="T5" s="127"/>
      <c r="W5" s="66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</row>
    <row r="6" spans="2:38" ht="5.25" customHeight="1">
      <c r="B6" s="9"/>
      <c r="C6" s="9"/>
      <c r="D6" s="92"/>
      <c r="E6" s="9"/>
      <c r="F6" s="9"/>
      <c r="G6" s="9"/>
      <c r="H6" s="9"/>
      <c r="I6" s="9"/>
      <c r="J6" s="9"/>
      <c r="K6" s="9"/>
      <c r="L6" s="9"/>
      <c r="M6" s="9"/>
      <c r="N6" s="9"/>
      <c r="O6" s="62"/>
      <c r="P6" s="3"/>
      <c r="Q6" s="3"/>
      <c r="R6" s="3"/>
      <c r="S6" s="3"/>
      <c r="T6" s="3"/>
      <c r="W6" s="66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</row>
    <row r="7" spans="2:38" ht="38.25" customHeight="1">
      <c r="B7" s="128" t="s">
        <v>4</v>
      </c>
      <c r="C7" s="112" t="s">
        <v>5</v>
      </c>
      <c r="D7" s="114" t="s">
        <v>6</v>
      </c>
      <c r="E7" s="115"/>
      <c r="F7" s="128" t="s">
        <v>7</v>
      </c>
      <c r="G7" s="128" t="s">
        <v>8</v>
      </c>
      <c r="H7" s="134" t="s">
        <v>9</v>
      </c>
      <c r="I7" s="134" t="s">
        <v>10</v>
      </c>
      <c r="J7" s="134" t="s">
        <v>11</v>
      </c>
      <c r="K7" s="134" t="s">
        <v>12</v>
      </c>
      <c r="L7" s="131" t="s">
        <v>13</v>
      </c>
      <c r="M7" s="131" t="s">
        <v>14</v>
      </c>
      <c r="N7" s="131" t="s">
        <v>15</v>
      </c>
      <c r="O7" s="131" t="s">
        <v>16</v>
      </c>
      <c r="P7" s="128" t="s">
        <v>17</v>
      </c>
      <c r="Q7" s="131" t="s">
        <v>18</v>
      </c>
      <c r="R7" s="128" t="s">
        <v>19</v>
      </c>
      <c r="S7" s="128" t="s">
        <v>20</v>
      </c>
      <c r="T7" s="128" t="s">
        <v>21</v>
      </c>
      <c r="W7" s="66"/>
      <c r="X7" s="125"/>
      <c r="Y7" s="125"/>
      <c r="Z7" s="125"/>
      <c r="AA7" s="69" t="s">
        <v>22</v>
      </c>
      <c r="AB7" s="69" t="s">
        <v>23</v>
      </c>
      <c r="AC7" s="69" t="s">
        <v>24</v>
      </c>
      <c r="AD7" s="69" t="s">
        <v>25</v>
      </c>
      <c r="AE7" s="69" t="s">
        <v>26</v>
      </c>
      <c r="AF7" s="69" t="s">
        <v>25</v>
      </c>
      <c r="AG7" s="69" t="s">
        <v>26</v>
      </c>
      <c r="AH7" s="69" t="s">
        <v>25</v>
      </c>
      <c r="AI7" s="69" t="s">
        <v>26</v>
      </c>
      <c r="AJ7" s="69" t="s">
        <v>25</v>
      </c>
      <c r="AK7" s="69" t="s">
        <v>26</v>
      </c>
      <c r="AL7" s="70" t="s">
        <v>25</v>
      </c>
    </row>
    <row r="8" spans="2:38" ht="38.25" customHeight="1">
      <c r="B8" s="130"/>
      <c r="C8" s="113"/>
      <c r="D8" s="116"/>
      <c r="E8" s="117"/>
      <c r="F8" s="130"/>
      <c r="G8" s="130"/>
      <c r="H8" s="134"/>
      <c r="I8" s="134"/>
      <c r="J8" s="134"/>
      <c r="K8" s="134"/>
      <c r="L8" s="131"/>
      <c r="M8" s="131"/>
      <c r="N8" s="131"/>
      <c r="O8" s="131"/>
      <c r="P8" s="129"/>
      <c r="Q8" s="131"/>
      <c r="R8" s="130"/>
      <c r="S8" s="129"/>
      <c r="T8" s="129"/>
      <c r="V8" s="10"/>
      <c r="W8" s="66"/>
      <c r="X8" s="71" t="str">
        <f>+D4</f>
        <v>Kinh tế vi mô 1</v>
      </c>
      <c r="Y8" s="72" t="str">
        <f>+O4</f>
        <v>Nhóm: BSA1310-02</v>
      </c>
      <c r="Z8" s="73">
        <f>+$AI$8+$AK$8+$AG$8</f>
        <v>77</v>
      </c>
      <c r="AA8" s="67">
        <f>COUNTIF($S$9:$S$133,"Khiển trách")</f>
        <v>0</v>
      </c>
      <c r="AB8" s="67">
        <f>COUNTIF($S$9:$S$133,"Cảnh cáo")</f>
        <v>0</v>
      </c>
      <c r="AC8" s="67">
        <f>COUNTIF($S$9:$S$133,"Đình chỉ thi")</f>
        <v>0</v>
      </c>
      <c r="AD8" s="74">
        <f>+($AA$8+$AB$8+$AC$8)/$Z$8*100%</f>
        <v>0</v>
      </c>
      <c r="AE8" s="67">
        <f>SUM(COUNTIF($S$9:$S$131,"Vắng"),COUNTIF($S$9:$S$131,"Vắng có phép"))</f>
        <v>2</v>
      </c>
      <c r="AF8" s="75">
        <f>+$AE$8/$Z$8</f>
        <v>2.5974025974025976E-2</v>
      </c>
      <c r="AG8" s="76">
        <f>COUNTIF($W$9:$W$131,"Thi lại")</f>
        <v>0</v>
      </c>
      <c r="AH8" s="75">
        <f>+$AG$8/$Z$8</f>
        <v>0</v>
      </c>
      <c r="AI8" s="76">
        <f>COUNTIF($W$9:$W$132,"Học lại")</f>
        <v>8</v>
      </c>
      <c r="AJ8" s="75">
        <f>+$AI$8/$Z$8</f>
        <v>0.1038961038961039</v>
      </c>
      <c r="AK8" s="67">
        <f>COUNTIF($W$10:$W$132,"Đạt")</f>
        <v>69</v>
      </c>
      <c r="AL8" s="74">
        <f>+$AK$8/$Z$8</f>
        <v>0.89610389610389607</v>
      </c>
    </row>
    <row r="9" spans="2:38" ht="14.25" customHeight="1">
      <c r="B9" s="135" t="s">
        <v>27</v>
      </c>
      <c r="C9" s="136"/>
      <c r="D9" s="136"/>
      <c r="E9" s="136"/>
      <c r="F9" s="136"/>
      <c r="G9" s="137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63">
        <f>100-(H9+I9+J9+K9)</f>
        <v>60</v>
      </c>
      <c r="P9" s="130"/>
      <c r="Q9" s="15"/>
      <c r="R9" s="15"/>
      <c r="S9" s="130"/>
      <c r="T9" s="130"/>
      <c r="W9" s="66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</row>
    <row r="10" spans="2:38" ht="17.25" customHeight="1">
      <c r="B10" s="16">
        <v>1</v>
      </c>
      <c r="C10" s="17" t="s">
        <v>1149</v>
      </c>
      <c r="D10" s="101" t="s">
        <v>123</v>
      </c>
      <c r="E10" s="19" t="s">
        <v>150</v>
      </c>
      <c r="F10" s="20" t="s">
        <v>1054</v>
      </c>
      <c r="G10" s="17" t="s">
        <v>84</v>
      </c>
      <c r="H10" s="21">
        <v>9</v>
      </c>
      <c r="I10" s="21">
        <v>4</v>
      </c>
      <c r="J10" s="21" t="s">
        <v>28</v>
      </c>
      <c r="K10" s="21">
        <v>7</v>
      </c>
      <c r="L10" s="108"/>
      <c r="M10" s="108"/>
      <c r="N10" s="108"/>
      <c r="O10" s="109">
        <v>4</v>
      </c>
      <c r="P10" s="24">
        <f t="shared" ref="P10:P41" si="0">ROUND(SUMPRODUCT(H10:O10,$H$9:$O$9)/100,1)</f>
        <v>5.0999999999999996</v>
      </c>
      <c r="Q10" s="25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111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7" t="str">
        <f t="shared" ref="S10:S41" si="3">+IF(OR($H10=0,$I10=0,$J10=0,$K10=0),"Không đủ ĐKDT","")</f>
        <v/>
      </c>
      <c r="T10" s="26" t="s">
        <v>51</v>
      </c>
      <c r="U10" s="3"/>
      <c r="V10" s="27"/>
      <c r="W10" s="78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</row>
    <row r="11" spans="2:38" ht="17.25" customHeight="1">
      <c r="B11" s="28">
        <v>2</v>
      </c>
      <c r="C11" s="29" t="s">
        <v>1178</v>
      </c>
      <c r="D11" s="93" t="s">
        <v>1179</v>
      </c>
      <c r="E11" s="31" t="s">
        <v>200</v>
      </c>
      <c r="F11" s="32" t="s">
        <v>1180</v>
      </c>
      <c r="G11" s="29" t="s">
        <v>80</v>
      </c>
      <c r="H11" s="33">
        <v>9</v>
      </c>
      <c r="I11" s="33">
        <v>6.5</v>
      </c>
      <c r="J11" s="33" t="s">
        <v>28</v>
      </c>
      <c r="K11" s="33">
        <v>8.5</v>
      </c>
      <c r="L11" s="41"/>
      <c r="M11" s="41"/>
      <c r="N11" s="41"/>
      <c r="O11" s="35">
        <v>2</v>
      </c>
      <c r="P11" s="36">
        <f t="shared" si="0"/>
        <v>4.5</v>
      </c>
      <c r="Q11" s="37" t="str">
        <f t="shared" si="1"/>
        <v>D</v>
      </c>
      <c r="R11" s="38" t="str">
        <f t="shared" si="2"/>
        <v>Trung bình yếu</v>
      </c>
      <c r="S11" s="39" t="str">
        <f t="shared" si="3"/>
        <v/>
      </c>
      <c r="T11" s="40" t="s">
        <v>51</v>
      </c>
      <c r="U11" s="3"/>
      <c r="V11" s="27"/>
      <c r="W11" s="78" t="str">
        <f t="shared" si="4"/>
        <v>Đạt</v>
      </c>
      <c r="X11" s="77"/>
      <c r="Y11" s="77"/>
      <c r="Z11" s="77"/>
      <c r="AA11" s="69"/>
      <c r="AB11" s="69"/>
      <c r="AC11" s="69"/>
      <c r="AD11" s="69"/>
      <c r="AE11" s="68"/>
      <c r="AF11" s="69"/>
      <c r="AG11" s="69"/>
      <c r="AH11" s="69"/>
      <c r="AI11" s="69"/>
      <c r="AJ11" s="69"/>
      <c r="AK11" s="69"/>
      <c r="AL11" s="70"/>
    </row>
    <row r="12" spans="2:38" ht="17.25" customHeight="1">
      <c r="B12" s="28">
        <v>3</v>
      </c>
      <c r="C12" s="29" t="s">
        <v>1118</v>
      </c>
      <c r="D12" s="93" t="s">
        <v>123</v>
      </c>
      <c r="E12" s="31" t="s">
        <v>1119</v>
      </c>
      <c r="F12" s="32" t="s">
        <v>1120</v>
      </c>
      <c r="G12" s="29" t="s">
        <v>80</v>
      </c>
      <c r="H12" s="33">
        <v>8</v>
      </c>
      <c r="I12" s="33">
        <v>7</v>
      </c>
      <c r="J12" s="33" t="s">
        <v>28</v>
      </c>
      <c r="K12" s="33">
        <v>7.5</v>
      </c>
      <c r="L12" s="41"/>
      <c r="M12" s="41"/>
      <c r="N12" s="41"/>
      <c r="O12" s="35">
        <v>3</v>
      </c>
      <c r="P12" s="36">
        <f t="shared" si="0"/>
        <v>4.8</v>
      </c>
      <c r="Q12" s="37" t="str">
        <f t="shared" si="1"/>
        <v>D</v>
      </c>
      <c r="R12" s="38" t="str">
        <f t="shared" si="2"/>
        <v>Trung bình yếu</v>
      </c>
      <c r="S12" s="39" t="str">
        <f t="shared" si="3"/>
        <v/>
      </c>
      <c r="T12" s="40" t="s">
        <v>51</v>
      </c>
      <c r="U12" s="3"/>
      <c r="V12" s="27"/>
      <c r="W12" s="78" t="str">
        <f t="shared" si="4"/>
        <v>Đạt</v>
      </c>
      <c r="X12" s="79"/>
      <c r="Y12" s="79"/>
      <c r="Z12" s="88"/>
      <c r="AA12" s="68"/>
      <c r="AB12" s="68"/>
      <c r="AC12" s="68"/>
      <c r="AD12" s="81"/>
      <c r="AE12" s="68"/>
      <c r="AF12" s="82"/>
      <c r="AG12" s="83"/>
      <c r="AH12" s="82"/>
      <c r="AI12" s="83"/>
      <c r="AJ12" s="82"/>
      <c r="AK12" s="68"/>
      <c r="AL12" s="81"/>
    </row>
    <row r="13" spans="2:38" ht="17.25" customHeight="1">
      <c r="B13" s="28">
        <v>4</v>
      </c>
      <c r="C13" s="29" t="s">
        <v>1095</v>
      </c>
      <c r="D13" s="93" t="s">
        <v>140</v>
      </c>
      <c r="E13" s="31" t="s">
        <v>74</v>
      </c>
      <c r="F13" s="32" t="s">
        <v>1096</v>
      </c>
      <c r="G13" s="29" t="s">
        <v>126</v>
      </c>
      <c r="H13" s="33">
        <v>9</v>
      </c>
      <c r="I13" s="33">
        <v>6</v>
      </c>
      <c r="J13" s="33" t="s">
        <v>28</v>
      </c>
      <c r="K13" s="33">
        <v>7</v>
      </c>
      <c r="L13" s="34"/>
      <c r="M13" s="34"/>
      <c r="N13" s="34"/>
      <c r="O13" s="110">
        <v>2</v>
      </c>
      <c r="P13" s="36">
        <f t="shared" si="0"/>
        <v>4.0999999999999996</v>
      </c>
      <c r="Q13" s="37" t="str">
        <f t="shared" si="1"/>
        <v>D</v>
      </c>
      <c r="R13" s="37" t="str">
        <f t="shared" si="2"/>
        <v>Trung bình yếu</v>
      </c>
      <c r="S13" s="39" t="str">
        <f t="shared" si="3"/>
        <v/>
      </c>
      <c r="T13" s="40" t="s">
        <v>51</v>
      </c>
      <c r="U13" s="3"/>
      <c r="V13" s="27"/>
      <c r="W13" s="78" t="str">
        <f t="shared" si="4"/>
        <v>Đạt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</row>
    <row r="14" spans="2:38" ht="17.25" customHeight="1">
      <c r="B14" s="28">
        <v>5</v>
      </c>
      <c r="C14" s="29" t="s">
        <v>1143</v>
      </c>
      <c r="D14" s="93" t="s">
        <v>1144</v>
      </c>
      <c r="E14" s="31" t="s">
        <v>387</v>
      </c>
      <c r="F14" s="32" t="s">
        <v>694</v>
      </c>
      <c r="G14" s="29" t="s">
        <v>80</v>
      </c>
      <c r="H14" s="33">
        <v>9</v>
      </c>
      <c r="I14" s="33">
        <v>7.5</v>
      </c>
      <c r="J14" s="33" t="s">
        <v>28</v>
      </c>
      <c r="K14" s="33">
        <v>8</v>
      </c>
      <c r="L14" s="41"/>
      <c r="M14" s="41"/>
      <c r="N14" s="41"/>
      <c r="O14" s="35">
        <v>2</v>
      </c>
      <c r="P14" s="36">
        <f t="shared" si="0"/>
        <v>4.5</v>
      </c>
      <c r="Q14" s="37" t="str">
        <f t="shared" si="1"/>
        <v>D</v>
      </c>
      <c r="R14" s="38" t="str">
        <f t="shared" si="2"/>
        <v>Trung bình yếu</v>
      </c>
      <c r="S14" s="39" t="str">
        <f t="shared" si="3"/>
        <v/>
      </c>
      <c r="T14" s="40" t="s">
        <v>51</v>
      </c>
      <c r="U14" s="3"/>
      <c r="V14" s="27"/>
      <c r="W14" s="78" t="str">
        <f t="shared" si="4"/>
        <v>Đạt</v>
      </c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</row>
    <row r="15" spans="2:38" ht="17.25" customHeight="1">
      <c r="B15" s="28">
        <v>6</v>
      </c>
      <c r="C15" s="29" t="s">
        <v>1168</v>
      </c>
      <c r="D15" s="93" t="s">
        <v>1169</v>
      </c>
      <c r="E15" s="31" t="s">
        <v>185</v>
      </c>
      <c r="F15" s="32" t="s">
        <v>793</v>
      </c>
      <c r="G15" s="29" t="s">
        <v>88</v>
      </c>
      <c r="H15" s="33">
        <v>10</v>
      </c>
      <c r="I15" s="33">
        <v>6.5</v>
      </c>
      <c r="J15" s="33" t="s">
        <v>28</v>
      </c>
      <c r="K15" s="33">
        <v>6.5</v>
      </c>
      <c r="L15" s="41"/>
      <c r="M15" s="41"/>
      <c r="N15" s="41"/>
      <c r="O15" s="35">
        <v>8</v>
      </c>
      <c r="P15" s="36">
        <f t="shared" si="0"/>
        <v>7.8</v>
      </c>
      <c r="Q15" s="37" t="str">
        <f t="shared" si="1"/>
        <v>B</v>
      </c>
      <c r="R15" s="38" t="str">
        <f t="shared" si="2"/>
        <v>Khá</v>
      </c>
      <c r="S15" s="39" t="str">
        <f t="shared" si="3"/>
        <v/>
      </c>
      <c r="T15" s="40" t="s">
        <v>51</v>
      </c>
      <c r="U15" s="3"/>
      <c r="V15" s="27"/>
      <c r="W15" s="78" t="str">
        <f t="shared" si="4"/>
        <v>Đạt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</row>
    <row r="16" spans="2:38" ht="17.25" customHeight="1">
      <c r="B16" s="28">
        <v>7</v>
      </c>
      <c r="C16" s="29" t="s">
        <v>1136</v>
      </c>
      <c r="D16" s="93" t="s">
        <v>1137</v>
      </c>
      <c r="E16" s="31" t="s">
        <v>1138</v>
      </c>
      <c r="F16" s="32" t="s">
        <v>379</v>
      </c>
      <c r="G16" s="29" t="s">
        <v>126</v>
      </c>
      <c r="H16" s="33">
        <v>9</v>
      </c>
      <c r="I16" s="33">
        <v>6</v>
      </c>
      <c r="J16" s="33" t="s">
        <v>28</v>
      </c>
      <c r="K16" s="33">
        <v>7</v>
      </c>
      <c r="L16" s="41"/>
      <c r="M16" s="41"/>
      <c r="N16" s="41"/>
      <c r="O16" s="35">
        <v>4</v>
      </c>
      <c r="P16" s="36">
        <f t="shared" si="0"/>
        <v>5.3</v>
      </c>
      <c r="Q16" s="37" t="str">
        <f t="shared" si="1"/>
        <v>D+</v>
      </c>
      <c r="R16" s="38" t="str">
        <f t="shared" si="2"/>
        <v>Trung bình yếu</v>
      </c>
      <c r="S16" s="39" t="str">
        <f t="shared" si="3"/>
        <v/>
      </c>
      <c r="T16" s="40" t="s">
        <v>51</v>
      </c>
      <c r="U16" s="3"/>
      <c r="V16" s="27"/>
      <c r="W16" s="78" t="str">
        <f t="shared" si="4"/>
        <v>Đạt</v>
      </c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</row>
    <row r="17" spans="2:38" ht="17.25" customHeight="1">
      <c r="B17" s="28">
        <v>8</v>
      </c>
      <c r="C17" s="29" t="s">
        <v>1100</v>
      </c>
      <c r="D17" s="93" t="s">
        <v>1101</v>
      </c>
      <c r="E17" s="31" t="s">
        <v>74</v>
      </c>
      <c r="F17" s="32" t="s">
        <v>1102</v>
      </c>
      <c r="G17" s="29" t="s">
        <v>80</v>
      </c>
      <c r="H17" s="33">
        <v>9</v>
      </c>
      <c r="I17" s="33">
        <v>6</v>
      </c>
      <c r="J17" s="33" t="s">
        <v>28</v>
      </c>
      <c r="K17" s="33">
        <v>8.5</v>
      </c>
      <c r="L17" s="41"/>
      <c r="M17" s="41"/>
      <c r="N17" s="41"/>
      <c r="O17" s="35">
        <v>3</v>
      </c>
      <c r="P17" s="36">
        <f t="shared" si="0"/>
        <v>5</v>
      </c>
      <c r="Q17" s="37" t="str">
        <f t="shared" si="1"/>
        <v>D+</v>
      </c>
      <c r="R17" s="38" t="str">
        <f t="shared" si="2"/>
        <v>Trung bình yếu</v>
      </c>
      <c r="S17" s="39" t="str">
        <f t="shared" si="3"/>
        <v/>
      </c>
      <c r="T17" s="40" t="s">
        <v>51</v>
      </c>
      <c r="U17" s="3"/>
      <c r="V17" s="27"/>
      <c r="W17" s="78" t="str">
        <f t="shared" si="4"/>
        <v>Đạt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</row>
    <row r="18" spans="2:38" ht="17.25" customHeight="1">
      <c r="B18" s="28">
        <v>9</v>
      </c>
      <c r="C18" s="29" t="s">
        <v>1145</v>
      </c>
      <c r="D18" s="93" t="s">
        <v>722</v>
      </c>
      <c r="E18" s="31" t="s">
        <v>387</v>
      </c>
      <c r="F18" s="32" t="s">
        <v>1146</v>
      </c>
      <c r="G18" s="29" t="s">
        <v>76</v>
      </c>
      <c r="H18" s="33">
        <v>8</v>
      </c>
      <c r="I18" s="33">
        <v>6</v>
      </c>
      <c r="J18" s="33" t="s">
        <v>28</v>
      </c>
      <c r="K18" s="33">
        <v>9</v>
      </c>
      <c r="L18" s="41"/>
      <c r="M18" s="41"/>
      <c r="N18" s="41"/>
      <c r="O18" s="35">
        <v>5</v>
      </c>
      <c r="P18" s="36">
        <f t="shared" si="0"/>
        <v>6.2</v>
      </c>
      <c r="Q18" s="37" t="str">
        <f t="shared" si="1"/>
        <v>C</v>
      </c>
      <c r="R18" s="38" t="str">
        <f t="shared" si="2"/>
        <v>Trung bình</v>
      </c>
      <c r="S18" s="39" t="str">
        <f t="shared" si="3"/>
        <v/>
      </c>
      <c r="T18" s="40" t="s">
        <v>51</v>
      </c>
      <c r="U18" s="3"/>
      <c r="V18" s="27"/>
      <c r="W18" s="78" t="str">
        <f t="shared" si="4"/>
        <v>Đạt</v>
      </c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</row>
    <row r="19" spans="2:38" ht="17.25" customHeight="1">
      <c r="B19" s="28">
        <v>10</v>
      </c>
      <c r="C19" s="29" t="s">
        <v>1130</v>
      </c>
      <c r="D19" s="93" t="s">
        <v>1131</v>
      </c>
      <c r="E19" s="31" t="s">
        <v>594</v>
      </c>
      <c r="F19" s="32" t="s">
        <v>1132</v>
      </c>
      <c r="G19" s="29" t="s">
        <v>80</v>
      </c>
      <c r="H19" s="33">
        <v>10</v>
      </c>
      <c r="I19" s="33">
        <v>6</v>
      </c>
      <c r="J19" s="33" t="s">
        <v>28</v>
      </c>
      <c r="K19" s="33">
        <v>7.5</v>
      </c>
      <c r="L19" s="41"/>
      <c r="M19" s="41"/>
      <c r="N19" s="41"/>
      <c r="O19" s="35">
        <v>7</v>
      </c>
      <c r="P19" s="36">
        <f t="shared" si="0"/>
        <v>7.3</v>
      </c>
      <c r="Q19" s="37" t="str">
        <f t="shared" si="1"/>
        <v>B</v>
      </c>
      <c r="R19" s="38" t="str">
        <f t="shared" si="2"/>
        <v>Khá</v>
      </c>
      <c r="S19" s="39" t="str">
        <f t="shared" si="3"/>
        <v/>
      </c>
      <c r="T19" s="40" t="s">
        <v>51</v>
      </c>
      <c r="U19" s="3"/>
      <c r="V19" s="27"/>
      <c r="W19" s="78" t="str">
        <f t="shared" si="4"/>
        <v>Đạt</v>
      </c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</row>
    <row r="20" spans="2:38" ht="17.25" customHeight="1">
      <c r="B20" s="28">
        <v>11</v>
      </c>
      <c r="C20" s="29" t="s">
        <v>1105</v>
      </c>
      <c r="D20" s="93" t="s">
        <v>1106</v>
      </c>
      <c r="E20" s="31" t="s">
        <v>74</v>
      </c>
      <c r="F20" s="32" t="s">
        <v>582</v>
      </c>
      <c r="G20" s="29" t="s">
        <v>100</v>
      </c>
      <c r="H20" s="33">
        <v>8</v>
      </c>
      <c r="I20" s="33">
        <v>7.5</v>
      </c>
      <c r="J20" s="33" t="s">
        <v>28</v>
      </c>
      <c r="K20" s="33">
        <v>7</v>
      </c>
      <c r="L20" s="41"/>
      <c r="M20" s="41"/>
      <c r="N20" s="41"/>
      <c r="O20" s="35">
        <v>3</v>
      </c>
      <c r="P20" s="36">
        <f t="shared" si="0"/>
        <v>4.8</v>
      </c>
      <c r="Q20" s="37" t="str">
        <f t="shared" si="1"/>
        <v>D</v>
      </c>
      <c r="R20" s="38" t="str">
        <f t="shared" si="2"/>
        <v>Trung bình yếu</v>
      </c>
      <c r="S20" s="39" t="str">
        <f t="shared" si="3"/>
        <v/>
      </c>
      <c r="T20" s="40" t="s">
        <v>51</v>
      </c>
      <c r="U20" s="3"/>
      <c r="V20" s="27"/>
      <c r="W20" s="78" t="str">
        <f t="shared" si="4"/>
        <v>Đạt</v>
      </c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</row>
    <row r="21" spans="2:38" ht="17.25" customHeight="1">
      <c r="B21" s="28">
        <v>12</v>
      </c>
      <c r="C21" s="29" t="s">
        <v>1156</v>
      </c>
      <c r="D21" s="93" t="s">
        <v>149</v>
      </c>
      <c r="E21" s="31" t="s">
        <v>166</v>
      </c>
      <c r="F21" s="32" t="s">
        <v>87</v>
      </c>
      <c r="G21" s="29" t="s">
        <v>113</v>
      </c>
      <c r="H21" s="33">
        <v>8</v>
      </c>
      <c r="I21" s="33">
        <v>5.5</v>
      </c>
      <c r="J21" s="33" t="s">
        <v>28</v>
      </c>
      <c r="K21" s="33">
        <v>7</v>
      </c>
      <c r="L21" s="41"/>
      <c r="M21" s="41"/>
      <c r="N21" s="41"/>
      <c r="O21" s="35">
        <v>6</v>
      </c>
      <c r="P21" s="36">
        <f t="shared" si="0"/>
        <v>6.4</v>
      </c>
      <c r="Q21" s="37" t="str">
        <f t="shared" si="1"/>
        <v>C</v>
      </c>
      <c r="R21" s="38" t="str">
        <f t="shared" si="2"/>
        <v>Trung bình</v>
      </c>
      <c r="S21" s="39" t="str">
        <f t="shared" si="3"/>
        <v/>
      </c>
      <c r="T21" s="40" t="s">
        <v>51</v>
      </c>
      <c r="U21" s="3"/>
      <c r="V21" s="27"/>
      <c r="W21" s="78" t="str">
        <f t="shared" si="4"/>
        <v>Đạt</v>
      </c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2:38" ht="17.25" customHeight="1">
      <c r="B22" s="28">
        <v>13</v>
      </c>
      <c r="C22" s="29" t="s">
        <v>1157</v>
      </c>
      <c r="D22" s="93" t="s">
        <v>1158</v>
      </c>
      <c r="E22" s="31" t="s">
        <v>166</v>
      </c>
      <c r="F22" s="32" t="s">
        <v>87</v>
      </c>
      <c r="G22" s="29" t="s">
        <v>100</v>
      </c>
      <c r="H22" s="33">
        <v>8</v>
      </c>
      <c r="I22" s="33">
        <v>3.5</v>
      </c>
      <c r="J22" s="33" t="s">
        <v>28</v>
      </c>
      <c r="K22" s="33">
        <v>7.5</v>
      </c>
      <c r="L22" s="41"/>
      <c r="M22" s="41"/>
      <c r="N22" s="41"/>
      <c r="O22" s="35">
        <v>1.5</v>
      </c>
      <c r="P22" s="36">
        <f t="shared" si="0"/>
        <v>3.6</v>
      </c>
      <c r="Q22" s="37" t="str">
        <f t="shared" si="1"/>
        <v>F</v>
      </c>
      <c r="R22" s="38" t="str">
        <f t="shared" si="2"/>
        <v>Kém</v>
      </c>
      <c r="S22" s="39" t="str">
        <f t="shared" si="3"/>
        <v/>
      </c>
      <c r="T22" s="40" t="s">
        <v>51</v>
      </c>
      <c r="U22" s="3"/>
      <c r="V22" s="27"/>
      <c r="W22" s="78" t="str">
        <f t="shared" si="4"/>
        <v>Học lại</v>
      </c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2:38" ht="17.25" customHeight="1">
      <c r="B23" s="28">
        <v>14</v>
      </c>
      <c r="C23" s="29" t="s">
        <v>1124</v>
      </c>
      <c r="D23" s="93" t="s">
        <v>1125</v>
      </c>
      <c r="E23" s="31" t="s">
        <v>1126</v>
      </c>
      <c r="F23" s="32" t="s">
        <v>388</v>
      </c>
      <c r="G23" s="29" t="s">
        <v>88</v>
      </c>
      <c r="H23" s="33">
        <v>8</v>
      </c>
      <c r="I23" s="33">
        <v>5.5</v>
      </c>
      <c r="J23" s="33" t="s">
        <v>28</v>
      </c>
      <c r="K23" s="33">
        <v>8</v>
      </c>
      <c r="L23" s="41"/>
      <c r="M23" s="41"/>
      <c r="N23" s="41"/>
      <c r="O23" s="35">
        <v>1.5</v>
      </c>
      <c r="P23" s="36">
        <f t="shared" si="0"/>
        <v>3.9</v>
      </c>
      <c r="Q23" s="37" t="str">
        <f t="shared" si="1"/>
        <v>F</v>
      </c>
      <c r="R23" s="38" t="str">
        <f t="shared" si="2"/>
        <v>Kém</v>
      </c>
      <c r="S23" s="39" t="str">
        <f t="shared" si="3"/>
        <v/>
      </c>
      <c r="T23" s="40" t="s">
        <v>51</v>
      </c>
      <c r="U23" s="3"/>
      <c r="V23" s="27"/>
      <c r="W23" s="78" t="str">
        <f t="shared" si="4"/>
        <v>Học lại</v>
      </c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2:38" ht="17.25" customHeight="1">
      <c r="B24" s="28">
        <v>15</v>
      </c>
      <c r="C24" s="29" t="s">
        <v>1103</v>
      </c>
      <c r="D24" s="93" t="s">
        <v>1104</v>
      </c>
      <c r="E24" s="31" t="s">
        <v>74</v>
      </c>
      <c r="F24" s="32" t="s">
        <v>391</v>
      </c>
      <c r="G24" s="29" t="s">
        <v>84</v>
      </c>
      <c r="H24" s="33">
        <v>9</v>
      </c>
      <c r="I24" s="33">
        <v>6.5</v>
      </c>
      <c r="J24" s="33" t="s">
        <v>28</v>
      </c>
      <c r="K24" s="33">
        <v>8.5</v>
      </c>
      <c r="L24" s="41"/>
      <c r="M24" s="41"/>
      <c r="N24" s="41"/>
      <c r="O24" s="35">
        <v>2.5</v>
      </c>
      <c r="P24" s="36">
        <f t="shared" si="0"/>
        <v>4.8</v>
      </c>
      <c r="Q24" s="37" t="str">
        <f t="shared" si="1"/>
        <v>D</v>
      </c>
      <c r="R24" s="38" t="str">
        <f t="shared" si="2"/>
        <v>Trung bình yếu</v>
      </c>
      <c r="S24" s="39" t="str">
        <f t="shared" si="3"/>
        <v/>
      </c>
      <c r="T24" s="40" t="s">
        <v>51</v>
      </c>
      <c r="U24" s="3"/>
      <c r="V24" s="27"/>
      <c r="W24" s="78" t="str">
        <f t="shared" si="4"/>
        <v>Đạt</v>
      </c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2:38" ht="17.25" customHeight="1">
      <c r="B25" s="28">
        <v>16</v>
      </c>
      <c r="C25" s="29" t="s">
        <v>1175</v>
      </c>
      <c r="D25" s="93" t="s">
        <v>1176</v>
      </c>
      <c r="E25" s="31" t="s">
        <v>189</v>
      </c>
      <c r="F25" s="32" t="s">
        <v>1177</v>
      </c>
      <c r="G25" s="29" t="s">
        <v>126</v>
      </c>
      <c r="H25" s="33">
        <v>8</v>
      </c>
      <c r="I25" s="33">
        <v>3.5</v>
      </c>
      <c r="J25" s="33" t="s">
        <v>28</v>
      </c>
      <c r="K25" s="33">
        <v>7.5</v>
      </c>
      <c r="L25" s="41"/>
      <c r="M25" s="41"/>
      <c r="N25" s="41"/>
      <c r="O25" s="35">
        <v>7</v>
      </c>
      <c r="P25" s="36">
        <f t="shared" si="0"/>
        <v>6.9</v>
      </c>
      <c r="Q25" s="37" t="str">
        <f t="shared" si="1"/>
        <v>C+</v>
      </c>
      <c r="R25" s="38" t="str">
        <f t="shared" si="2"/>
        <v>Trung bình</v>
      </c>
      <c r="S25" s="39" t="str">
        <f t="shared" si="3"/>
        <v/>
      </c>
      <c r="T25" s="40" t="s">
        <v>51</v>
      </c>
      <c r="U25" s="3"/>
      <c r="V25" s="27"/>
      <c r="W25" s="78" t="str">
        <f t="shared" si="4"/>
        <v>Đạt</v>
      </c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2:38" ht="17.25" customHeight="1">
      <c r="B26" s="28">
        <v>17</v>
      </c>
      <c r="C26" s="29" t="s">
        <v>1173</v>
      </c>
      <c r="D26" s="93" t="s">
        <v>1174</v>
      </c>
      <c r="E26" s="31" t="s">
        <v>1172</v>
      </c>
      <c r="F26" s="32" t="s">
        <v>1094</v>
      </c>
      <c r="G26" s="29" t="s">
        <v>88</v>
      </c>
      <c r="H26" s="33">
        <v>9</v>
      </c>
      <c r="I26" s="33">
        <v>6.5</v>
      </c>
      <c r="J26" s="33" t="s">
        <v>28</v>
      </c>
      <c r="K26" s="33">
        <v>7</v>
      </c>
      <c r="L26" s="41"/>
      <c r="M26" s="41"/>
      <c r="N26" s="41"/>
      <c r="O26" s="35">
        <v>7.5</v>
      </c>
      <c r="P26" s="36">
        <f t="shared" si="0"/>
        <v>7.5</v>
      </c>
      <c r="Q26" s="37" t="str">
        <f t="shared" si="1"/>
        <v>B</v>
      </c>
      <c r="R26" s="38" t="str">
        <f t="shared" si="2"/>
        <v>Khá</v>
      </c>
      <c r="S26" s="39" t="str">
        <f t="shared" si="3"/>
        <v/>
      </c>
      <c r="T26" s="40" t="s">
        <v>51</v>
      </c>
      <c r="U26" s="3"/>
      <c r="V26" s="27"/>
      <c r="W26" s="78" t="str">
        <f t="shared" si="4"/>
        <v>Đạt</v>
      </c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2:38" ht="17.25" customHeight="1">
      <c r="B27" s="28">
        <v>18</v>
      </c>
      <c r="C27" s="29" t="s">
        <v>1127</v>
      </c>
      <c r="D27" s="93" t="s">
        <v>1128</v>
      </c>
      <c r="E27" s="31" t="s">
        <v>1129</v>
      </c>
      <c r="F27" s="32" t="s">
        <v>197</v>
      </c>
      <c r="G27" s="29" t="s">
        <v>126</v>
      </c>
      <c r="H27" s="33">
        <v>9</v>
      </c>
      <c r="I27" s="33">
        <v>6</v>
      </c>
      <c r="J27" s="33" t="s">
        <v>28</v>
      </c>
      <c r="K27" s="33">
        <v>8.5</v>
      </c>
      <c r="L27" s="41"/>
      <c r="M27" s="41"/>
      <c r="N27" s="41"/>
      <c r="O27" s="35">
        <v>3</v>
      </c>
      <c r="P27" s="36">
        <f t="shared" si="0"/>
        <v>5</v>
      </c>
      <c r="Q27" s="37" t="str">
        <f t="shared" si="1"/>
        <v>D+</v>
      </c>
      <c r="R27" s="38" t="str">
        <f t="shared" si="2"/>
        <v>Trung bình yếu</v>
      </c>
      <c r="S27" s="39" t="str">
        <f t="shared" si="3"/>
        <v/>
      </c>
      <c r="T27" s="40" t="s">
        <v>51</v>
      </c>
      <c r="U27" s="3"/>
      <c r="V27" s="27"/>
      <c r="W27" s="78" t="str">
        <f t="shared" si="4"/>
        <v>Đạt</v>
      </c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2:38" ht="17.25" customHeight="1">
      <c r="B28" s="28">
        <v>19</v>
      </c>
      <c r="C28" s="29" t="s">
        <v>1133</v>
      </c>
      <c r="D28" s="93" t="s">
        <v>223</v>
      </c>
      <c r="E28" s="31" t="s">
        <v>594</v>
      </c>
      <c r="F28" s="32" t="s">
        <v>1134</v>
      </c>
      <c r="G28" s="29" t="s">
        <v>96</v>
      </c>
      <c r="H28" s="33">
        <v>9</v>
      </c>
      <c r="I28" s="33">
        <v>7</v>
      </c>
      <c r="J28" s="33" t="s">
        <v>28</v>
      </c>
      <c r="K28" s="33">
        <v>7.5</v>
      </c>
      <c r="L28" s="41"/>
      <c r="M28" s="41"/>
      <c r="N28" s="41"/>
      <c r="O28" s="35">
        <v>4</v>
      </c>
      <c r="P28" s="36">
        <f t="shared" si="0"/>
        <v>5.5</v>
      </c>
      <c r="Q28" s="37" t="str">
        <f t="shared" si="1"/>
        <v>C</v>
      </c>
      <c r="R28" s="38" t="str">
        <f t="shared" si="2"/>
        <v>Trung bình</v>
      </c>
      <c r="S28" s="39" t="str">
        <f t="shared" si="3"/>
        <v/>
      </c>
      <c r="T28" s="40" t="s">
        <v>51</v>
      </c>
      <c r="U28" s="3"/>
      <c r="V28" s="27"/>
      <c r="W28" s="78" t="str">
        <f t="shared" si="4"/>
        <v>Đạt</v>
      </c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  <row r="29" spans="2:38" ht="17.25" customHeight="1">
      <c r="B29" s="28">
        <v>20</v>
      </c>
      <c r="C29" s="29" t="s">
        <v>1140</v>
      </c>
      <c r="D29" s="93" t="s">
        <v>1141</v>
      </c>
      <c r="E29" s="31" t="s">
        <v>608</v>
      </c>
      <c r="F29" s="32" t="s">
        <v>1142</v>
      </c>
      <c r="G29" s="29" t="s">
        <v>76</v>
      </c>
      <c r="H29" s="33">
        <v>8</v>
      </c>
      <c r="I29" s="33">
        <v>6.5</v>
      </c>
      <c r="J29" s="33" t="s">
        <v>28</v>
      </c>
      <c r="K29" s="33">
        <v>7</v>
      </c>
      <c r="L29" s="41"/>
      <c r="M29" s="41"/>
      <c r="N29" s="41"/>
      <c r="O29" s="35">
        <v>3</v>
      </c>
      <c r="P29" s="36">
        <f t="shared" si="0"/>
        <v>4.7</v>
      </c>
      <c r="Q29" s="37" t="str">
        <f t="shared" si="1"/>
        <v>D</v>
      </c>
      <c r="R29" s="38" t="str">
        <f t="shared" si="2"/>
        <v>Trung bình yếu</v>
      </c>
      <c r="S29" s="39" t="str">
        <f t="shared" si="3"/>
        <v/>
      </c>
      <c r="T29" s="40" t="s">
        <v>51</v>
      </c>
      <c r="U29" s="3"/>
      <c r="V29" s="27"/>
      <c r="W29" s="78" t="str">
        <f t="shared" si="4"/>
        <v>Đạt</v>
      </c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2:38" ht="17.25" customHeight="1">
      <c r="B30" s="28">
        <v>21</v>
      </c>
      <c r="C30" s="29" t="s">
        <v>1107</v>
      </c>
      <c r="D30" s="93" t="s">
        <v>1108</v>
      </c>
      <c r="E30" s="31" t="s">
        <v>74</v>
      </c>
      <c r="F30" s="32" t="s">
        <v>431</v>
      </c>
      <c r="G30" s="29" t="s">
        <v>96</v>
      </c>
      <c r="H30" s="33">
        <v>8</v>
      </c>
      <c r="I30" s="33">
        <v>6</v>
      </c>
      <c r="J30" s="33" t="s">
        <v>28</v>
      </c>
      <c r="K30" s="33">
        <v>7.5</v>
      </c>
      <c r="L30" s="41"/>
      <c r="M30" s="41"/>
      <c r="N30" s="41"/>
      <c r="O30" s="35">
        <v>3</v>
      </c>
      <c r="P30" s="36">
        <f t="shared" si="0"/>
        <v>4.7</v>
      </c>
      <c r="Q30" s="37" t="str">
        <f t="shared" si="1"/>
        <v>D</v>
      </c>
      <c r="R30" s="38" t="str">
        <f t="shared" si="2"/>
        <v>Trung bình yếu</v>
      </c>
      <c r="S30" s="39" t="str">
        <f t="shared" si="3"/>
        <v/>
      </c>
      <c r="T30" s="40" t="s">
        <v>51</v>
      </c>
      <c r="U30" s="3"/>
      <c r="V30" s="27"/>
      <c r="W30" s="78" t="str">
        <f t="shared" si="4"/>
        <v>Đạt</v>
      </c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2:38" ht="17.25" customHeight="1">
      <c r="B31" s="28">
        <v>22</v>
      </c>
      <c r="C31" s="29" t="s">
        <v>1147</v>
      </c>
      <c r="D31" s="93" t="s">
        <v>195</v>
      </c>
      <c r="E31" s="31" t="s">
        <v>146</v>
      </c>
      <c r="F31" s="32" t="s">
        <v>732</v>
      </c>
      <c r="G31" s="29" t="s">
        <v>76</v>
      </c>
      <c r="H31" s="33">
        <v>6</v>
      </c>
      <c r="I31" s="33">
        <v>6.5</v>
      </c>
      <c r="J31" s="33" t="s">
        <v>28</v>
      </c>
      <c r="K31" s="33">
        <v>7.5</v>
      </c>
      <c r="L31" s="41"/>
      <c r="M31" s="41"/>
      <c r="N31" s="41"/>
      <c r="O31" s="35">
        <v>2</v>
      </c>
      <c r="P31" s="36">
        <f t="shared" si="0"/>
        <v>4</v>
      </c>
      <c r="Q31" s="37" t="str">
        <f t="shared" si="1"/>
        <v>D</v>
      </c>
      <c r="R31" s="38" t="str">
        <f t="shared" si="2"/>
        <v>Trung bình yếu</v>
      </c>
      <c r="S31" s="39" t="str">
        <f t="shared" si="3"/>
        <v/>
      </c>
      <c r="T31" s="40" t="s">
        <v>51</v>
      </c>
      <c r="U31" s="3"/>
      <c r="V31" s="27"/>
      <c r="W31" s="78" t="str">
        <f t="shared" si="4"/>
        <v>Đạt</v>
      </c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2:38" ht="17.25" customHeight="1">
      <c r="B32" s="28">
        <v>23</v>
      </c>
      <c r="C32" s="29" t="s">
        <v>1135</v>
      </c>
      <c r="D32" s="93" t="s">
        <v>128</v>
      </c>
      <c r="E32" s="31" t="s">
        <v>132</v>
      </c>
      <c r="F32" s="32" t="s">
        <v>186</v>
      </c>
      <c r="G32" s="29" t="s">
        <v>88</v>
      </c>
      <c r="H32" s="33">
        <v>9</v>
      </c>
      <c r="I32" s="33">
        <v>5.5</v>
      </c>
      <c r="J32" s="33" t="s">
        <v>28</v>
      </c>
      <c r="K32" s="33">
        <v>7</v>
      </c>
      <c r="L32" s="41"/>
      <c r="M32" s="41"/>
      <c r="N32" s="41"/>
      <c r="O32" s="35">
        <v>3</v>
      </c>
      <c r="P32" s="36">
        <f t="shared" si="0"/>
        <v>4.7</v>
      </c>
      <c r="Q32" s="37" t="str">
        <f t="shared" si="1"/>
        <v>D</v>
      </c>
      <c r="R32" s="38" t="str">
        <f t="shared" si="2"/>
        <v>Trung bình yếu</v>
      </c>
      <c r="S32" s="39" t="str">
        <f t="shared" si="3"/>
        <v/>
      </c>
      <c r="T32" s="40" t="s">
        <v>51</v>
      </c>
      <c r="U32" s="3"/>
      <c r="V32" s="27"/>
      <c r="W32" s="78" t="str">
        <f t="shared" si="4"/>
        <v>Đạt</v>
      </c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2:38" ht="17.25" customHeight="1">
      <c r="B33" s="28">
        <v>24</v>
      </c>
      <c r="C33" s="29" t="s">
        <v>1162</v>
      </c>
      <c r="D33" s="93" t="s">
        <v>94</v>
      </c>
      <c r="E33" s="31" t="s">
        <v>407</v>
      </c>
      <c r="F33" s="32" t="s">
        <v>509</v>
      </c>
      <c r="G33" s="29" t="s">
        <v>76</v>
      </c>
      <c r="H33" s="33">
        <v>8</v>
      </c>
      <c r="I33" s="33">
        <v>7</v>
      </c>
      <c r="J33" s="33" t="s">
        <v>28</v>
      </c>
      <c r="K33" s="33">
        <v>7.5</v>
      </c>
      <c r="L33" s="41"/>
      <c r="M33" s="41"/>
      <c r="N33" s="41"/>
      <c r="O33" s="35">
        <v>2</v>
      </c>
      <c r="P33" s="36">
        <f t="shared" si="0"/>
        <v>4.2</v>
      </c>
      <c r="Q33" s="37" t="str">
        <f t="shared" si="1"/>
        <v>D</v>
      </c>
      <c r="R33" s="38" t="str">
        <f t="shared" si="2"/>
        <v>Trung bình yếu</v>
      </c>
      <c r="S33" s="39" t="str">
        <f t="shared" si="3"/>
        <v/>
      </c>
      <c r="T33" s="40" t="s">
        <v>51</v>
      </c>
      <c r="U33" s="3"/>
      <c r="V33" s="27"/>
      <c r="W33" s="78" t="str">
        <f t="shared" si="4"/>
        <v>Đạt</v>
      </c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2:38" ht="17.25" customHeight="1">
      <c r="B34" s="28">
        <v>25</v>
      </c>
      <c r="C34" s="29" t="s">
        <v>1109</v>
      </c>
      <c r="D34" s="93" t="s">
        <v>1110</v>
      </c>
      <c r="E34" s="31" t="s">
        <v>74</v>
      </c>
      <c r="F34" s="32" t="s">
        <v>1111</v>
      </c>
      <c r="G34" s="29" t="s">
        <v>1112</v>
      </c>
      <c r="H34" s="33">
        <v>7</v>
      </c>
      <c r="I34" s="33">
        <v>6.5</v>
      </c>
      <c r="J34" s="33" t="s">
        <v>28</v>
      </c>
      <c r="K34" s="33">
        <v>7</v>
      </c>
      <c r="L34" s="41"/>
      <c r="M34" s="41"/>
      <c r="N34" s="41"/>
      <c r="O34" s="35">
        <v>1.5</v>
      </c>
      <c r="P34" s="36">
        <f t="shared" si="0"/>
        <v>3.7</v>
      </c>
      <c r="Q34" s="37" t="str">
        <f t="shared" si="1"/>
        <v>F</v>
      </c>
      <c r="R34" s="38" t="str">
        <f t="shared" si="2"/>
        <v>Kém</v>
      </c>
      <c r="S34" s="39" t="str">
        <f t="shared" si="3"/>
        <v/>
      </c>
      <c r="T34" s="40" t="s">
        <v>51</v>
      </c>
      <c r="U34" s="3"/>
      <c r="V34" s="27"/>
      <c r="W34" s="78" t="str">
        <f t="shared" si="4"/>
        <v>Học lại</v>
      </c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2:38" ht="17.25" customHeight="1">
      <c r="B35" s="28">
        <v>26</v>
      </c>
      <c r="C35" s="29" t="s">
        <v>1164</v>
      </c>
      <c r="D35" s="93" t="s">
        <v>315</v>
      </c>
      <c r="E35" s="31" t="s">
        <v>170</v>
      </c>
      <c r="F35" s="32" t="s">
        <v>1165</v>
      </c>
      <c r="G35" s="29" t="s">
        <v>96</v>
      </c>
      <c r="H35" s="33">
        <v>9</v>
      </c>
      <c r="I35" s="33">
        <v>6</v>
      </c>
      <c r="J35" s="33" t="s">
        <v>28</v>
      </c>
      <c r="K35" s="33">
        <v>7</v>
      </c>
      <c r="L35" s="41"/>
      <c r="M35" s="41"/>
      <c r="N35" s="41"/>
      <c r="O35" s="35">
        <v>3</v>
      </c>
      <c r="P35" s="36">
        <f t="shared" si="0"/>
        <v>4.7</v>
      </c>
      <c r="Q35" s="37" t="str">
        <f t="shared" si="1"/>
        <v>D</v>
      </c>
      <c r="R35" s="38" t="str">
        <f t="shared" si="2"/>
        <v>Trung bình yếu</v>
      </c>
      <c r="S35" s="39" t="str">
        <f t="shared" si="3"/>
        <v/>
      </c>
      <c r="T35" s="40" t="s">
        <v>51</v>
      </c>
      <c r="U35" s="3"/>
      <c r="V35" s="27"/>
      <c r="W35" s="78" t="str">
        <f t="shared" si="4"/>
        <v>Đạt</v>
      </c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2:38" ht="17.25" customHeight="1">
      <c r="B36" s="28">
        <v>27</v>
      </c>
      <c r="C36" s="29" t="s">
        <v>1148</v>
      </c>
      <c r="D36" s="93" t="s">
        <v>904</v>
      </c>
      <c r="E36" s="31" t="s">
        <v>813</v>
      </c>
      <c r="F36" s="32" t="s">
        <v>478</v>
      </c>
      <c r="G36" s="29" t="s">
        <v>80</v>
      </c>
      <c r="H36" s="33">
        <v>9</v>
      </c>
      <c r="I36" s="33">
        <v>7</v>
      </c>
      <c r="J36" s="33" t="s">
        <v>28</v>
      </c>
      <c r="K36" s="33">
        <v>7</v>
      </c>
      <c r="L36" s="41"/>
      <c r="M36" s="41"/>
      <c r="N36" s="41"/>
      <c r="O36" s="35">
        <v>4</v>
      </c>
      <c r="P36" s="36">
        <f t="shared" si="0"/>
        <v>5.4</v>
      </c>
      <c r="Q36" s="37" t="str">
        <f t="shared" si="1"/>
        <v>D+</v>
      </c>
      <c r="R36" s="38" t="str">
        <f t="shared" si="2"/>
        <v>Trung bình yếu</v>
      </c>
      <c r="S36" s="39" t="str">
        <f t="shared" si="3"/>
        <v/>
      </c>
      <c r="T36" s="40" t="s">
        <v>51</v>
      </c>
      <c r="U36" s="3"/>
      <c r="V36" s="27"/>
      <c r="W36" s="78" t="str">
        <f t="shared" si="4"/>
        <v>Đạt</v>
      </c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2:38" ht="17.25" customHeight="1">
      <c r="B37" s="28">
        <v>28</v>
      </c>
      <c r="C37" s="29" t="s">
        <v>1097</v>
      </c>
      <c r="D37" s="93" t="s">
        <v>860</v>
      </c>
      <c r="E37" s="31" t="s">
        <v>74</v>
      </c>
      <c r="F37" s="32" t="s">
        <v>749</v>
      </c>
      <c r="G37" s="29" t="s">
        <v>113</v>
      </c>
      <c r="H37" s="33">
        <v>9</v>
      </c>
      <c r="I37" s="33">
        <v>5.5</v>
      </c>
      <c r="J37" s="33" t="s">
        <v>28</v>
      </c>
      <c r="K37" s="33">
        <v>7.5</v>
      </c>
      <c r="L37" s="34"/>
      <c r="M37" s="34"/>
      <c r="N37" s="34"/>
      <c r="O37" s="35">
        <v>4</v>
      </c>
      <c r="P37" s="36">
        <f t="shared" si="0"/>
        <v>5.4</v>
      </c>
      <c r="Q37" s="37" t="str">
        <f t="shared" si="1"/>
        <v>D+</v>
      </c>
      <c r="R37" s="38" t="str">
        <f t="shared" si="2"/>
        <v>Trung bình yếu</v>
      </c>
      <c r="S37" s="39" t="str">
        <f t="shared" si="3"/>
        <v/>
      </c>
      <c r="T37" s="40" t="s">
        <v>51</v>
      </c>
      <c r="U37" s="3"/>
      <c r="V37" s="27"/>
      <c r="W37" s="78" t="str">
        <f t="shared" si="4"/>
        <v>Đạt</v>
      </c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2:38" ht="17.25" customHeight="1">
      <c r="B38" s="28">
        <v>29</v>
      </c>
      <c r="C38" s="29" t="s">
        <v>1150</v>
      </c>
      <c r="D38" s="93" t="s">
        <v>1151</v>
      </c>
      <c r="E38" s="31" t="s">
        <v>154</v>
      </c>
      <c r="F38" s="32" t="s">
        <v>1152</v>
      </c>
      <c r="G38" s="29" t="s">
        <v>126</v>
      </c>
      <c r="H38" s="33">
        <v>9</v>
      </c>
      <c r="I38" s="33">
        <v>5.5</v>
      </c>
      <c r="J38" s="33" t="s">
        <v>28</v>
      </c>
      <c r="K38" s="33">
        <v>7</v>
      </c>
      <c r="L38" s="41"/>
      <c r="M38" s="41"/>
      <c r="N38" s="41"/>
      <c r="O38" s="35">
        <v>3.5</v>
      </c>
      <c r="P38" s="36">
        <f t="shared" si="0"/>
        <v>5</v>
      </c>
      <c r="Q38" s="37" t="str">
        <f t="shared" si="1"/>
        <v>D+</v>
      </c>
      <c r="R38" s="38" t="str">
        <f t="shared" si="2"/>
        <v>Trung bình yếu</v>
      </c>
      <c r="S38" s="39" t="str">
        <f t="shared" si="3"/>
        <v/>
      </c>
      <c r="T38" s="40" t="s">
        <v>51</v>
      </c>
      <c r="U38" s="3"/>
      <c r="V38" s="27"/>
      <c r="W38" s="78" t="str">
        <f t="shared" si="4"/>
        <v>Đạt</v>
      </c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2:38" ht="17.25" customHeight="1">
      <c r="B39" s="28">
        <v>30</v>
      </c>
      <c r="C39" s="29" t="s">
        <v>1139</v>
      </c>
      <c r="D39" s="93" t="s">
        <v>838</v>
      </c>
      <c r="E39" s="31" t="s">
        <v>608</v>
      </c>
      <c r="F39" s="32" t="s">
        <v>157</v>
      </c>
      <c r="G39" s="29" t="s">
        <v>113</v>
      </c>
      <c r="H39" s="33">
        <v>9</v>
      </c>
      <c r="I39" s="33">
        <v>8</v>
      </c>
      <c r="J39" s="33" t="s">
        <v>28</v>
      </c>
      <c r="K39" s="33">
        <v>7.5</v>
      </c>
      <c r="L39" s="41"/>
      <c r="M39" s="41"/>
      <c r="N39" s="41"/>
      <c r="O39" s="35">
        <v>2.5</v>
      </c>
      <c r="P39" s="36">
        <f t="shared" si="0"/>
        <v>4.7</v>
      </c>
      <c r="Q39" s="37" t="str">
        <f t="shared" si="1"/>
        <v>D</v>
      </c>
      <c r="R39" s="38" t="str">
        <f t="shared" si="2"/>
        <v>Trung bình yếu</v>
      </c>
      <c r="S39" s="39" t="str">
        <f t="shared" si="3"/>
        <v/>
      </c>
      <c r="T39" s="40" t="s">
        <v>51</v>
      </c>
      <c r="U39" s="3"/>
      <c r="V39" s="27"/>
      <c r="W39" s="78" t="str">
        <f t="shared" si="4"/>
        <v>Đạt</v>
      </c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2:38" ht="17.25" customHeight="1">
      <c r="B40" s="28">
        <v>31</v>
      </c>
      <c r="C40" s="29" t="s">
        <v>1098</v>
      </c>
      <c r="D40" s="93" t="s">
        <v>1099</v>
      </c>
      <c r="E40" s="31" t="s">
        <v>74</v>
      </c>
      <c r="F40" s="32" t="s">
        <v>504</v>
      </c>
      <c r="G40" s="29" t="s">
        <v>100</v>
      </c>
      <c r="H40" s="33">
        <v>9</v>
      </c>
      <c r="I40" s="33">
        <v>6</v>
      </c>
      <c r="J40" s="33" t="s">
        <v>28</v>
      </c>
      <c r="K40" s="33">
        <v>7</v>
      </c>
      <c r="L40" s="41"/>
      <c r="M40" s="41"/>
      <c r="N40" s="41"/>
      <c r="O40" s="35">
        <v>6</v>
      </c>
      <c r="P40" s="36">
        <f t="shared" si="0"/>
        <v>6.5</v>
      </c>
      <c r="Q40" s="37" t="str">
        <f t="shared" si="1"/>
        <v>C+</v>
      </c>
      <c r="R40" s="38" t="str">
        <f t="shared" si="2"/>
        <v>Trung bình</v>
      </c>
      <c r="S40" s="39" t="str">
        <f t="shared" si="3"/>
        <v/>
      </c>
      <c r="T40" s="40" t="s">
        <v>51</v>
      </c>
      <c r="U40" s="3"/>
      <c r="V40" s="27"/>
      <c r="W40" s="78" t="str">
        <f t="shared" si="4"/>
        <v>Đạt</v>
      </c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2:38" ht="17.25" customHeight="1">
      <c r="B41" s="28">
        <v>32</v>
      </c>
      <c r="C41" s="29" t="s">
        <v>1170</v>
      </c>
      <c r="D41" s="93" t="s">
        <v>1171</v>
      </c>
      <c r="E41" s="31" t="s">
        <v>1172</v>
      </c>
      <c r="F41" s="32" t="s">
        <v>278</v>
      </c>
      <c r="G41" s="29" t="s">
        <v>92</v>
      </c>
      <c r="H41" s="33">
        <v>8</v>
      </c>
      <c r="I41" s="33">
        <v>7.5</v>
      </c>
      <c r="J41" s="33" t="s">
        <v>28</v>
      </c>
      <c r="K41" s="33">
        <v>7.5</v>
      </c>
      <c r="L41" s="41"/>
      <c r="M41" s="41"/>
      <c r="N41" s="41"/>
      <c r="O41" s="35">
        <v>4</v>
      </c>
      <c r="P41" s="36">
        <f t="shared" si="0"/>
        <v>5.5</v>
      </c>
      <c r="Q41" s="37" t="str">
        <f t="shared" si="1"/>
        <v>C</v>
      </c>
      <c r="R41" s="38" t="str">
        <f t="shared" si="2"/>
        <v>Trung bình</v>
      </c>
      <c r="S41" s="39" t="str">
        <f t="shared" si="3"/>
        <v/>
      </c>
      <c r="T41" s="40" t="s">
        <v>51</v>
      </c>
      <c r="U41" s="3"/>
      <c r="V41" s="27"/>
      <c r="W41" s="78" t="str">
        <f t="shared" si="4"/>
        <v>Đạt</v>
      </c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2:38" ht="17.25" customHeight="1">
      <c r="B42" s="28">
        <v>33</v>
      </c>
      <c r="C42" s="29" t="s">
        <v>1153</v>
      </c>
      <c r="D42" s="93" t="s">
        <v>1154</v>
      </c>
      <c r="E42" s="31" t="s">
        <v>166</v>
      </c>
      <c r="F42" s="32" t="s">
        <v>1155</v>
      </c>
      <c r="G42" s="29" t="s">
        <v>126</v>
      </c>
      <c r="H42" s="33">
        <v>8</v>
      </c>
      <c r="I42" s="33">
        <v>6</v>
      </c>
      <c r="J42" s="33" t="s">
        <v>28</v>
      </c>
      <c r="K42" s="33">
        <v>7.5</v>
      </c>
      <c r="L42" s="41"/>
      <c r="M42" s="41"/>
      <c r="N42" s="41"/>
      <c r="O42" s="35">
        <v>2</v>
      </c>
      <c r="P42" s="36">
        <f t="shared" ref="P42:P73" si="5">ROUND(SUMPRODUCT(H42:O42,$H$9:$O$9)/100,1)</f>
        <v>4.0999999999999996</v>
      </c>
      <c r="Q42" s="37" t="str">
        <f t="shared" ref="Q42:Q73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8" t="str">
        <f t="shared" ref="R42:R73" si="7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9" t="str">
        <f t="shared" ref="S42:S73" si="8">+IF(OR($H42=0,$I42=0,$J42=0,$K42=0),"Không đủ ĐKDT","")</f>
        <v/>
      </c>
      <c r="T42" s="40" t="s">
        <v>51</v>
      </c>
      <c r="U42" s="3"/>
      <c r="V42" s="27"/>
      <c r="W42" s="78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  <row r="43" spans="2:38" ht="17.25" customHeight="1">
      <c r="B43" s="28">
        <v>34</v>
      </c>
      <c r="C43" s="29" t="s">
        <v>1113</v>
      </c>
      <c r="D43" s="93" t="s">
        <v>1114</v>
      </c>
      <c r="E43" s="31" t="s">
        <v>74</v>
      </c>
      <c r="F43" s="32" t="s">
        <v>1115</v>
      </c>
      <c r="G43" s="29" t="s">
        <v>100</v>
      </c>
      <c r="H43" s="33">
        <v>9</v>
      </c>
      <c r="I43" s="33">
        <v>7</v>
      </c>
      <c r="J43" s="33" t="s">
        <v>28</v>
      </c>
      <c r="K43" s="33">
        <v>7</v>
      </c>
      <c r="L43" s="41"/>
      <c r="M43" s="41"/>
      <c r="N43" s="41"/>
      <c r="O43" s="35">
        <v>7.5</v>
      </c>
      <c r="P43" s="36">
        <f t="shared" si="5"/>
        <v>7.5</v>
      </c>
      <c r="Q43" s="37" t="str">
        <f t="shared" si="6"/>
        <v>B</v>
      </c>
      <c r="R43" s="38" t="str">
        <f t="shared" si="7"/>
        <v>Khá</v>
      </c>
      <c r="S43" s="39" t="str">
        <f t="shared" si="8"/>
        <v/>
      </c>
      <c r="T43" s="40" t="s">
        <v>51</v>
      </c>
      <c r="U43" s="3"/>
      <c r="V43" s="27"/>
      <c r="W43" s="78" t="str">
        <f t="shared" si="9"/>
        <v>Đạt</v>
      </c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</row>
    <row r="44" spans="2:38" ht="17.25" customHeight="1">
      <c r="B44" s="28">
        <v>35</v>
      </c>
      <c r="C44" s="29" t="s">
        <v>1116</v>
      </c>
      <c r="D44" s="93" t="s">
        <v>1046</v>
      </c>
      <c r="E44" s="31" t="s">
        <v>116</v>
      </c>
      <c r="F44" s="32" t="s">
        <v>1117</v>
      </c>
      <c r="G44" s="29" t="s">
        <v>88</v>
      </c>
      <c r="H44" s="33">
        <v>9</v>
      </c>
      <c r="I44" s="33">
        <v>10</v>
      </c>
      <c r="J44" s="33" t="s">
        <v>28</v>
      </c>
      <c r="K44" s="33">
        <v>8</v>
      </c>
      <c r="L44" s="41"/>
      <c r="M44" s="41"/>
      <c r="N44" s="41"/>
      <c r="O44" s="35">
        <v>9</v>
      </c>
      <c r="P44" s="36">
        <f t="shared" si="5"/>
        <v>8.9</v>
      </c>
      <c r="Q44" s="37" t="str">
        <f t="shared" si="6"/>
        <v>A</v>
      </c>
      <c r="R44" s="38" t="str">
        <f t="shared" si="7"/>
        <v>Giỏi</v>
      </c>
      <c r="S44" s="39" t="str">
        <f t="shared" si="8"/>
        <v/>
      </c>
      <c r="T44" s="40" t="s">
        <v>51</v>
      </c>
      <c r="U44" s="3"/>
      <c r="V44" s="27"/>
      <c r="W44" s="78" t="str">
        <f t="shared" si="9"/>
        <v>Đạt</v>
      </c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</row>
    <row r="45" spans="2:38" ht="17.25" customHeight="1">
      <c r="B45" s="28">
        <v>36</v>
      </c>
      <c r="C45" s="29" t="s">
        <v>1159</v>
      </c>
      <c r="D45" s="93" t="s">
        <v>1160</v>
      </c>
      <c r="E45" s="31" t="s">
        <v>407</v>
      </c>
      <c r="F45" s="32" t="s">
        <v>1161</v>
      </c>
      <c r="G45" s="29" t="s">
        <v>88</v>
      </c>
      <c r="H45" s="33">
        <v>8</v>
      </c>
      <c r="I45" s="33">
        <v>7</v>
      </c>
      <c r="J45" s="33" t="s">
        <v>28</v>
      </c>
      <c r="K45" s="33">
        <v>8.5</v>
      </c>
      <c r="L45" s="41"/>
      <c r="M45" s="41"/>
      <c r="N45" s="41"/>
      <c r="O45" s="35">
        <v>7.5</v>
      </c>
      <c r="P45" s="36">
        <f t="shared" si="5"/>
        <v>7.7</v>
      </c>
      <c r="Q45" s="37" t="str">
        <f t="shared" si="6"/>
        <v>B</v>
      </c>
      <c r="R45" s="38" t="str">
        <f t="shared" si="7"/>
        <v>Khá</v>
      </c>
      <c r="S45" s="39" t="str">
        <f t="shared" si="8"/>
        <v/>
      </c>
      <c r="T45" s="40" t="s">
        <v>51</v>
      </c>
      <c r="U45" s="3"/>
      <c r="V45" s="27"/>
      <c r="W45" s="78" t="str">
        <f t="shared" si="9"/>
        <v>Đạt</v>
      </c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</row>
    <row r="46" spans="2:38" ht="17.25" customHeight="1">
      <c r="B46" s="28">
        <v>37</v>
      </c>
      <c r="C46" s="29" t="s">
        <v>1163</v>
      </c>
      <c r="D46" s="93" t="s">
        <v>180</v>
      </c>
      <c r="E46" s="31" t="s">
        <v>818</v>
      </c>
      <c r="F46" s="32" t="s">
        <v>441</v>
      </c>
      <c r="G46" s="29" t="s">
        <v>88</v>
      </c>
      <c r="H46" s="33">
        <v>9</v>
      </c>
      <c r="I46" s="33">
        <v>7.5</v>
      </c>
      <c r="J46" s="33" t="s">
        <v>28</v>
      </c>
      <c r="K46" s="33">
        <v>7</v>
      </c>
      <c r="L46" s="41"/>
      <c r="M46" s="41"/>
      <c r="N46" s="41"/>
      <c r="O46" s="35">
        <v>8.5</v>
      </c>
      <c r="P46" s="36">
        <f t="shared" si="5"/>
        <v>8.1999999999999993</v>
      </c>
      <c r="Q46" s="37" t="str">
        <f t="shared" si="6"/>
        <v>B+</v>
      </c>
      <c r="R46" s="38" t="str">
        <f t="shared" si="7"/>
        <v>Khá</v>
      </c>
      <c r="S46" s="39" t="str">
        <f t="shared" si="8"/>
        <v/>
      </c>
      <c r="T46" s="40" t="s">
        <v>51</v>
      </c>
      <c r="U46" s="3"/>
      <c r="V46" s="27"/>
      <c r="W46" s="78" t="str">
        <f t="shared" si="9"/>
        <v>Đạt</v>
      </c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</row>
    <row r="47" spans="2:38" ht="17.25" customHeight="1">
      <c r="B47" s="28">
        <v>38</v>
      </c>
      <c r="C47" s="29" t="s">
        <v>1121</v>
      </c>
      <c r="D47" s="93" t="s">
        <v>1122</v>
      </c>
      <c r="E47" s="31" t="s">
        <v>1119</v>
      </c>
      <c r="F47" s="32" t="s">
        <v>1123</v>
      </c>
      <c r="G47" s="29" t="s">
        <v>88</v>
      </c>
      <c r="H47" s="33">
        <v>9</v>
      </c>
      <c r="I47" s="33">
        <v>5.5</v>
      </c>
      <c r="J47" s="33" t="s">
        <v>28</v>
      </c>
      <c r="K47" s="33">
        <v>7</v>
      </c>
      <c r="L47" s="41"/>
      <c r="M47" s="41"/>
      <c r="N47" s="41"/>
      <c r="O47" s="35">
        <v>8</v>
      </c>
      <c r="P47" s="36">
        <f t="shared" si="5"/>
        <v>7.7</v>
      </c>
      <c r="Q47" s="37" t="str">
        <f t="shared" si="6"/>
        <v>B</v>
      </c>
      <c r="R47" s="38" t="str">
        <f t="shared" si="7"/>
        <v>Khá</v>
      </c>
      <c r="S47" s="39" t="str">
        <f t="shared" si="8"/>
        <v/>
      </c>
      <c r="T47" s="40" t="s">
        <v>51</v>
      </c>
      <c r="U47" s="3"/>
      <c r="V47" s="27"/>
      <c r="W47" s="78" t="str">
        <f t="shared" si="9"/>
        <v>Đạt</v>
      </c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</row>
    <row r="48" spans="2:38" ht="17.25" customHeight="1">
      <c r="B48" s="28">
        <v>39</v>
      </c>
      <c r="C48" s="29" t="s">
        <v>1187</v>
      </c>
      <c r="D48" s="93" t="s">
        <v>817</v>
      </c>
      <c r="E48" s="31" t="s">
        <v>663</v>
      </c>
      <c r="F48" s="32" t="s">
        <v>1188</v>
      </c>
      <c r="G48" s="29" t="s">
        <v>88</v>
      </c>
      <c r="H48" s="33">
        <v>8</v>
      </c>
      <c r="I48" s="33">
        <v>6.5</v>
      </c>
      <c r="J48" s="33" t="s">
        <v>28</v>
      </c>
      <c r="K48" s="33">
        <v>7</v>
      </c>
      <c r="L48" s="41"/>
      <c r="M48" s="41"/>
      <c r="N48" s="41"/>
      <c r="O48" s="35">
        <v>8</v>
      </c>
      <c r="P48" s="36">
        <f t="shared" si="5"/>
        <v>7.7</v>
      </c>
      <c r="Q48" s="37" t="str">
        <f t="shared" si="6"/>
        <v>B</v>
      </c>
      <c r="R48" s="38" t="str">
        <f t="shared" si="7"/>
        <v>Khá</v>
      </c>
      <c r="S48" s="39" t="str">
        <f t="shared" si="8"/>
        <v/>
      </c>
      <c r="T48" s="40" t="s">
        <v>51</v>
      </c>
      <c r="U48" s="3"/>
      <c r="V48" s="27"/>
      <c r="W48" s="78" t="str">
        <f t="shared" si="9"/>
        <v>Đạt</v>
      </c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</row>
    <row r="49" spans="2:38" ht="18" customHeight="1">
      <c r="B49" s="28">
        <v>40</v>
      </c>
      <c r="C49" s="29" t="s">
        <v>1243</v>
      </c>
      <c r="D49" s="93" t="s">
        <v>1244</v>
      </c>
      <c r="E49" s="31" t="s">
        <v>309</v>
      </c>
      <c r="F49" s="32" t="s">
        <v>1245</v>
      </c>
      <c r="G49" s="29" t="s">
        <v>84</v>
      </c>
      <c r="H49" s="33">
        <v>8</v>
      </c>
      <c r="I49" s="33">
        <v>8</v>
      </c>
      <c r="J49" s="33" t="s">
        <v>28</v>
      </c>
      <c r="K49" s="33">
        <v>7.5</v>
      </c>
      <c r="L49" s="41"/>
      <c r="M49" s="41"/>
      <c r="N49" s="41"/>
      <c r="O49" s="35">
        <v>8</v>
      </c>
      <c r="P49" s="36">
        <f t="shared" si="5"/>
        <v>7.9</v>
      </c>
      <c r="Q49" s="37" t="str">
        <f t="shared" si="6"/>
        <v>B</v>
      </c>
      <c r="R49" s="38" t="str">
        <f t="shared" si="7"/>
        <v>Khá</v>
      </c>
      <c r="S49" s="39" t="str">
        <f t="shared" si="8"/>
        <v/>
      </c>
      <c r="T49" s="40" t="s">
        <v>59</v>
      </c>
      <c r="U49" s="3"/>
      <c r="V49" s="27"/>
      <c r="W49" s="78" t="str">
        <f t="shared" si="9"/>
        <v>Đạt</v>
      </c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</row>
    <row r="50" spans="2:38" ht="18" customHeight="1">
      <c r="B50" s="28">
        <v>41</v>
      </c>
      <c r="C50" s="29" t="s">
        <v>1194</v>
      </c>
      <c r="D50" s="93" t="s">
        <v>341</v>
      </c>
      <c r="E50" s="31" t="s">
        <v>1195</v>
      </c>
      <c r="F50" s="32" t="s">
        <v>151</v>
      </c>
      <c r="G50" s="29" t="s">
        <v>76</v>
      </c>
      <c r="H50" s="33">
        <v>9</v>
      </c>
      <c r="I50" s="33">
        <v>8</v>
      </c>
      <c r="J50" s="33" t="s">
        <v>28</v>
      </c>
      <c r="K50" s="33">
        <v>8</v>
      </c>
      <c r="L50" s="41"/>
      <c r="M50" s="41"/>
      <c r="N50" s="41"/>
      <c r="O50" s="35">
        <v>7</v>
      </c>
      <c r="P50" s="36">
        <f t="shared" si="5"/>
        <v>7.5</v>
      </c>
      <c r="Q50" s="37" t="str">
        <f t="shared" si="6"/>
        <v>B</v>
      </c>
      <c r="R50" s="38" t="str">
        <f t="shared" si="7"/>
        <v>Khá</v>
      </c>
      <c r="S50" s="39" t="str">
        <f t="shared" si="8"/>
        <v/>
      </c>
      <c r="T50" s="40" t="s">
        <v>59</v>
      </c>
      <c r="U50" s="3"/>
      <c r="V50" s="27"/>
      <c r="W50" s="78" t="str">
        <f t="shared" si="9"/>
        <v>Đạt</v>
      </c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</row>
    <row r="51" spans="2:38" ht="18" customHeight="1">
      <c r="B51" s="28">
        <v>42</v>
      </c>
      <c r="C51" s="29" t="s">
        <v>1212</v>
      </c>
      <c r="D51" s="93" t="s">
        <v>463</v>
      </c>
      <c r="E51" s="31" t="s">
        <v>264</v>
      </c>
      <c r="F51" s="32" t="s">
        <v>889</v>
      </c>
      <c r="G51" s="29" t="s">
        <v>76</v>
      </c>
      <c r="H51" s="33">
        <v>10</v>
      </c>
      <c r="I51" s="33">
        <v>7</v>
      </c>
      <c r="J51" s="33" t="s">
        <v>28</v>
      </c>
      <c r="K51" s="33">
        <v>7.5</v>
      </c>
      <c r="L51" s="41"/>
      <c r="M51" s="41"/>
      <c r="N51" s="41"/>
      <c r="O51" s="35">
        <v>6.5</v>
      </c>
      <c r="P51" s="36">
        <f t="shared" si="5"/>
        <v>7.1</v>
      </c>
      <c r="Q51" s="37" t="str">
        <f t="shared" si="6"/>
        <v>B</v>
      </c>
      <c r="R51" s="38" t="str">
        <f t="shared" si="7"/>
        <v>Khá</v>
      </c>
      <c r="S51" s="39" t="str">
        <f t="shared" si="8"/>
        <v/>
      </c>
      <c r="T51" s="40" t="s">
        <v>59</v>
      </c>
      <c r="U51" s="3"/>
      <c r="V51" s="27"/>
      <c r="W51" s="78" t="str">
        <f t="shared" si="9"/>
        <v>Đạt</v>
      </c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</row>
    <row r="52" spans="2:38" ht="18" customHeight="1">
      <c r="B52" s="28">
        <v>43</v>
      </c>
      <c r="C52" s="29" t="s">
        <v>1248</v>
      </c>
      <c r="D52" s="93" t="s">
        <v>466</v>
      </c>
      <c r="E52" s="31" t="s">
        <v>1249</v>
      </c>
      <c r="F52" s="32" t="s">
        <v>1250</v>
      </c>
      <c r="G52" s="29" t="s">
        <v>126</v>
      </c>
      <c r="H52" s="33">
        <v>10</v>
      </c>
      <c r="I52" s="33">
        <v>5.5</v>
      </c>
      <c r="J52" s="33" t="s">
        <v>28</v>
      </c>
      <c r="K52" s="33">
        <v>7.5</v>
      </c>
      <c r="L52" s="41"/>
      <c r="M52" s="41"/>
      <c r="N52" s="41"/>
      <c r="O52" s="35">
        <v>5</v>
      </c>
      <c r="P52" s="36">
        <f t="shared" si="5"/>
        <v>6.1</v>
      </c>
      <c r="Q52" s="37" t="str">
        <f t="shared" si="6"/>
        <v>C</v>
      </c>
      <c r="R52" s="38" t="str">
        <f t="shared" si="7"/>
        <v>Trung bình</v>
      </c>
      <c r="S52" s="39" t="str">
        <f t="shared" si="8"/>
        <v/>
      </c>
      <c r="T52" s="40" t="s">
        <v>59</v>
      </c>
      <c r="U52" s="3"/>
      <c r="V52" s="27"/>
      <c r="W52" s="78" t="str">
        <f t="shared" si="9"/>
        <v>Đạt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2:38" ht="18" customHeight="1">
      <c r="B53" s="28">
        <v>44</v>
      </c>
      <c r="C53" s="29" t="s">
        <v>1253</v>
      </c>
      <c r="D53" s="93" t="s">
        <v>315</v>
      </c>
      <c r="E53" s="31" t="s">
        <v>329</v>
      </c>
      <c r="F53" s="32" t="s">
        <v>487</v>
      </c>
      <c r="G53" s="29" t="s">
        <v>76</v>
      </c>
      <c r="H53" s="33">
        <v>9</v>
      </c>
      <c r="I53" s="33">
        <v>7</v>
      </c>
      <c r="J53" s="33" t="s">
        <v>28</v>
      </c>
      <c r="K53" s="33">
        <v>7.5</v>
      </c>
      <c r="L53" s="41"/>
      <c r="M53" s="41"/>
      <c r="N53" s="41"/>
      <c r="O53" s="35">
        <v>6.5</v>
      </c>
      <c r="P53" s="36">
        <f t="shared" si="5"/>
        <v>7</v>
      </c>
      <c r="Q53" s="37" t="str">
        <f t="shared" si="6"/>
        <v>B</v>
      </c>
      <c r="R53" s="38" t="str">
        <f t="shared" si="7"/>
        <v>Khá</v>
      </c>
      <c r="S53" s="39" t="str">
        <f t="shared" si="8"/>
        <v/>
      </c>
      <c r="T53" s="40" t="s">
        <v>59</v>
      </c>
      <c r="U53" s="3"/>
      <c r="V53" s="27"/>
      <c r="W53" s="78" t="str">
        <f t="shared" si="9"/>
        <v>Đạt</v>
      </c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2:38" ht="18" customHeight="1">
      <c r="B54" s="28">
        <v>45</v>
      </c>
      <c r="C54" s="29" t="s">
        <v>1218</v>
      </c>
      <c r="D54" s="93" t="s">
        <v>1219</v>
      </c>
      <c r="E54" s="31" t="s">
        <v>500</v>
      </c>
      <c r="F54" s="32" t="s">
        <v>534</v>
      </c>
      <c r="G54" s="29" t="s">
        <v>96</v>
      </c>
      <c r="H54" s="33">
        <v>10</v>
      </c>
      <c r="I54" s="33">
        <v>7.5</v>
      </c>
      <c r="J54" s="33" t="s">
        <v>28</v>
      </c>
      <c r="K54" s="33">
        <v>7.5</v>
      </c>
      <c r="L54" s="41"/>
      <c r="M54" s="41"/>
      <c r="N54" s="41"/>
      <c r="O54" s="35">
        <v>4.5</v>
      </c>
      <c r="P54" s="36">
        <f t="shared" si="5"/>
        <v>6</v>
      </c>
      <c r="Q54" s="37" t="str">
        <f t="shared" si="6"/>
        <v>C</v>
      </c>
      <c r="R54" s="38" t="str">
        <f t="shared" si="7"/>
        <v>Trung bình</v>
      </c>
      <c r="S54" s="39" t="str">
        <f t="shared" si="8"/>
        <v/>
      </c>
      <c r="T54" s="40" t="s">
        <v>59</v>
      </c>
      <c r="U54" s="3"/>
      <c r="V54" s="27"/>
      <c r="W54" s="78" t="str">
        <f t="shared" si="9"/>
        <v>Đạt</v>
      </c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2:38" ht="18" customHeight="1">
      <c r="B55" s="28">
        <v>46</v>
      </c>
      <c r="C55" s="29" t="s">
        <v>1189</v>
      </c>
      <c r="D55" s="93" t="s">
        <v>1190</v>
      </c>
      <c r="E55" s="31" t="s">
        <v>458</v>
      </c>
      <c r="F55" s="32" t="s">
        <v>157</v>
      </c>
      <c r="G55" s="29" t="s">
        <v>96</v>
      </c>
      <c r="H55" s="33">
        <v>10</v>
      </c>
      <c r="I55" s="33">
        <v>6.5</v>
      </c>
      <c r="J55" s="33" t="s">
        <v>28</v>
      </c>
      <c r="K55" s="33">
        <v>7.5</v>
      </c>
      <c r="L55" s="41"/>
      <c r="M55" s="41"/>
      <c r="N55" s="41"/>
      <c r="O55" s="35">
        <v>1.5</v>
      </c>
      <c r="P55" s="36">
        <f t="shared" si="5"/>
        <v>4.0999999999999996</v>
      </c>
      <c r="Q55" s="37" t="str">
        <f t="shared" si="6"/>
        <v>D</v>
      </c>
      <c r="R55" s="38" t="str">
        <f t="shared" si="7"/>
        <v>Trung bình yếu</v>
      </c>
      <c r="S55" s="39" t="str">
        <f t="shared" si="8"/>
        <v/>
      </c>
      <c r="T55" s="40" t="s">
        <v>59</v>
      </c>
      <c r="U55" s="3"/>
      <c r="V55" s="27"/>
      <c r="W55" s="78" t="str">
        <f t="shared" si="9"/>
        <v>Đạt</v>
      </c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2:38" ht="18" customHeight="1">
      <c r="B56" s="28">
        <v>47</v>
      </c>
      <c r="C56" s="29" t="s">
        <v>1202</v>
      </c>
      <c r="D56" s="93" t="s">
        <v>361</v>
      </c>
      <c r="E56" s="31" t="s">
        <v>239</v>
      </c>
      <c r="F56" s="32" t="s">
        <v>1203</v>
      </c>
      <c r="G56" s="29" t="s">
        <v>96</v>
      </c>
      <c r="H56" s="33">
        <v>8</v>
      </c>
      <c r="I56" s="33">
        <v>7</v>
      </c>
      <c r="J56" s="33" t="s">
        <v>28</v>
      </c>
      <c r="K56" s="33">
        <v>7</v>
      </c>
      <c r="L56" s="41"/>
      <c r="M56" s="41"/>
      <c r="N56" s="41"/>
      <c r="O56" s="35">
        <v>2.5</v>
      </c>
      <c r="P56" s="36">
        <f t="shared" si="5"/>
        <v>4.4000000000000004</v>
      </c>
      <c r="Q56" s="37" t="str">
        <f t="shared" si="6"/>
        <v>D</v>
      </c>
      <c r="R56" s="38" t="str">
        <f t="shared" si="7"/>
        <v>Trung bình yếu</v>
      </c>
      <c r="S56" s="39" t="str">
        <f t="shared" si="8"/>
        <v/>
      </c>
      <c r="T56" s="40" t="s">
        <v>59</v>
      </c>
      <c r="U56" s="3"/>
      <c r="V56" s="27"/>
      <c r="W56" s="78" t="str">
        <f t="shared" si="9"/>
        <v>Đạt</v>
      </c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2:38" ht="18" customHeight="1">
      <c r="B57" s="28">
        <v>48</v>
      </c>
      <c r="C57" s="29" t="s">
        <v>1257</v>
      </c>
      <c r="D57" s="93" t="s">
        <v>1038</v>
      </c>
      <c r="E57" s="31" t="s">
        <v>561</v>
      </c>
      <c r="F57" s="32" t="s">
        <v>268</v>
      </c>
      <c r="G57" s="29" t="s">
        <v>100</v>
      </c>
      <c r="H57" s="33">
        <v>9</v>
      </c>
      <c r="I57" s="33">
        <v>7.5</v>
      </c>
      <c r="J57" s="33" t="s">
        <v>28</v>
      </c>
      <c r="K57" s="33">
        <v>7</v>
      </c>
      <c r="L57" s="41"/>
      <c r="M57" s="41"/>
      <c r="N57" s="41"/>
      <c r="O57" s="35">
        <v>4.5</v>
      </c>
      <c r="P57" s="36">
        <f t="shared" si="5"/>
        <v>5.8</v>
      </c>
      <c r="Q57" s="37" t="str">
        <f t="shared" si="6"/>
        <v>C</v>
      </c>
      <c r="R57" s="38" t="str">
        <f t="shared" si="7"/>
        <v>Trung bình</v>
      </c>
      <c r="S57" s="39" t="str">
        <f t="shared" si="8"/>
        <v/>
      </c>
      <c r="T57" s="40" t="s">
        <v>59</v>
      </c>
      <c r="U57" s="3"/>
      <c r="V57" s="27"/>
      <c r="W57" s="78" t="str">
        <f t="shared" si="9"/>
        <v>Đạt</v>
      </c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2:38" ht="18" customHeight="1">
      <c r="B58" s="28">
        <v>49</v>
      </c>
      <c r="C58" s="29" t="s">
        <v>1260</v>
      </c>
      <c r="D58" s="93" t="s">
        <v>1261</v>
      </c>
      <c r="E58" s="31" t="s">
        <v>564</v>
      </c>
      <c r="F58" s="32" t="s">
        <v>1262</v>
      </c>
      <c r="G58" s="29" t="s">
        <v>126</v>
      </c>
      <c r="H58" s="33">
        <v>9</v>
      </c>
      <c r="I58" s="33">
        <v>6.5</v>
      </c>
      <c r="J58" s="33" t="s">
        <v>28</v>
      </c>
      <c r="K58" s="33">
        <v>7.5</v>
      </c>
      <c r="L58" s="41"/>
      <c r="M58" s="41"/>
      <c r="N58" s="41"/>
      <c r="O58" s="35">
        <v>8</v>
      </c>
      <c r="P58" s="36">
        <f t="shared" si="5"/>
        <v>7.9</v>
      </c>
      <c r="Q58" s="37" t="str">
        <f t="shared" si="6"/>
        <v>B</v>
      </c>
      <c r="R58" s="38" t="str">
        <f t="shared" si="7"/>
        <v>Khá</v>
      </c>
      <c r="S58" s="39" t="str">
        <f t="shared" si="8"/>
        <v/>
      </c>
      <c r="T58" s="40" t="s">
        <v>59</v>
      </c>
      <c r="U58" s="3"/>
      <c r="V58" s="27"/>
      <c r="W58" s="78" t="str">
        <f t="shared" si="9"/>
        <v>Đạt</v>
      </c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2:38" ht="18" customHeight="1">
      <c r="B59" s="28">
        <v>50</v>
      </c>
      <c r="C59" s="29" t="s">
        <v>1258</v>
      </c>
      <c r="D59" s="93" t="s">
        <v>1259</v>
      </c>
      <c r="E59" s="31" t="s">
        <v>564</v>
      </c>
      <c r="F59" s="32" t="s">
        <v>632</v>
      </c>
      <c r="G59" s="29" t="s">
        <v>80</v>
      </c>
      <c r="H59" s="33">
        <v>9</v>
      </c>
      <c r="I59" s="33">
        <v>6</v>
      </c>
      <c r="J59" s="33" t="s">
        <v>28</v>
      </c>
      <c r="K59" s="33">
        <v>7</v>
      </c>
      <c r="L59" s="41"/>
      <c r="M59" s="41"/>
      <c r="N59" s="41"/>
      <c r="O59" s="35">
        <v>2.5</v>
      </c>
      <c r="P59" s="36">
        <f t="shared" si="5"/>
        <v>4.4000000000000004</v>
      </c>
      <c r="Q59" s="37" t="str">
        <f t="shared" si="6"/>
        <v>D</v>
      </c>
      <c r="R59" s="38" t="str">
        <f t="shared" si="7"/>
        <v>Trung bình yếu</v>
      </c>
      <c r="S59" s="39" t="str">
        <f t="shared" si="8"/>
        <v/>
      </c>
      <c r="T59" s="40" t="s">
        <v>59</v>
      </c>
      <c r="U59" s="3"/>
      <c r="V59" s="27"/>
      <c r="W59" s="78" t="str">
        <f t="shared" si="9"/>
        <v>Đạt</v>
      </c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2:38" ht="18" customHeight="1">
      <c r="B60" s="28">
        <v>51</v>
      </c>
      <c r="C60" s="29" t="s">
        <v>1213</v>
      </c>
      <c r="D60" s="93" t="s">
        <v>231</v>
      </c>
      <c r="E60" s="31" t="s">
        <v>1214</v>
      </c>
      <c r="F60" s="32" t="s">
        <v>125</v>
      </c>
      <c r="G60" s="29" t="s">
        <v>126</v>
      </c>
      <c r="H60" s="33">
        <v>7</v>
      </c>
      <c r="I60" s="33">
        <v>7.5</v>
      </c>
      <c r="J60" s="33" t="s">
        <v>28</v>
      </c>
      <c r="K60" s="33">
        <v>7</v>
      </c>
      <c r="L60" s="41"/>
      <c r="M60" s="41"/>
      <c r="N60" s="41"/>
      <c r="O60" s="35">
        <v>4</v>
      </c>
      <c r="P60" s="36">
        <f t="shared" si="5"/>
        <v>5.3</v>
      </c>
      <c r="Q60" s="37" t="str">
        <f t="shared" si="6"/>
        <v>D+</v>
      </c>
      <c r="R60" s="38" t="str">
        <f t="shared" si="7"/>
        <v>Trung bình yếu</v>
      </c>
      <c r="S60" s="39" t="str">
        <f t="shared" si="8"/>
        <v/>
      </c>
      <c r="T60" s="40" t="s">
        <v>59</v>
      </c>
      <c r="U60" s="3"/>
      <c r="V60" s="27"/>
      <c r="W60" s="78" t="str">
        <f t="shared" si="9"/>
        <v>Đạt</v>
      </c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2:38" ht="18" customHeight="1">
      <c r="B61" s="28">
        <v>52</v>
      </c>
      <c r="C61" s="29" t="s">
        <v>1184</v>
      </c>
      <c r="D61" s="93" t="s">
        <v>1185</v>
      </c>
      <c r="E61" s="31" t="s">
        <v>220</v>
      </c>
      <c r="F61" s="32" t="s">
        <v>1132</v>
      </c>
      <c r="G61" s="29" t="s">
        <v>76</v>
      </c>
      <c r="H61" s="33">
        <v>10</v>
      </c>
      <c r="I61" s="33">
        <v>7.5</v>
      </c>
      <c r="J61" s="33" t="s">
        <v>28</v>
      </c>
      <c r="K61" s="33">
        <v>7</v>
      </c>
      <c r="L61" s="41"/>
      <c r="M61" s="41"/>
      <c r="N61" s="41"/>
      <c r="O61" s="35">
        <v>2.5</v>
      </c>
      <c r="P61" s="36">
        <f t="shared" si="5"/>
        <v>4.7</v>
      </c>
      <c r="Q61" s="37" t="str">
        <f t="shared" si="6"/>
        <v>D</v>
      </c>
      <c r="R61" s="38" t="str">
        <f t="shared" si="7"/>
        <v>Trung bình yếu</v>
      </c>
      <c r="S61" s="39" t="str">
        <f t="shared" si="8"/>
        <v/>
      </c>
      <c r="T61" s="40" t="s">
        <v>59</v>
      </c>
      <c r="U61" s="3"/>
      <c r="V61" s="27"/>
      <c r="W61" s="78" t="str">
        <f t="shared" si="9"/>
        <v>Đạt</v>
      </c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2:38" ht="18" customHeight="1">
      <c r="B62" s="28">
        <v>53</v>
      </c>
      <c r="C62" s="29" t="s">
        <v>1196</v>
      </c>
      <c r="D62" s="93" t="s">
        <v>123</v>
      </c>
      <c r="E62" s="31" t="s">
        <v>1197</v>
      </c>
      <c r="F62" s="32" t="s">
        <v>478</v>
      </c>
      <c r="G62" s="29" t="s">
        <v>126</v>
      </c>
      <c r="H62" s="33">
        <v>9</v>
      </c>
      <c r="I62" s="33">
        <v>6</v>
      </c>
      <c r="J62" s="33" t="s">
        <v>28</v>
      </c>
      <c r="K62" s="33">
        <v>8.5</v>
      </c>
      <c r="L62" s="41"/>
      <c r="M62" s="41"/>
      <c r="N62" s="41"/>
      <c r="O62" s="35">
        <v>4.5</v>
      </c>
      <c r="P62" s="36">
        <f t="shared" si="5"/>
        <v>5.9</v>
      </c>
      <c r="Q62" s="37" t="str">
        <f t="shared" si="6"/>
        <v>C</v>
      </c>
      <c r="R62" s="38" t="str">
        <f t="shared" si="7"/>
        <v>Trung bình</v>
      </c>
      <c r="S62" s="39" t="str">
        <f t="shared" si="8"/>
        <v/>
      </c>
      <c r="T62" s="40" t="s">
        <v>59</v>
      </c>
      <c r="U62" s="3"/>
      <c r="V62" s="27"/>
      <c r="W62" s="78" t="str">
        <f t="shared" si="9"/>
        <v>Đạt</v>
      </c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2:38" ht="18" customHeight="1">
      <c r="B63" s="28">
        <v>54</v>
      </c>
      <c r="C63" s="29" t="s">
        <v>1205</v>
      </c>
      <c r="D63" s="93" t="s">
        <v>1206</v>
      </c>
      <c r="E63" s="31" t="s">
        <v>861</v>
      </c>
      <c r="F63" s="32" t="s">
        <v>547</v>
      </c>
      <c r="G63" s="29" t="s">
        <v>84</v>
      </c>
      <c r="H63" s="33">
        <v>9</v>
      </c>
      <c r="I63" s="33">
        <v>6</v>
      </c>
      <c r="J63" s="33" t="s">
        <v>28</v>
      </c>
      <c r="K63" s="33">
        <v>7.5</v>
      </c>
      <c r="L63" s="41"/>
      <c r="M63" s="41"/>
      <c r="N63" s="41"/>
      <c r="O63" s="35">
        <v>2</v>
      </c>
      <c r="P63" s="36">
        <f t="shared" si="5"/>
        <v>4.2</v>
      </c>
      <c r="Q63" s="37" t="str">
        <f t="shared" si="6"/>
        <v>D</v>
      </c>
      <c r="R63" s="38" t="str">
        <f t="shared" si="7"/>
        <v>Trung bình yếu</v>
      </c>
      <c r="S63" s="39" t="str">
        <f t="shared" si="8"/>
        <v/>
      </c>
      <c r="T63" s="40" t="s">
        <v>59</v>
      </c>
      <c r="U63" s="3"/>
      <c r="V63" s="27"/>
      <c r="W63" s="78" t="str">
        <f t="shared" si="9"/>
        <v>Đạt</v>
      </c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2:38" ht="15.75" customHeight="1">
      <c r="B64" s="28">
        <v>55</v>
      </c>
      <c r="C64" s="29" t="s">
        <v>1209</v>
      </c>
      <c r="D64" s="93" t="s">
        <v>1210</v>
      </c>
      <c r="E64" s="31" t="s">
        <v>255</v>
      </c>
      <c r="F64" s="32" t="s">
        <v>579</v>
      </c>
      <c r="G64" s="29" t="s">
        <v>84</v>
      </c>
      <c r="H64" s="33">
        <v>9</v>
      </c>
      <c r="I64" s="33">
        <v>7.5</v>
      </c>
      <c r="J64" s="33" t="s">
        <v>28</v>
      </c>
      <c r="K64" s="33">
        <v>7.5</v>
      </c>
      <c r="L64" s="41"/>
      <c r="M64" s="41"/>
      <c r="N64" s="41"/>
      <c r="O64" s="35">
        <v>5</v>
      </c>
      <c r="P64" s="36">
        <f t="shared" si="5"/>
        <v>6.2</v>
      </c>
      <c r="Q64" s="37" t="str">
        <f t="shared" si="6"/>
        <v>C</v>
      </c>
      <c r="R64" s="38" t="str">
        <f t="shared" si="7"/>
        <v>Trung bình</v>
      </c>
      <c r="S64" s="39" t="str">
        <f t="shared" si="8"/>
        <v/>
      </c>
      <c r="T64" s="40" t="s">
        <v>59</v>
      </c>
      <c r="U64" s="3"/>
      <c r="V64" s="27"/>
      <c r="W64" s="78" t="str">
        <f t="shared" si="9"/>
        <v>Đạt</v>
      </c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2:38" ht="15.75" customHeight="1">
      <c r="B65" s="28">
        <v>56</v>
      </c>
      <c r="C65" s="29" t="s">
        <v>1220</v>
      </c>
      <c r="D65" s="93" t="s">
        <v>280</v>
      </c>
      <c r="E65" s="31" t="s">
        <v>500</v>
      </c>
      <c r="F65" s="32" t="s">
        <v>1221</v>
      </c>
      <c r="G65" s="29" t="s">
        <v>84</v>
      </c>
      <c r="H65" s="33">
        <v>9</v>
      </c>
      <c r="I65" s="33">
        <v>7</v>
      </c>
      <c r="J65" s="33" t="s">
        <v>28</v>
      </c>
      <c r="K65" s="33">
        <v>7.5</v>
      </c>
      <c r="L65" s="41"/>
      <c r="M65" s="41"/>
      <c r="N65" s="41"/>
      <c r="O65" s="35">
        <v>6.5</v>
      </c>
      <c r="P65" s="36">
        <f t="shared" si="5"/>
        <v>7</v>
      </c>
      <c r="Q65" s="37" t="str">
        <f t="shared" si="6"/>
        <v>B</v>
      </c>
      <c r="R65" s="38" t="str">
        <f t="shared" si="7"/>
        <v>Khá</v>
      </c>
      <c r="S65" s="39" t="str">
        <f t="shared" si="8"/>
        <v/>
      </c>
      <c r="T65" s="40" t="s">
        <v>59</v>
      </c>
      <c r="U65" s="3"/>
      <c r="V65" s="27"/>
      <c r="W65" s="78" t="str">
        <f t="shared" si="9"/>
        <v>Đạt</v>
      </c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2:38" ht="15.75" customHeight="1">
      <c r="B66" s="28">
        <v>57</v>
      </c>
      <c r="C66" s="29" t="s">
        <v>1207</v>
      </c>
      <c r="D66" s="93" t="s">
        <v>1208</v>
      </c>
      <c r="E66" s="31" t="s">
        <v>486</v>
      </c>
      <c r="F66" s="32" t="s">
        <v>178</v>
      </c>
      <c r="G66" s="29" t="s">
        <v>96</v>
      </c>
      <c r="H66" s="33">
        <v>10</v>
      </c>
      <c r="I66" s="33">
        <v>7</v>
      </c>
      <c r="J66" s="33" t="s">
        <v>28</v>
      </c>
      <c r="K66" s="33">
        <v>7</v>
      </c>
      <c r="L66" s="41"/>
      <c r="M66" s="41"/>
      <c r="N66" s="41"/>
      <c r="O66" s="35">
        <v>5.5</v>
      </c>
      <c r="P66" s="36">
        <f t="shared" si="5"/>
        <v>6.4</v>
      </c>
      <c r="Q66" s="37" t="str">
        <f t="shared" si="6"/>
        <v>C</v>
      </c>
      <c r="R66" s="38" t="str">
        <f t="shared" si="7"/>
        <v>Trung bình</v>
      </c>
      <c r="S66" s="39" t="str">
        <f t="shared" si="8"/>
        <v/>
      </c>
      <c r="T66" s="40" t="s">
        <v>59</v>
      </c>
      <c r="U66" s="3"/>
      <c r="V66" s="27"/>
      <c r="W66" s="78" t="str">
        <f t="shared" si="9"/>
        <v>Đạt</v>
      </c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2:38" ht="15.75" customHeight="1">
      <c r="B67" s="28">
        <v>58</v>
      </c>
      <c r="C67" s="29" t="s">
        <v>1200</v>
      </c>
      <c r="D67" s="93" t="s">
        <v>348</v>
      </c>
      <c r="E67" s="31" t="s">
        <v>1201</v>
      </c>
      <c r="F67" s="32" t="s">
        <v>1044</v>
      </c>
      <c r="G67" s="29" t="s">
        <v>126</v>
      </c>
      <c r="H67" s="33">
        <v>9</v>
      </c>
      <c r="I67" s="33">
        <v>3.5</v>
      </c>
      <c r="J67" s="33" t="s">
        <v>28</v>
      </c>
      <c r="K67" s="33">
        <v>6</v>
      </c>
      <c r="L67" s="41"/>
      <c r="M67" s="41"/>
      <c r="N67" s="41"/>
      <c r="O67" s="35">
        <v>4.5</v>
      </c>
      <c r="P67" s="36">
        <f t="shared" si="5"/>
        <v>5.2</v>
      </c>
      <c r="Q67" s="37" t="str">
        <f t="shared" si="6"/>
        <v>D+</v>
      </c>
      <c r="R67" s="38" t="str">
        <f t="shared" si="7"/>
        <v>Trung bình yếu</v>
      </c>
      <c r="S67" s="39" t="str">
        <f t="shared" si="8"/>
        <v/>
      </c>
      <c r="T67" s="40" t="s">
        <v>59</v>
      </c>
      <c r="U67" s="3"/>
      <c r="V67" s="27"/>
      <c r="W67" s="78" t="str">
        <f t="shared" si="9"/>
        <v>Đạt</v>
      </c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2:38" ht="15.75" customHeight="1">
      <c r="B68" s="28">
        <v>59</v>
      </c>
      <c r="C68" s="29" t="s">
        <v>1211</v>
      </c>
      <c r="D68" s="93" t="s">
        <v>250</v>
      </c>
      <c r="E68" s="31" t="s">
        <v>255</v>
      </c>
      <c r="F68" s="32" t="s">
        <v>343</v>
      </c>
      <c r="G68" s="29" t="s">
        <v>92</v>
      </c>
      <c r="H68" s="33">
        <v>9</v>
      </c>
      <c r="I68" s="33">
        <v>4.5</v>
      </c>
      <c r="J68" s="33" t="s">
        <v>28</v>
      </c>
      <c r="K68" s="33">
        <v>8.5</v>
      </c>
      <c r="L68" s="41"/>
      <c r="M68" s="41"/>
      <c r="N68" s="41"/>
      <c r="O68" s="35">
        <v>5</v>
      </c>
      <c r="P68" s="36">
        <f t="shared" si="5"/>
        <v>6.1</v>
      </c>
      <c r="Q68" s="37" t="str">
        <f t="shared" si="6"/>
        <v>C</v>
      </c>
      <c r="R68" s="38" t="str">
        <f t="shared" si="7"/>
        <v>Trung bình</v>
      </c>
      <c r="S68" s="39" t="str">
        <f t="shared" si="8"/>
        <v/>
      </c>
      <c r="T68" s="40" t="s">
        <v>59</v>
      </c>
      <c r="U68" s="3"/>
      <c r="V68" s="27"/>
      <c r="W68" s="78" t="str">
        <f t="shared" si="9"/>
        <v>Đạt</v>
      </c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2:38" ht="15.75" customHeight="1">
      <c r="B69" s="28">
        <v>60</v>
      </c>
      <c r="C69" s="29" t="s">
        <v>1233</v>
      </c>
      <c r="D69" s="93" t="s">
        <v>1234</v>
      </c>
      <c r="E69" s="31" t="s">
        <v>512</v>
      </c>
      <c r="F69" s="32" t="s">
        <v>1235</v>
      </c>
      <c r="G69" s="29" t="s">
        <v>113</v>
      </c>
      <c r="H69" s="33">
        <v>9</v>
      </c>
      <c r="I69" s="33">
        <v>7</v>
      </c>
      <c r="J69" s="33" t="s">
        <v>28</v>
      </c>
      <c r="K69" s="33">
        <v>7</v>
      </c>
      <c r="L69" s="41"/>
      <c r="M69" s="41"/>
      <c r="N69" s="41"/>
      <c r="O69" s="35">
        <v>2</v>
      </c>
      <c r="P69" s="36">
        <f t="shared" si="5"/>
        <v>4.2</v>
      </c>
      <c r="Q69" s="37" t="str">
        <f t="shared" si="6"/>
        <v>D</v>
      </c>
      <c r="R69" s="38" t="str">
        <f t="shared" si="7"/>
        <v>Trung bình yếu</v>
      </c>
      <c r="S69" s="39" t="str">
        <f t="shared" si="8"/>
        <v/>
      </c>
      <c r="T69" s="40" t="s">
        <v>59</v>
      </c>
      <c r="U69" s="3"/>
      <c r="V69" s="27"/>
      <c r="W69" s="78" t="str">
        <f t="shared" si="9"/>
        <v>Đạt</v>
      </c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2:38" ht="15.75" customHeight="1">
      <c r="B70" s="28">
        <v>61</v>
      </c>
      <c r="C70" s="29" t="s">
        <v>1227</v>
      </c>
      <c r="D70" s="93" t="s">
        <v>1228</v>
      </c>
      <c r="E70" s="31" t="s">
        <v>281</v>
      </c>
      <c r="F70" s="32" t="s">
        <v>1229</v>
      </c>
      <c r="G70" s="29" t="s">
        <v>80</v>
      </c>
      <c r="H70" s="33">
        <v>7</v>
      </c>
      <c r="I70" s="33">
        <v>6</v>
      </c>
      <c r="J70" s="33" t="s">
        <v>28</v>
      </c>
      <c r="K70" s="33">
        <v>8.5</v>
      </c>
      <c r="L70" s="41"/>
      <c r="M70" s="41"/>
      <c r="N70" s="41"/>
      <c r="O70" s="35">
        <v>3</v>
      </c>
      <c r="P70" s="36">
        <f t="shared" si="5"/>
        <v>4.8</v>
      </c>
      <c r="Q70" s="37" t="str">
        <f t="shared" si="6"/>
        <v>D</v>
      </c>
      <c r="R70" s="38" t="str">
        <f t="shared" si="7"/>
        <v>Trung bình yếu</v>
      </c>
      <c r="S70" s="39" t="str">
        <f t="shared" si="8"/>
        <v/>
      </c>
      <c r="T70" s="40" t="s">
        <v>59</v>
      </c>
      <c r="U70" s="3"/>
      <c r="V70" s="27"/>
      <c r="W70" s="78" t="str">
        <f t="shared" si="9"/>
        <v>Đạt</v>
      </c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2:38" ht="15.75" customHeight="1">
      <c r="B71" s="28">
        <v>62</v>
      </c>
      <c r="C71" s="29" t="s">
        <v>1204</v>
      </c>
      <c r="D71" s="93" t="s">
        <v>123</v>
      </c>
      <c r="E71" s="31" t="s">
        <v>247</v>
      </c>
      <c r="F71" s="32" t="s">
        <v>1134</v>
      </c>
      <c r="G71" s="29" t="s">
        <v>80</v>
      </c>
      <c r="H71" s="33">
        <v>9</v>
      </c>
      <c r="I71" s="33">
        <v>6</v>
      </c>
      <c r="J71" s="33" t="s">
        <v>28</v>
      </c>
      <c r="K71" s="33">
        <v>7</v>
      </c>
      <c r="L71" s="41"/>
      <c r="M71" s="41"/>
      <c r="N71" s="41"/>
      <c r="O71" s="35">
        <v>5.5</v>
      </c>
      <c r="P71" s="36">
        <f t="shared" si="5"/>
        <v>6.2</v>
      </c>
      <c r="Q71" s="37" t="str">
        <f t="shared" si="6"/>
        <v>C</v>
      </c>
      <c r="R71" s="38" t="str">
        <f t="shared" si="7"/>
        <v>Trung bình</v>
      </c>
      <c r="S71" s="39" t="str">
        <f t="shared" si="8"/>
        <v/>
      </c>
      <c r="T71" s="40" t="s">
        <v>59</v>
      </c>
      <c r="U71" s="3"/>
      <c r="V71" s="27"/>
      <c r="W71" s="78" t="str">
        <f t="shared" si="9"/>
        <v>Đạt</v>
      </c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2:38" ht="15.75" customHeight="1">
      <c r="B72" s="28">
        <v>63</v>
      </c>
      <c r="C72" s="29" t="s">
        <v>1241</v>
      </c>
      <c r="D72" s="93" t="s">
        <v>1242</v>
      </c>
      <c r="E72" s="31" t="s">
        <v>529</v>
      </c>
      <c r="F72" s="32" t="s">
        <v>588</v>
      </c>
      <c r="G72" s="29" t="s">
        <v>76</v>
      </c>
      <c r="H72" s="33">
        <v>9</v>
      </c>
      <c r="I72" s="33">
        <v>8</v>
      </c>
      <c r="J72" s="33" t="s">
        <v>28</v>
      </c>
      <c r="K72" s="33">
        <v>7</v>
      </c>
      <c r="L72" s="41"/>
      <c r="M72" s="41"/>
      <c r="N72" s="41"/>
      <c r="O72" s="35">
        <v>7.5</v>
      </c>
      <c r="P72" s="36">
        <f t="shared" si="5"/>
        <v>7.6</v>
      </c>
      <c r="Q72" s="37" t="str">
        <f t="shared" si="6"/>
        <v>B</v>
      </c>
      <c r="R72" s="38" t="str">
        <f t="shared" si="7"/>
        <v>Khá</v>
      </c>
      <c r="S72" s="39" t="str">
        <f t="shared" si="8"/>
        <v/>
      </c>
      <c r="T72" s="40" t="s">
        <v>59</v>
      </c>
      <c r="U72" s="3"/>
      <c r="V72" s="27"/>
      <c r="W72" s="78" t="str">
        <f t="shared" si="9"/>
        <v>Đạt</v>
      </c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2:38" ht="15.75" customHeight="1">
      <c r="B73" s="28">
        <v>64</v>
      </c>
      <c r="C73" s="29" t="s">
        <v>1186</v>
      </c>
      <c r="D73" s="93" t="s">
        <v>1003</v>
      </c>
      <c r="E73" s="31" t="s">
        <v>220</v>
      </c>
      <c r="F73" s="32" t="s">
        <v>776</v>
      </c>
      <c r="G73" s="29" t="s">
        <v>126</v>
      </c>
      <c r="H73" s="33">
        <v>9</v>
      </c>
      <c r="I73" s="33">
        <v>4.5</v>
      </c>
      <c r="J73" s="33" t="s">
        <v>28</v>
      </c>
      <c r="K73" s="33">
        <v>7</v>
      </c>
      <c r="L73" s="41"/>
      <c r="M73" s="41"/>
      <c r="N73" s="41"/>
      <c r="O73" s="35">
        <v>4</v>
      </c>
      <c r="P73" s="36">
        <f t="shared" si="5"/>
        <v>5.2</v>
      </c>
      <c r="Q73" s="37" t="str">
        <f t="shared" si="6"/>
        <v>D+</v>
      </c>
      <c r="R73" s="38" t="str">
        <f t="shared" si="7"/>
        <v>Trung bình yếu</v>
      </c>
      <c r="S73" s="39" t="str">
        <f t="shared" si="8"/>
        <v/>
      </c>
      <c r="T73" s="40" t="s">
        <v>59</v>
      </c>
      <c r="U73" s="3"/>
      <c r="V73" s="27"/>
      <c r="W73" s="78" t="str">
        <f t="shared" si="9"/>
        <v>Đạt</v>
      </c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2:38" ht="15.75" customHeight="1">
      <c r="B74" s="28">
        <v>65</v>
      </c>
      <c r="C74" s="29" t="s">
        <v>1181</v>
      </c>
      <c r="D74" s="93" t="s">
        <v>1182</v>
      </c>
      <c r="E74" s="31" t="s">
        <v>200</v>
      </c>
      <c r="F74" s="32" t="s">
        <v>1183</v>
      </c>
      <c r="G74" s="29" t="s">
        <v>84</v>
      </c>
      <c r="H74" s="33">
        <v>10</v>
      </c>
      <c r="I74" s="33">
        <v>6</v>
      </c>
      <c r="J74" s="33" t="s">
        <v>28</v>
      </c>
      <c r="K74" s="33">
        <v>7.5</v>
      </c>
      <c r="L74" s="41"/>
      <c r="M74" s="41"/>
      <c r="N74" s="41"/>
      <c r="O74" s="35">
        <v>4.5</v>
      </c>
      <c r="P74" s="36">
        <f t="shared" ref="P74:P84" si="10">ROUND(SUMPRODUCT(H74:O74,$H$9:$O$9)/100,1)</f>
        <v>5.8</v>
      </c>
      <c r="Q74" s="37" t="str">
        <f t="shared" ref="Q74:Q86" si="11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C</v>
      </c>
      <c r="R74" s="38" t="str">
        <f t="shared" ref="R74:R86" si="12">IF($P74&lt;4,"Kém",IF(AND($P74&gt;=4,$P74&lt;=5.4),"Trung bình yếu",IF(AND($P74&gt;=5.5,$P74&lt;=6.9),"Trung bình",IF(AND($P74&gt;=7,$P74&lt;=8.4),"Khá",IF(AND($P74&gt;=8.5,$P74&lt;=10),"Giỏi","")))))</f>
        <v>Trung bình</v>
      </c>
      <c r="S74" s="39" t="str">
        <f t="shared" ref="S74:S84" si="13">+IF(OR($H74=0,$I74=0,$J74=0,$K74=0),"Không đủ ĐKDT","")</f>
        <v/>
      </c>
      <c r="T74" s="40" t="s">
        <v>59</v>
      </c>
      <c r="U74" s="3"/>
      <c r="V74" s="27"/>
      <c r="W74" s="78" t="str">
        <f t="shared" ref="W74:W86" si="14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2:38" ht="15.75" customHeight="1">
      <c r="B75" s="28">
        <v>66</v>
      </c>
      <c r="C75" s="29" t="s">
        <v>1222</v>
      </c>
      <c r="D75" s="93" t="s">
        <v>123</v>
      </c>
      <c r="E75" s="31" t="s">
        <v>500</v>
      </c>
      <c r="F75" s="32" t="s">
        <v>1223</v>
      </c>
      <c r="G75" s="29" t="s">
        <v>76</v>
      </c>
      <c r="H75" s="33">
        <v>7</v>
      </c>
      <c r="I75" s="33">
        <v>7.5</v>
      </c>
      <c r="J75" s="33" t="s">
        <v>28</v>
      </c>
      <c r="K75" s="33">
        <v>7</v>
      </c>
      <c r="L75" s="41"/>
      <c r="M75" s="41"/>
      <c r="N75" s="41"/>
      <c r="O75" s="35">
        <v>4.5</v>
      </c>
      <c r="P75" s="36">
        <f t="shared" si="10"/>
        <v>5.6</v>
      </c>
      <c r="Q75" s="37" t="str">
        <f t="shared" si="11"/>
        <v>C</v>
      </c>
      <c r="R75" s="38" t="str">
        <f t="shared" si="12"/>
        <v>Trung bình</v>
      </c>
      <c r="S75" s="39" t="str">
        <f t="shared" si="13"/>
        <v/>
      </c>
      <c r="T75" s="40" t="s">
        <v>59</v>
      </c>
      <c r="U75" s="3"/>
      <c r="V75" s="27"/>
      <c r="W75" s="78" t="str">
        <f t="shared" si="14"/>
        <v>Đạt</v>
      </c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2:38" ht="15.75" customHeight="1">
      <c r="B76" s="28">
        <v>67</v>
      </c>
      <c r="C76" s="29" t="s">
        <v>1215</v>
      </c>
      <c r="D76" s="93" t="s">
        <v>1216</v>
      </c>
      <c r="E76" s="31" t="s">
        <v>1217</v>
      </c>
      <c r="F76" s="32" t="s">
        <v>171</v>
      </c>
      <c r="G76" s="29" t="s">
        <v>76</v>
      </c>
      <c r="H76" s="33">
        <v>9</v>
      </c>
      <c r="I76" s="33">
        <v>7</v>
      </c>
      <c r="J76" s="33" t="s">
        <v>28</v>
      </c>
      <c r="K76" s="33">
        <v>7</v>
      </c>
      <c r="L76" s="41"/>
      <c r="M76" s="41"/>
      <c r="N76" s="41"/>
      <c r="O76" s="35">
        <v>5.5</v>
      </c>
      <c r="P76" s="36">
        <f t="shared" si="10"/>
        <v>6.3</v>
      </c>
      <c r="Q76" s="37" t="str">
        <f t="shared" si="11"/>
        <v>C</v>
      </c>
      <c r="R76" s="38" t="str">
        <f t="shared" si="12"/>
        <v>Trung bình</v>
      </c>
      <c r="S76" s="39" t="str">
        <f t="shared" si="13"/>
        <v/>
      </c>
      <c r="T76" s="40" t="s">
        <v>59</v>
      </c>
      <c r="U76" s="3"/>
      <c r="V76" s="27"/>
      <c r="W76" s="78" t="str">
        <f t="shared" si="14"/>
        <v>Đạt</v>
      </c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2:38" ht="18" customHeight="1">
      <c r="B77" s="28">
        <v>68</v>
      </c>
      <c r="C77" s="29" t="s">
        <v>1230</v>
      </c>
      <c r="D77" s="93" t="s">
        <v>1231</v>
      </c>
      <c r="E77" s="31" t="s">
        <v>1232</v>
      </c>
      <c r="F77" s="32" t="s">
        <v>1229</v>
      </c>
      <c r="G77" s="29" t="s">
        <v>96</v>
      </c>
      <c r="H77" s="33">
        <v>9</v>
      </c>
      <c r="I77" s="33">
        <v>5</v>
      </c>
      <c r="J77" s="33" t="s">
        <v>28</v>
      </c>
      <c r="K77" s="33">
        <v>7.5</v>
      </c>
      <c r="L77" s="41"/>
      <c r="M77" s="41"/>
      <c r="N77" s="41"/>
      <c r="O77" s="35">
        <v>3.5</v>
      </c>
      <c r="P77" s="36">
        <f t="shared" si="10"/>
        <v>5</v>
      </c>
      <c r="Q77" s="37" t="str">
        <f t="shared" si="11"/>
        <v>D+</v>
      </c>
      <c r="R77" s="38" t="str">
        <f t="shared" si="12"/>
        <v>Trung bình yếu</v>
      </c>
      <c r="S77" s="39" t="str">
        <f t="shared" si="13"/>
        <v/>
      </c>
      <c r="T77" s="40" t="s">
        <v>59</v>
      </c>
      <c r="U77" s="3"/>
      <c r="V77" s="27"/>
      <c r="W77" s="78" t="str">
        <f t="shared" si="14"/>
        <v>Đạt</v>
      </c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2:38" ht="18" customHeight="1">
      <c r="B78" s="28">
        <v>69</v>
      </c>
      <c r="C78" s="29" t="s">
        <v>1239</v>
      </c>
      <c r="D78" s="93" t="s">
        <v>728</v>
      </c>
      <c r="E78" s="31" t="s">
        <v>523</v>
      </c>
      <c r="F78" s="32" t="s">
        <v>1240</v>
      </c>
      <c r="G78" s="29" t="s">
        <v>96</v>
      </c>
      <c r="H78" s="33">
        <v>8</v>
      </c>
      <c r="I78" s="33">
        <v>4</v>
      </c>
      <c r="J78" s="33" t="s">
        <v>28</v>
      </c>
      <c r="K78" s="33">
        <v>7</v>
      </c>
      <c r="L78" s="41"/>
      <c r="M78" s="41"/>
      <c r="N78" s="41"/>
      <c r="O78" s="35">
        <v>6</v>
      </c>
      <c r="P78" s="36">
        <f t="shared" si="10"/>
        <v>6.2</v>
      </c>
      <c r="Q78" s="37" t="str">
        <f t="shared" si="11"/>
        <v>C</v>
      </c>
      <c r="R78" s="38" t="str">
        <f t="shared" si="12"/>
        <v>Trung bình</v>
      </c>
      <c r="S78" s="39" t="str">
        <f t="shared" si="13"/>
        <v/>
      </c>
      <c r="T78" s="40" t="s">
        <v>59</v>
      </c>
      <c r="U78" s="3"/>
      <c r="V78" s="27"/>
      <c r="W78" s="78" t="str">
        <f t="shared" si="14"/>
        <v>Đạt</v>
      </c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2:38" ht="18" customHeight="1">
      <c r="B79" s="28">
        <v>70</v>
      </c>
      <c r="C79" s="29" t="s">
        <v>1246</v>
      </c>
      <c r="D79" s="93" t="s">
        <v>162</v>
      </c>
      <c r="E79" s="31" t="s">
        <v>309</v>
      </c>
      <c r="F79" s="32" t="s">
        <v>1247</v>
      </c>
      <c r="G79" s="29" t="s">
        <v>96</v>
      </c>
      <c r="H79" s="33">
        <v>8</v>
      </c>
      <c r="I79" s="33">
        <v>5.5</v>
      </c>
      <c r="J79" s="33" t="s">
        <v>28</v>
      </c>
      <c r="K79" s="33">
        <v>7</v>
      </c>
      <c r="L79" s="41"/>
      <c r="M79" s="41"/>
      <c r="N79" s="41"/>
      <c r="O79" s="35">
        <v>4.5</v>
      </c>
      <c r="P79" s="36">
        <f t="shared" si="10"/>
        <v>5.5</v>
      </c>
      <c r="Q79" s="37" t="str">
        <f t="shared" si="11"/>
        <v>C</v>
      </c>
      <c r="R79" s="38" t="str">
        <f t="shared" si="12"/>
        <v>Trung bình</v>
      </c>
      <c r="S79" s="39" t="str">
        <f t="shared" si="13"/>
        <v/>
      </c>
      <c r="T79" s="40" t="s">
        <v>59</v>
      </c>
      <c r="U79" s="3"/>
      <c r="V79" s="27"/>
      <c r="W79" s="78" t="str">
        <f t="shared" si="14"/>
        <v>Đạt</v>
      </c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2:38" ht="18" customHeight="1">
      <c r="B80" s="28">
        <v>71</v>
      </c>
      <c r="C80" s="29" t="s">
        <v>1191</v>
      </c>
      <c r="D80" s="93" t="s">
        <v>1192</v>
      </c>
      <c r="E80" s="31" t="s">
        <v>458</v>
      </c>
      <c r="F80" s="32" t="s">
        <v>1193</v>
      </c>
      <c r="G80" s="29" t="s">
        <v>100</v>
      </c>
      <c r="H80" s="33">
        <v>9</v>
      </c>
      <c r="I80" s="33">
        <v>5.5</v>
      </c>
      <c r="J80" s="33" t="s">
        <v>28</v>
      </c>
      <c r="K80" s="33">
        <v>7</v>
      </c>
      <c r="L80" s="41"/>
      <c r="M80" s="41"/>
      <c r="N80" s="41"/>
      <c r="O80" s="35">
        <v>6</v>
      </c>
      <c r="P80" s="36">
        <f t="shared" si="10"/>
        <v>6.5</v>
      </c>
      <c r="Q80" s="37" t="str">
        <f t="shared" si="11"/>
        <v>C+</v>
      </c>
      <c r="R80" s="38" t="str">
        <f t="shared" si="12"/>
        <v>Trung bình</v>
      </c>
      <c r="S80" s="39" t="str">
        <f t="shared" si="13"/>
        <v/>
      </c>
      <c r="T80" s="40" t="s">
        <v>59</v>
      </c>
      <c r="U80" s="3"/>
      <c r="V80" s="27"/>
      <c r="W80" s="78" t="str">
        <f t="shared" si="14"/>
        <v>Đạt</v>
      </c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ht="18" customHeight="1">
      <c r="B81" s="28">
        <v>72</v>
      </c>
      <c r="C81" s="29" t="s">
        <v>1236</v>
      </c>
      <c r="D81" s="93" t="s">
        <v>1237</v>
      </c>
      <c r="E81" s="31" t="s">
        <v>512</v>
      </c>
      <c r="F81" s="32" t="s">
        <v>1238</v>
      </c>
      <c r="G81" s="29" t="s">
        <v>134</v>
      </c>
      <c r="H81" s="33">
        <v>4</v>
      </c>
      <c r="I81" s="33">
        <v>7</v>
      </c>
      <c r="J81" s="33" t="s">
        <v>28</v>
      </c>
      <c r="K81" s="33">
        <v>8</v>
      </c>
      <c r="L81" s="41"/>
      <c r="M81" s="41"/>
      <c r="N81" s="41"/>
      <c r="O81" s="35">
        <v>1</v>
      </c>
      <c r="P81" s="36">
        <f t="shared" si="10"/>
        <v>3.3</v>
      </c>
      <c r="Q81" s="37" t="str">
        <f t="shared" si="11"/>
        <v>F</v>
      </c>
      <c r="R81" s="38" t="str">
        <f t="shared" si="12"/>
        <v>Kém</v>
      </c>
      <c r="S81" s="39" t="str">
        <f t="shared" si="13"/>
        <v/>
      </c>
      <c r="T81" s="40" t="s">
        <v>59</v>
      </c>
      <c r="U81" s="3"/>
      <c r="V81" s="27"/>
      <c r="W81" s="78" t="str">
        <f t="shared" si="14"/>
        <v>Học lại</v>
      </c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ht="18" customHeight="1">
      <c r="B82" s="28">
        <v>73</v>
      </c>
      <c r="C82" s="29" t="s">
        <v>1198</v>
      </c>
      <c r="D82" s="93" t="s">
        <v>1199</v>
      </c>
      <c r="E82" s="31" t="s">
        <v>467</v>
      </c>
      <c r="F82" s="32" t="s">
        <v>447</v>
      </c>
      <c r="G82" s="29" t="s">
        <v>92</v>
      </c>
      <c r="H82" s="33">
        <v>9</v>
      </c>
      <c r="I82" s="33">
        <v>5.5</v>
      </c>
      <c r="J82" s="33" t="s">
        <v>28</v>
      </c>
      <c r="K82" s="33">
        <v>7.5</v>
      </c>
      <c r="L82" s="41"/>
      <c r="M82" s="41"/>
      <c r="N82" s="41"/>
      <c r="O82" s="35">
        <v>1.5</v>
      </c>
      <c r="P82" s="36">
        <f t="shared" si="10"/>
        <v>3.9</v>
      </c>
      <c r="Q82" s="37" t="str">
        <f t="shared" si="11"/>
        <v>F</v>
      </c>
      <c r="R82" s="38" t="str">
        <f t="shared" si="12"/>
        <v>Kém</v>
      </c>
      <c r="S82" s="39" t="str">
        <f t="shared" si="13"/>
        <v/>
      </c>
      <c r="T82" s="40" t="s">
        <v>59</v>
      </c>
      <c r="U82" s="3"/>
      <c r="V82" s="27"/>
      <c r="W82" s="78" t="str">
        <f t="shared" si="14"/>
        <v>Học lại</v>
      </c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ht="18" customHeight="1">
      <c r="B83" s="28">
        <v>74</v>
      </c>
      <c r="C83" s="29" t="s">
        <v>1254</v>
      </c>
      <c r="D83" s="93" t="s">
        <v>1255</v>
      </c>
      <c r="E83" s="31" t="s">
        <v>342</v>
      </c>
      <c r="F83" s="32" t="s">
        <v>1256</v>
      </c>
      <c r="G83" s="29" t="s">
        <v>96</v>
      </c>
      <c r="H83" s="33">
        <v>8</v>
      </c>
      <c r="I83" s="33">
        <v>4</v>
      </c>
      <c r="J83" s="33" t="s">
        <v>28</v>
      </c>
      <c r="K83" s="33">
        <v>7.5</v>
      </c>
      <c r="L83" s="41"/>
      <c r="M83" s="41"/>
      <c r="N83" s="41"/>
      <c r="O83" s="35">
        <v>1.5</v>
      </c>
      <c r="P83" s="36">
        <f t="shared" si="10"/>
        <v>3.6</v>
      </c>
      <c r="Q83" s="37" t="str">
        <f t="shared" si="11"/>
        <v>F</v>
      </c>
      <c r="R83" s="38" t="str">
        <f t="shared" si="12"/>
        <v>Kém</v>
      </c>
      <c r="S83" s="39" t="str">
        <f t="shared" si="13"/>
        <v/>
      </c>
      <c r="T83" s="40" t="s">
        <v>59</v>
      </c>
      <c r="U83" s="3"/>
      <c r="V83" s="27"/>
      <c r="W83" s="78" t="str">
        <f t="shared" si="14"/>
        <v>Học lại</v>
      </c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ht="18" customHeight="1">
      <c r="B84" s="28">
        <v>75</v>
      </c>
      <c r="C84" s="29" t="s">
        <v>1251</v>
      </c>
      <c r="D84" s="93" t="s">
        <v>1252</v>
      </c>
      <c r="E84" s="31" t="s">
        <v>325</v>
      </c>
      <c r="F84" s="32" t="s">
        <v>420</v>
      </c>
      <c r="G84" s="29" t="s">
        <v>92</v>
      </c>
      <c r="H84" s="33">
        <v>9</v>
      </c>
      <c r="I84" s="33">
        <v>6</v>
      </c>
      <c r="J84" s="33" t="s">
        <v>28</v>
      </c>
      <c r="K84" s="33">
        <v>8.5</v>
      </c>
      <c r="L84" s="41"/>
      <c r="M84" s="41"/>
      <c r="N84" s="41"/>
      <c r="O84" s="35">
        <v>1.5</v>
      </c>
      <c r="P84" s="36">
        <f t="shared" si="10"/>
        <v>4.0999999999999996</v>
      </c>
      <c r="Q84" s="37" t="str">
        <f t="shared" si="11"/>
        <v>D</v>
      </c>
      <c r="R84" s="38" t="str">
        <f t="shared" si="12"/>
        <v>Trung bình yếu</v>
      </c>
      <c r="S84" s="39" t="str">
        <f t="shared" si="13"/>
        <v/>
      </c>
      <c r="T84" s="40" t="s">
        <v>59</v>
      </c>
      <c r="U84" s="3"/>
      <c r="V84" s="27"/>
      <c r="W84" s="78" t="str">
        <f t="shared" si="14"/>
        <v>Đạt</v>
      </c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ht="18" customHeight="1">
      <c r="B85" s="28">
        <v>76</v>
      </c>
      <c r="C85" s="29" t="s">
        <v>1166</v>
      </c>
      <c r="D85" s="93" t="s">
        <v>657</v>
      </c>
      <c r="E85" s="31" t="s">
        <v>411</v>
      </c>
      <c r="F85" s="32" t="s">
        <v>1167</v>
      </c>
      <c r="G85" s="29" t="s">
        <v>134</v>
      </c>
      <c r="H85" s="33">
        <v>8</v>
      </c>
      <c r="I85" s="33">
        <v>3.5</v>
      </c>
      <c r="J85" s="33" t="s">
        <v>28</v>
      </c>
      <c r="K85" s="33">
        <v>7.5</v>
      </c>
      <c r="L85" s="41"/>
      <c r="M85" s="41"/>
      <c r="N85" s="41"/>
      <c r="O85" s="35" t="s">
        <v>1267</v>
      </c>
      <c r="P85" s="36">
        <v>0</v>
      </c>
      <c r="Q85" s="37" t="str">
        <f t="shared" si="11"/>
        <v>F</v>
      </c>
      <c r="R85" s="38" t="str">
        <f t="shared" si="12"/>
        <v>Kém</v>
      </c>
      <c r="S85" s="39" t="s">
        <v>1266</v>
      </c>
      <c r="T85" s="40" t="s">
        <v>59</v>
      </c>
      <c r="U85" s="3"/>
      <c r="V85" s="27"/>
      <c r="W85" s="78" t="str">
        <f t="shared" si="14"/>
        <v>Học lại</v>
      </c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ht="18" customHeight="1">
      <c r="B86" s="28">
        <v>77</v>
      </c>
      <c r="C86" s="29" t="s">
        <v>1224</v>
      </c>
      <c r="D86" s="93" t="s">
        <v>1225</v>
      </c>
      <c r="E86" s="31" t="s">
        <v>1226</v>
      </c>
      <c r="F86" s="32" t="s">
        <v>87</v>
      </c>
      <c r="G86" s="29" t="s">
        <v>76</v>
      </c>
      <c r="H86" s="33">
        <v>6</v>
      </c>
      <c r="I86" s="33">
        <v>6.5</v>
      </c>
      <c r="J86" s="33" t="s">
        <v>28</v>
      </c>
      <c r="K86" s="33">
        <v>10</v>
      </c>
      <c r="L86" s="41"/>
      <c r="M86" s="41"/>
      <c r="N86" s="41"/>
      <c r="O86" s="35" t="s">
        <v>1267</v>
      </c>
      <c r="P86" s="36">
        <v>0</v>
      </c>
      <c r="Q86" s="37" t="str">
        <f t="shared" si="11"/>
        <v>F</v>
      </c>
      <c r="R86" s="38" t="str">
        <f t="shared" si="12"/>
        <v>Kém</v>
      </c>
      <c r="S86" s="39" t="s">
        <v>1266</v>
      </c>
      <c r="T86" s="89" t="s">
        <v>59</v>
      </c>
      <c r="U86" s="3"/>
      <c r="V86" s="27"/>
      <c r="W86" s="78" t="str">
        <f t="shared" si="14"/>
        <v>Học lại</v>
      </c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ht="16.5">
      <c r="A87" s="2"/>
      <c r="B87" s="138" t="s">
        <v>29</v>
      </c>
      <c r="C87" s="138"/>
      <c r="D87" s="94"/>
      <c r="E87" s="44"/>
      <c r="F87" s="44"/>
      <c r="G87" s="44"/>
      <c r="H87" s="45"/>
      <c r="I87" s="46"/>
      <c r="J87" s="46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3"/>
    </row>
    <row r="88" spans="1:38" ht="15.75" customHeight="1">
      <c r="A88" s="2"/>
      <c r="B88" s="48" t="s">
        <v>30</v>
      </c>
      <c r="C88" s="48"/>
      <c r="D88" s="105">
        <f>+$Z$8</f>
        <v>77</v>
      </c>
      <c r="E88" s="50" t="s">
        <v>31</v>
      </c>
      <c r="F88" s="139" t="s">
        <v>32</v>
      </c>
      <c r="G88" s="139"/>
      <c r="H88" s="139"/>
      <c r="I88" s="139"/>
      <c r="J88" s="139"/>
      <c r="K88" s="139"/>
      <c r="L88" s="139"/>
      <c r="M88" s="139"/>
      <c r="N88" s="139"/>
      <c r="O88" s="51">
        <f>$Z$8 -COUNTIF($S$9:$S$263,"Vắng") -COUNTIF($S$9:$S$263,"Vắng có phép") - COUNTIF($S$9:$S$263,"Đình chỉ thi") - COUNTIF($S$9:$S$263,"Không đủ ĐKDT")</f>
        <v>75</v>
      </c>
      <c r="P88" s="51"/>
      <c r="Q88" s="51"/>
      <c r="R88" s="52"/>
      <c r="S88" s="53" t="s">
        <v>31</v>
      </c>
      <c r="T88" s="52"/>
      <c r="U88" s="3"/>
    </row>
    <row r="89" spans="1:38" ht="15.75" customHeight="1">
      <c r="A89" s="2"/>
      <c r="B89" s="48" t="s">
        <v>33</v>
      </c>
      <c r="C89" s="48"/>
      <c r="D89" s="105">
        <f>+$AK$8</f>
        <v>69</v>
      </c>
      <c r="E89" s="50" t="s">
        <v>31</v>
      </c>
      <c r="F89" s="139" t="s">
        <v>34</v>
      </c>
      <c r="G89" s="139"/>
      <c r="H89" s="139"/>
      <c r="I89" s="139"/>
      <c r="J89" s="139"/>
      <c r="K89" s="139"/>
      <c r="L89" s="139"/>
      <c r="M89" s="139"/>
      <c r="N89" s="139"/>
      <c r="O89" s="54">
        <f>COUNTIF($S$9:$S$139,"Vắng")</f>
        <v>2</v>
      </c>
      <c r="P89" s="54"/>
      <c r="Q89" s="54"/>
      <c r="R89" s="55"/>
      <c r="S89" s="53" t="s">
        <v>31</v>
      </c>
      <c r="T89" s="55"/>
      <c r="U89" s="3"/>
    </row>
    <row r="90" spans="1:38" ht="15.75" customHeight="1">
      <c r="A90" s="2"/>
      <c r="B90" s="48" t="s">
        <v>44</v>
      </c>
      <c r="C90" s="48"/>
      <c r="D90" s="106">
        <f>COUNTIF(W10:W86,"Học lại")</f>
        <v>8</v>
      </c>
      <c r="E90" s="50" t="s">
        <v>31</v>
      </c>
      <c r="F90" s="139" t="s">
        <v>45</v>
      </c>
      <c r="G90" s="139"/>
      <c r="H90" s="139"/>
      <c r="I90" s="139"/>
      <c r="J90" s="139"/>
      <c r="K90" s="139"/>
      <c r="L90" s="139"/>
      <c r="M90" s="139"/>
      <c r="N90" s="139"/>
      <c r="O90" s="51">
        <f>COUNTIF($S$9:$S$139,"Vắng có phép")</f>
        <v>0</v>
      </c>
      <c r="P90" s="51"/>
      <c r="Q90" s="51"/>
      <c r="R90" s="52"/>
      <c r="S90" s="53" t="s">
        <v>31</v>
      </c>
      <c r="T90" s="52"/>
      <c r="U90" s="3"/>
    </row>
    <row r="91" spans="1:38" ht="16.5" customHeight="1">
      <c r="A91" s="2"/>
      <c r="B91" s="42"/>
      <c r="C91" s="43"/>
      <c r="D91" s="94"/>
      <c r="E91" s="44"/>
      <c r="F91" s="44"/>
      <c r="G91" s="44"/>
      <c r="H91" s="45"/>
      <c r="I91" s="46"/>
      <c r="J91" s="46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3"/>
    </row>
    <row r="92" spans="1:38">
      <c r="B92" s="84" t="s">
        <v>46</v>
      </c>
      <c r="C92" s="84"/>
      <c r="D92" s="107">
        <f>COUNTIF(W10:W86,"Thi lại")</f>
        <v>0</v>
      </c>
      <c r="E92" s="86" t="s">
        <v>31</v>
      </c>
      <c r="F92" s="3"/>
      <c r="G92" s="3"/>
      <c r="H92" s="3"/>
      <c r="I92" s="3"/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3"/>
    </row>
    <row r="93" spans="1:38" ht="15.75" customHeight="1">
      <c r="B93" s="84"/>
      <c r="C93" s="84"/>
      <c r="D93" s="107"/>
      <c r="E93" s="86"/>
      <c r="F93" s="3"/>
      <c r="G93" s="3"/>
      <c r="H93" s="3"/>
      <c r="I93" s="3"/>
      <c r="J93" s="141" t="s">
        <v>1265</v>
      </c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3"/>
    </row>
    <row r="94" spans="1:38">
      <c r="A94" s="56"/>
      <c r="B94" s="132" t="s">
        <v>35</v>
      </c>
      <c r="C94" s="132"/>
      <c r="D94" s="132"/>
      <c r="E94" s="132"/>
      <c r="F94" s="132"/>
      <c r="G94" s="132"/>
      <c r="H94" s="132"/>
      <c r="I94" s="57"/>
      <c r="J94" s="140" t="s">
        <v>48</v>
      </c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3"/>
    </row>
    <row r="95" spans="1:38" ht="15.75" customHeight="1">
      <c r="A95" s="2"/>
      <c r="B95" s="42"/>
      <c r="C95" s="58"/>
      <c r="D95" s="95"/>
      <c r="E95" s="59"/>
      <c r="F95" s="59"/>
      <c r="G95" s="59"/>
      <c r="H95" s="60"/>
      <c r="I95" s="61"/>
      <c r="J95" s="140" t="s">
        <v>49</v>
      </c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3"/>
    </row>
    <row r="96" spans="1:38" s="2" customFormat="1">
      <c r="B96" s="132" t="s">
        <v>36</v>
      </c>
      <c r="C96" s="132"/>
      <c r="D96" s="133" t="s">
        <v>1264</v>
      </c>
      <c r="E96" s="133"/>
      <c r="F96" s="133"/>
      <c r="G96" s="133"/>
      <c r="H96" s="133"/>
      <c r="I96" s="61"/>
      <c r="J96" s="61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3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</row>
    <row r="97" spans="1:38" s="2" customFormat="1">
      <c r="A97" s="1"/>
      <c r="B97" s="3"/>
      <c r="C97" s="3"/>
      <c r="D97" s="9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</row>
    <row r="98" spans="1:38" s="2" customFormat="1">
      <c r="A98" s="1"/>
      <c r="B98" s="3"/>
      <c r="C98" s="3"/>
      <c r="D98" s="96"/>
      <c r="E98" s="3"/>
      <c r="F98" s="3"/>
      <c r="G98" s="3"/>
      <c r="H98" s="3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3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</row>
    <row r="99" spans="1:38" s="2" customFormat="1">
      <c r="A99" s="1"/>
      <c r="B99" s="3"/>
      <c r="C99" s="3"/>
      <c r="D99" s="96"/>
      <c r="E99" s="3"/>
      <c r="F99" s="3"/>
      <c r="G99" s="3"/>
      <c r="H99" s="3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3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</row>
    <row r="100" spans="1:38" s="2" customFormat="1" ht="15.75" customHeight="1">
      <c r="A100" s="1"/>
      <c r="B100" s="3"/>
      <c r="C100" s="3"/>
      <c r="D100" s="96"/>
      <c r="E100" s="3"/>
      <c r="F100" s="3"/>
      <c r="G100" s="3"/>
      <c r="H100" s="3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3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</row>
  </sheetData>
  <sheetProtection formatCells="0" formatColumns="0" formatRows="0" insertColumns="0" insertRows="0" insertHyperlinks="0" deleteColumns="0" deleteRows="0" sort="0" autoFilter="0" pivotTables="0"/>
  <autoFilter ref="A8:AL90">
    <filterColumn colId="3" showButton="0"/>
  </autoFilter>
  <mergeCells count="48">
    <mergeCell ref="F89:N89"/>
    <mergeCell ref="J95:T95"/>
    <mergeCell ref="F90:N90"/>
    <mergeCell ref="J92:T92"/>
    <mergeCell ref="J93:T93"/>
    <mergeCell ref="B94:H94"/>
    <mergeCell ref="J94:T94"/>
    <mergeCell ref="B96:C96"/>
    <mergeCell ref="D96:H96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7:C87"/>
    <mergeCell ref="F88:N88"/>
    <mergeCell ref="N7:N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C7:C8"/>
    <mergeCell ref="D7:E8"/>
    <mergeCell ref="B1:G1"/>
    <mergeCell ref="H1:T1"/>
    <mergeCell ref="B2:G2"/>
    <mergeCell ref="H2:T2"/>
    <mergeCell ref="B4:C4"/>
    <mergeCell ref="D4:N4"/>
    <mergeCell ref="O4:T4"/>
  </mergeCells>
  <conditionalFormatting sqref="H10:O86">
    <cfRule type="cellIs" dxfId="5" priority="9" operator="greaterThan">
      <formula>10</formula>
    </cfRule>
  </conditionalFormatting>
  <conditionalFormatting sqref="C1:C1048576">
    <cfRule type="duplicateValues" dxfId="4" priority="7"/>
  </conditionalFormatting>
  <conditionalFormatting sqref="C93:C100">
    <cfRule type="duplicateValues" dxfId="3" priority="14"/>
  </conditionalFormatting>
  <dataValidations count="1">
    <dataValidation allowBlank="1" showInputMessage="1" showErrorMessage="1" errorTitle="Không xóa dữ liệu" error="Không xóa dữ liệu" prompt="Không xóa dữ liệu" sqref="W10:W86 D90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3" topLeftCell="A16" activePane="bottomLeft" state="frozen"/>
      <selection activeCell="O3" sqref="O1:O1048576"/>
      <selection pane="bottomLeft" activeCell="P53" sqref="P53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7" customWidth="1"/>
    <col min="5" max="5" width="7.25" style="1" customWidth="1"/>
    <col min="6" max="6" width="9.375" style="1" hidden="1" customWidth="1"/>
    <col min="7" max="7" width="11.125" style="1" bestFit="1" customWidth="1"/>
    <col min="8" max="9" width="4.375" style="1" customWidth="1"/>
    <col min="10" max="10" width="3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5"/>
    <col min="24" max="24" width="9.125" style="65" bestFit="1" customWidth="1"/>
    <col min="25" max="25" width="9" style="65"/>
    <col min="26" max="26" width="10.375" style="65" bestFit="1" customWidth="1"/>
    <col min="27" max="27" width="9.125" style="65" bestFit="1" customWidth="1"/>
    <col min="28" max="38" width="9" style="65"/>
    <col min="39" max="16384" width="9" style="1"/>
  </cols>
  <sheetData>
    <row r="1" spans="2:38" ht="20.25" customHeight="1">
      <c r="B1" s="118" t="s">
        <v>0</v>
      </c>
      <c r="C1" s="118"/>
      <c r="D1" s="118"/>
      <c r="E1" s="118"/>
      <c r="F1" s="118"/>
      <c r="G1" s="118"/>
      <c r="H1" s="119" t="s">
        <v>1263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3"/>
    </row>
    <row r="2" spans="2:38" ht="20.25" customHeight="1">
      <c r="B2" s="120" t="s">
        <v>1</v>
      </c>
      <c r="C2" s="120"/>
      <c r="D2" s="120"/>
      <c r="E2" s="120"/>
      <c r="F2" s="120"/>
      <c r="G2" s="120"/>
      <c r="H2" s="121" t="s">
        <v>47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5"/>
      <c r="AD2" s="66"/>
      <c r="AE2" s="67"/>
      <c r="AF2" s="66"/>
      <c r="AG2" s="66"/>
      <c r="AH2" s="66"/>
      <c r="AI2" s="67"/>
      <c r="AJ2" s="66"/>
    </row>
    <row r="3" spans="2:38" ht="4.5" customHeight="1">
      <c r="B3" s="6"/>
      <c r="C3" s="6"/>
      <c r="D3" s="9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8"/>
      <c r="AI3" s="68"/>
    </row>
    <row r="4" spans="2:38" ht="23.25" customHeight="1">
      <c r="B4" s="122" t="s">
        <v>2</v>
      </c>
      <c r="C4" s="122"/>
      <c r="D4" s="123" t="s">
        <v>55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57</v>
      </c>
      <c r="P4" s="124"/>
      <c r="Q4" s="124"/>
      <c r="R4" s="124"/>
      <c r="S4" s="124"/>
      <c r="T4" s="124"/>
      <c r="W4" s="66"/>
      <c r="X4" s="125" t="s">
        <v>43</v>
      </c>
      <c r="Y4" s="125" t="s">
        <v>8</v>
      </c>
      <c r="Z4" s="125" t="s">
        <v>42</v>
      </c>
      <c r="AA4" s="125" t="s">
        <v>41</v>
      </c>
      <c r="AB4" s="125"/>
      <c r="AC4" s="125"/>
      <c r="AD4" s="125"/>
      <c r="AE4" s="125" t="s">
        <v>40</v>
      </c>
      <c r="AF4" s="125"/>
      <c r="AG4" s="125" t="s">
        <v>38</v>
      </c>
      <c r="AH4" s="125"/>
      <c r="AI4" s="125" t="s">
        <v>39</v>
      </c>
      <c r="AJ4" s="125"/>
      <c r="AK4" s="125" t="s">
        <v>37</v>
      </c>
      <c r="AL4" s="125"/>
    </row>
    <row r="5" spans="2:38" ht="17.25" customHeight="1">
      <c r="B5" s="126" t="s">
        <v>3</v>
      </c>
      <c r="C5" s="126"/>
      <c r="D5" s="91"/>
      <c r="G5" s="127" t="s">
        <v>50</v>
      </c>
      <c r="H5" s="127"/>
      <c r="I5" s="127"/>
      <c r="J5" s="127"/>
      <c r="K5" s="127"/>
      <c r="L5" s="127"/>
      <c r="M5" s="127"/>
      <c r="N5" s="127"/>
      <c r="O5" s="127" t="s">
        <v>53</v>
      </c>
      <c r="P5" s="127"/>
      <c r="Q5" s="127"/>
      <c r="R5" s="127"/>
      <c r="S5" s="127"/>
      <c r="T5" s="127"/>
      <c r="W5" s="66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</row>
    <row r="6" spans="2:38" ht="5.25" customHeight="1">
      <c r="B6" s="9"/>
      <c r="C6" s="9"/>
      <c r="D6" s="92"/>
      <c r="E6" s="9"/>
      <c r="F6" s="9"/>
      <c r="G6" s="9"/>
      <c r="H6" s="9"/>
      <c r="I6" s="9"/>
      <c r="J6" s="9"/>
      <c r="K6" s="9"/>
      <c r="L6" s="9"/>
      <c r="M6" s="9"/>
      <c r="N6" s="9"/>
      <c r="O6" s="62"/>
      <c r="P6" s="3"/>
      <c r="Q6" s="3"/>
      <c r="R6" s="3"/>
      <c r="S6" s="3"/>
      <c r="T6" s="3"/>
      <c r="W6" s="66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</row>
    <row r="7" spans="2:38" ht="38.25" customHeight="1">
      <c r="B7" s="128" t="s">
        <v>4</v>
      </c>
      <c r="C7" s="112" t="s">
        <v>5</v>
      </c>
      <c r="D7" s="114" t="s">
        <v>6</v>
      </c>
      <c r="E7" s="115"/>
      <c r="F7" s="128" t="s">
        <v>7</v>
      </c>
      <c r="G7" s="128" t="s">
        <v>8</v>
      </c>
      <c r="H7" s="134" t="s">
        <v>9</v>
      </c>
      <c r="I7" s="134" t="s">
        <v>10</v>
      </c>
      <c r="J7" s="134" t="s">
        <v>11</v>
      </c>
      <c r="K7" s="134" t="s">
        <v>12</v>
      </c>
      <c r="L7" s="131" t="s">
        <v>13</v>
      </c>
      <c r="M7" s="131" t="s">
        <v>14</v>
      </c>
      <c r="N7" s="131" t="s">
        <v>15</v>
      </c>
      <c r="O7" s="131" t="s">
        <v>16</v>
      </c>
      <c r="P7" s="128" t="s">
        <v>17</v>
      </c>
      <c r="Q7" s="131" t="s">
        <v>18</v>
      </c>
      <c r="R7" s="128" t="s">
        <v>19</v>
      </c>
      <c r="S7" s="128" t="s">
        <v>20</v>
      </c>
      <c r="T7" s="128" t="s">
        <v>21</v>
      </c>
      <c r="W7" s="66"/>
      <c r="X7" s="125"/>
      <c r="Y7" s="125"/>
      <c r="Z7" s="125"/>
      <c r="AA7" s="69" t="s">
        <v>22</v>
      </c>
      <c r="AB7" s="69" t="s">
        <v>23</v>
      </c>
      <c r="AC7" s="69" t="s">
        <v>24</v>
      </c>
      <c r="AD7" s="69" t="s">
        <v>25</v>
      </c>
      <c r="AE7" s="69" t="s">
        <v>26</v>
      </c>
      <c r="AF7" s="69" t="s">
        <v>25</v>
      </c>
      <c r="AG7" s="69" t="s">
        <v>26</v>
      </c>
      <c r="AH7" s="69" t="s">
        <v>25</v>
      </c>
      <c r="AI7" s="69" t="s">
        <v>26</v>
      </c>
      <c r="AJ7" s="69" t="s">
        <v>25</v>
      </c>
      <c r="AK7" s="69" t="s">
        <v>26</v>
      </c>
      <c r="AL7" s="70" t="s">
        <v>25</v>
      </c>
    </row>
    <row r="8" spans="2:38" ht="38.25" customHeight="1">
      <c r="B8" s="130"/>
      <c r="C8" s="113"/>
      <c r="D8" s="116"/>
      <c r="E8" s="117"/>
      <c r="F8" s="130"/>
      <c r="G8" s="130"/>
      <c r="H8" s="134"/>
      <c r="I8" s="134"/>
      <c r="J8" s="134"/>
      <c r="K8" s="134"/>
      <c r="L8" s="131"/>
      <c r="M8" s="131"/>
      <c r="N8" s="131"/>
      <c r="O8" s="131"/>
      <c r="P8" s="129"/>
      <c r="Q8" s="131"/>
      <c r="R8" s="130"/>
      <c r="S8" s="129"/>
      <c r="T8" s="129"/>
      <c r="V8" s="10"/>
      <c r="W8" s="66"/>
      <c r="X8" s="71" t="str">
        <f>+D4</f>
        <v>Kinh tế vi mô 1</v>
      </c>
      <c r="Y8" s="72" t="str">
        <f>+O4</f>
        <v>Nhóm: BSA1310-01</v>
      </c>
      <c r="Z8" s="73">
        <f>+$AI$8+$AK$8+$AG$8</f>
        <v>75</v>
      </c>
      <c r="AA8" s="67">
        <f>COUNTIF($S$9:$S$132,"Khiển trách")</f>
        <v>0</v>
      </c>
      <c r="AB8" s="67">
        <f>COUNTIF($S$9:$S$132,"Cảnh cáo")</f>
        <v>0</v>
      </c>
      <c r="AC8" s="67">
        <f>COUNTIF($S$9:$S$132,"Đình chỉ thi")</f>
        <v>0</v>
      </c>
      <c r="AD8" s="74">
        <f>+($AA$8+$AB$8+$AC$8)/$Z$8*100%</f>
        <v>0</v>
      </c>
      <c r="AE8" s="67">
        <f>SUM(COUNTIF($S$9:$S$130,"Vắng"),COUNTIF($S$9:$S$130,"Vắng có phép"))</f>
        <v>1</v>
      </c>
      <c r="AF8" s="75">
        <f>+$AE$8/$Z$8</f>
        <v>1.3333333333333334E-2</v>
      </c>
      <c r="AG8" s="76">
        <f>COUNTIF($W$9:$W$130,"Thi lại")</f>
        <v>0</v>
      </c>
      <c r="AH8" s="75">
        <f>+$AG$8/$Z$8</f>
        <v>0</v>
      </c>
      <c r="AI8" s="76">
        <f>COUNTIF($W$9:$W$131,"Học lại")</f>
        <v>6</v>
      </c>
      <c r="AJ8" s="75">
        <f>+$AI$8/$Z$8</f>
        <v>0.08</v>
      </c>
      <c r="AK8" s="67">
        <f>COUNTIF($W$10:$W$131,"Đạt")</f>
        <v>69</v>
      </c>
      <c r="AL8" s="74">
        <f>+$AK$8/$Z$8</f>
        <v>0.92</v>
      </c>
    </row>
    <row r="9" spans="2:38" ht="14.25" customHeight="1">
      <c r="B9" s="135" t="s">
        <v>27</v>
      </c>
      <c r="C9" s="136"/>
      <c r="D9" s="136"/>
      <c r="E9" s="136"/>
      <c r="F9" s="136"/>
      <c r="G9" s="137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63">
        <f>100-(H9+I9+J9+K9)</f>
        <v>60</v>
      </c>
      <c r="P9" s="130"/>
      <c r="Q9" s="15"/>
      <c r="R9" s="15"/>
      <c r="S9" s="130"/>
      <c r="T9" s="130"/>
      <c r="W9" s="66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</row>
    <row r="10" spans="2:38" ht="16.5" customHeight="1">
      <c r="B10" s="16">
        <v>1</v>
      </c>
      <c r="C10" s="17" t="s">
        <v>934</v>
      </c>
      <c r="D10" s="101" t="s">
        <v>935</v>
      </c>
      <c r="E10" s="19" t="s">
        <v>759</v>
      </c>
      <c r="F10" s="20" t="s">
        <v>138</v>
      </c>
      <c r="G10" s="17" t="s">
        <v>100</v>
      </c>
      <c r="H10" s="21">
        <v>7</v>
      </c>
      <c r="I10" s="21">
        <v>7</v>
      </c>
      <c r="J10" s="21" t="s">
        <v>28</v>
      </c>
      <c r="K10" s="21">
        <v>8</v>
      </c>
      <c r="L10" s="22"/>
      <c r="M10" s="22"/>
      <c r="N10" s="22"/>
      <c r="O10" s="23">
        <v>1</v>
      </c>
      <c r="P10" s="24">
        <f t="shared" ref="P10:P41" si="0">ROUND(SUMPRODUCT(H10:O10,$H$9:$O$9)/100,1)</f>
        <v>3.6</v>
      </c>
      <c r="Q10" s="25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5" t="str">
        <f t="shared" ref="R10:R41" si="2">IF($P10&lt;4,"Kém",IF(AND($P10&gt;=4,$P10&lt;=5.4),"Trung bình yếu",IF(AND($P10&gt;=5.5,$P10&lt;=6.9),"Trung bình",IF(AND($P10&gt;=7,$P10&lt;=8.4),"Khá",IF(AND($P10&gt;=8.5,$P10&lt;=10),"Giỏi","")))))</f>
        <v>Kém</v>
      </c>
      <c r="S10" s="87" t="str">
        <f t="shared" ref="S10:S51" si="3">+IF(OR($H10=0,$I10=0,$J10=0,$K10=0),"Không đủ ĐKDT","")</f>
        <v/>
      </c>
      <c r="T10" s="26" t="s">
        <v>56</v>
      </c>
      <c r="U10" s="3"/>
      <c r="V10" s="27"/>
      <c r="W10" s="78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</row>
    <row r="11" spans="2:38" ht="16.5" customHeight="1">
      <c r="B11" s="28">
        <v>2</v>
      </c>
      <c r="C11" s="29" t="s">
        <v>936</v>
      </c>
      <c r="D11" s="93" t="s">
        <v>123</v>
      </c>
      <c r="E11" s="31" t="s">
        <v>759</v>
      </c>
      <c r="F11" s="32" t="s">
        <v>937</v>
      </c>
      <c r="G11" s="29" t="s">
        <v>92</v>
      </c>
      <c r="H11" s="33">
        <v>8</v>
      </c>
      <c r="I11" s="33">
        <v>6.5</v>
      </c>
      <c r="J11" s="33" t="s">
        <v>28</v>
      </c>
      <c r="K11" s="33">
        <v>7</v>
      </c>
      <c r="L11" s="34"/>
      <c r="M11" s="34"/>
      <c r="N11" s="34"/>
      <c r="O11" s="35">
        <v>1</v>
      </c>
      <c r="P11" s="36">
        <f t="shared" si="0"/>
        <v>3.5</v>
      </c>
      <c r="Q11" s="37" t="str">
        <f t="shared" si="1"/>
        <v>F</v>
      </c>
      <c r="R11" s="38" t="str">
        <f t="shared" si="2"/>
        <v>Kém</v>
      </c>
      <c r="S11" s="39" t="str">
        <f t="shared" si="3"/>
        <v/>
      </c>
      <c r="T11" s="40" t="s">
        <v>56</v>
      </c>
      <c r="U11" s="3"/>
      <c r="V11" s="27"/>
      <c r="W11" s="78" t="str">
        <f t="shared" si="4"/>
        <v>Học lại</v>
      </c>
      <c r="X11" s="77"/>
      <c r="Y11" s="77"/>
      <c r="Z11" s="77"/>
      <c r="AA11" s="69"/>
      <c r="AB11" s="69"/>
      <c r="AC11" s="69"/>
      <c r="AD11" s="69"/>
      <c r="AE11" s="68"/>
      <c r="AF11" s="69"/>
      <c r="AG11" s="69"/>
      <c r="AH11" s="69"/>
      <c r="AI11" s="69"/>
      <c r="AJ11" s="69"/>
      <c r="AK11" s="69"/>
      <c r="AL11" s="70"/>
    </row>
    <row r="12" spans="2:38" ht="16.5" customHeight="1">
      <c r="B12" s="28">
        <v>3</v>
      </c>
      <c r="C12" s="29" t="s">
        <v>938</v>
      </c>
      <c r="D12" s="93" t="s">
        <v>939</v>
      </c>
      <c r="E12" s="31" t="s">
        <v>74</v>
      </c>
      <c r="F12" s="32" t="s">
        <v>453</v>
      </c>
      <c r="G12" s="29" t="s">
        <v>92</v>
      </c>
      <c r="H12" s="33">
        <v>9</v>
      </c>
      <c r="I12" s="33">
        <v>7.5</v>
      </c>
      <c r="J12" s="33" t="s">
        <v>28</v>
      </c>
      <c r="K12" s="33">
        <v>8</v>
      </c>
      <c r="L12" s="41"/>
      <c r="M12" s="41"/>
      <c r="N12" s="41"/>
      <c r="O12" s="35">
        <v>6.5</v>
      </c>
      <c r="P12" s="36">
        <f t="shared" si="0"/>
        <v>7.2</v>
      </c>
      <c r="Q12" s="37" t="str">
        <f t="shared" si="1"/>
        <v>B</v>
      </c>
      <c r="R12" s="38" t="str">
        <f t="shared" si="2"/>
        <v>Khá</v>
      </c>
      <c r="S12" s="39" t="str">
        <f t="shared" si="3"/>
        <v/>
      </c>
      <c r="T12" s="40" t="s">
        <v>56</v>
      </c>
      <c r="U12" s="3"/>
      <c r="V12" s="27"/>
      <c r="W12" s="78" t="str">
        <f t="shared" si="4"/>
        <v>Đạt</v>
      </c>
      <c r="X12" s="79"/>
      <c r="Y12" s="79"/>
      <c r="Z12" s="80"/>
      <c r="AA12" s="68"/>
      <c r="AB12" s="68"/>
      <c r="AC12" s="68"/>
      <c r="AD12" s="81"/>
      <c r="AE12" s="68"/>
      <c r="AF12" s="82"/>
      <c r="AG12" s="83"/>
      <c r="AH12" s="82"/>
      <c r="AI12" s="83"/>
      <c r="AJ12" s="82"/>
      <c r="AK12" s="68"/>
      <c r="AL12" s="81"/>
    </row>
    <row r="13" spans="2:38" ht="16.5" customHeight="1">
      <c r="B13" s="28">
        <v>4</v>
      </c>
      <c r="C13" s="29" t="s">
        <v>940</v>
      </c>
      <c r="D13" s="93" t="s">
        <v>941</v>
      </c>
      <c r="E13" s="31" t="s">
        <v>74</v>
      </c>
      <c r="F13" s="32" t="s">
        <v>408</v>
      </c>
      <c r="G13" s="29" t="s">
        <v>88</v>
      </c>
      <c r="H13" s="33">
        <v>6</v>
      </c>
      <c r="I13" s="33">
        <v>6.5</v>
      </c>
      <c r="J13" s="33" t="s">
        <v>28</v>
      </c>
      <c r="K13" s="33">
        <v>8</v>
      </c>
      <c r="L13" s="41"/>
      <c r="M13" s="41"/>
      <c r="N13" s="41"/>
      <c r="O13" s="35">
        <v>3</v>
      </c>
      <c r="P13" s="36">
        <f t="shared" si="0"/>
        <v>4.7</v>
      </c>
      <c r="Q13" s="37" t="str">
        <f t="shared" si="1"/>
        <v>D</v>
      </c>
      <c r="R13" s="38" t="str">
        <f t="shared" si="2"/>
        <v>Trung bình yếu</v>
      </c>
      <c r="S13" s="39" t="str">
        <f t="shared" si="3"/>
        <v/>
      </c>
      <c r="T13" s="40" t="s">
        <v>56</v>
      </c>
      <c r="U13" s="3"/>
      <c r="V13" s="27"/>
      <c r="W13" s="78" t="str">
        <f t="shared" si="4"/>
        <v>Đạt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</row>
    <row r="14" spans="2:38" ht="16.5" customHeight="1">
      <c r="B14" s="28">
        <v>5</v>
      </c>
      <c r="C14" s="29" t="s">
        <v>942</v>
      </c>
      <c r="D14" s="93" t="s">
        <v>943</v>
      </c>
      <c r="E14" s="31" t="s">
        <v>74</v>
      </c>
      <c r="F14" s="32" t="s">
        <v>944</v>
      </c>
      <c r="G14" s="29" t="s">
        <v>96</v>
      </c>
      <c r="H14" s="33">
        <v>8</v>
      </c>
      <c r="I14" s="33">
        <v>5.5</v>
      </c>
      <c r="J14" s="33" t="s">
        <v>28</v>
      </c>
      <c r="K14" s="33">
        <v>8.5</v>
      </c>
      <c r="L14" s="41"/>
      <c r="M14" s="41"/>
      <c r="N14" s="41"/>
      <c r="O14" s="35">
        <v>2</v>
      </c>
      <c r="P14" s="36">
        <f t="shared" si="0"/>
        <v>4.3</v>
      </c>
      <c r="Q14" s="37" t="str">
        <f t="shared" si="1"/>
        <v>D</v>
      </c>
      <c r="R14" s="38" t="str">
        <f t="shared" si="2"/>
        <v>Trung bình yếu</v>
      </c>
      <c r="S14" s="39" t="str">
        <f t="shared" si="3"/>
        <v/>
      </c>
      <c r="T14" s="40" t="s">
        <v>56</v>
      </c>
      <c r="U14" s="3"/>
      <c r="V14" s="27"/>
      <c r="W14" s="78" t="str">
        <f t="shared" si="4"/>
        <v>Đạt</v>
      </c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</row>
    <row r="15" spans="2:38" ht="16.5" customHeight="1">
      <c r="B15" s="28">
        <v>6</v>
      </c>
      <c r="C15" s="29" t="s">
        <v>945</v>
      </c>
      <c r="D15" s="93" t="s">
        <v>946</v>
      </c>
      <c r="E15" s="31" t="s">
        <v>74</v>
      </c>
      <c r="F15" s="32" t="s">
        <v>871</v>
      </c>
      <c r="G15" s="29" t="s">
        <v>126</v>
      </c>
      <c r="H15" s="33">
        <v>10</v>
      </c>
      <c r="I15" s="33">
        <v>5</v>
      </c>
      <c r="J15" s="33" t="s">
        <v>28</v>
      </c>
      <c r="K15" s="33">
        <v>7</v>
      </c>
      <c r="L15" s="41"/>
      <c r="M15" s="41"/>
      <c r="N15" s="41"/>
      <c r="O15" s="35">
        <v>4</v>
      </c>
      <c r="P15" s="36">
        <f t="shared" si="0"/>
        <v>5.3</v>
      </c>
      <c r="Q15" s="37" t="str">
        <f t="shared" si="1"/>
        <v>D+</v>
      </c>
      <c r="R15" s="38" t="str">
        <f t="shared" si="2"/>
        <v>Trung bình yếu</v>
      </c>
      <c r="S15" s="39" t="str">
        <f t="shared" si="3"/>
        <v/>
      </c>
      <c r="T15" s="40" t="s">
        <v>56</v>
      </c>
      <c r="U15" s="3"/>
      <c r="V15" s="27"/>
      <c r="W15" s="78" t="str">
        <f t="shared" si="4"/>
        <v>Đạt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</row>
    <row r="16" spans="2:38" ht="16.5" customHeight="1">
      <c r="B16" s="28">
        <v>7</v>
      </c>
      <c r="C16" s="29" t="s">
        <v>947</v>
      </c>
      <c r="D16" s="93" t="s">
        <v>136</v>
      </c>
      <c r="E16" s="31" t="s">
        <v>74</v>
      </c>
      <c r="F16" s="32" t="s">
        <v>948</v>
      </c>
      <c r="G16" s="29" t="s">
        <v>92</v>
      </c>
      <c r="H16" s="33">
        <v>8</v>
      </c>
      <c r="I16" s="33">
        <v>6.5</v>
      </c>
      <c r="J16" s="33" t="s">
        <v>28</v>
      </c>
      <c r="K16" s="33">
        <v>7.5</v>
      </c>
      <c r="L16" s="41"/>
      <c r="M16" s="41"/>
      <c r="N16" s="41"/>
      <c r="O16" s="35">
        <v>7.5</v>
      </c>
      <c r="P16" s="36">
        <f t="shared" si="0"/>
        <v>7.5</v>
      </c>
      <c r="Q16" s="37" t="str">
        <f t="shared" si="1"/>
        <v>B</v>
      </c>
      <c r="R16" s="38" t="str">
        <f t="shared" si="2"/>
        <v>Khá</v>
      </c>
      <c r="S16" s="39" t="str">
        <f t="shared" si="3"/>
        <v/>
      </c>
      <c r="T16" s="40" t="s">
        <v>56</v>
      </c>
      <c r="U16" s="3"/>
      <c r="V16" s="27"/>
      <c r="W16" s="78" t="str">
        <f t="shared" si="4"/>
        <v>Đạt</v>
      </c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</row>
    <row r="17" spans="2:38" ht="16.5" customHeight="1">
      <c r="B17" s="28">
        <v>8</v>
      </c>
      <c r="C17" s="29" t="s">
        <v>949</v>
      </c>
      <c r="D17" s="93" t="s">
        <v>365</v>
      </c>
      <c r="E17" s="31" t="s">
        <v>74</v>
      </c>
      <c r="F17" s="32" t="s">
        <v>950</v>
      </c>
      <c r="G17" s="29" t="s">
        <v>96</v>
      </c>
      <c r="H17" s="33">
        <v>9</v>
      </c>
      <c r="I17" s="33">
        <v>5.5</v>
      </c>
      <c r="J17" s="33" t="s">
        <v>28</v>
      </c>
      <c r="K17" s="33">
        <v>8</v>
      </c>
      <c r="L17" s="41"/>
      <c r="M17" s="41"/>
      <c r="N17" s="41"/>
      <c r="O17" s="35">
        <v>5</v>
      </c>
      <c r="P17" s="36">
        <f t="shared" si="0"/>
        <v>6.1</v>
      </c>
      <c r="Q17" s="37" t="str">
        <f t="shared" si="1"/>
        <v>C</v>
      </c>
      <c r="R17" s="38" t="str">
        <f t="shared" si="2"/>
        <v>Trung bình</v>
      </c>
      <c r="S17" s="39" t="str">
        <f t="shared" si="3"/>
        <v/>
      </c>
      <c r="T17" s="40" t="s">
        <v>56</v>
      </c>
      <c r="U17" s="3"/>
      <c r="V17" s="27"/>
      <c r="W17" s="78" t="str">
        <f t="shared" si="4"/>
        <v>Đạt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</row>
    <row r="18" spans="2:38" ht="16.5" customHeight="1">
      <c r="B18" s="28">
        <v>9</v>
      </c>
      <c r="C18" s="29" t="s">
        <v>951</v>
      </c>
      <c r="D18" s="93" t="s">
        <v>136</v>
      </c>
      <c r="E18" s="31" t="s">
        <v>116</v>
      </c>
      <c r="F18" s="32" t="s">
        <v>862</v>
      </c>
      <c r="G18" s="29" t="s">
        <v>126</v>
      </c>
      <c r="H18" s="33">
        <v>9</v>
      </c>
      <c r="I18" s="33">
        <v>8</v>
      </c>
      <c r="J18" s="33" t="s">
        <v>28</v>
      </c>
      <c r="K18" s="33">
        <v>8</v>
      </c>
      <c r="L18" s="41"/>
      <c r="M18" s="41"/>
      <c r="N18" s="41"/>
      <c r="O18" s="35">
        <v>7</v>
      </c>
      <c r="P18" s="36">
        <f t="shared" si="0"/>
        <v>7.5</v>
      </c>
      <c r="Q18" s="37" t="str">
        <f t="shared" si="1"/>
        <v>B</v>
      </c>
      <c r="R18" s="38" t="str">
        <f t="shared" si="2"/>
        <v>Khá</v>
      </c>
      <c r="S18" s="39" t="str">
        <f t="shared" si="3"/>
        <v/>
      </c>
      <c r="T18" s="40" t="s">
        <v>56</v>
      </c>
      <c r="U18" s="3"/>
      <c r="V18" s="27"/>
      <c r="W18" s="78" t="str">
        <f t="shared" si="4"/>
        <v>Đạt</v>
      </c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</row>
    <row r="19" spans="2:38" ht="16.5" customHeight="1">
      <c r="B19" s="28">
        <v>10</v>
      </c>
      <c r="C19" s="29" t="s">
        <v>952</v>
      </c>
      <c r="D19" s="93" t="s">
        <v>953</v>
      </c>
      <c r="E19" s="31" t="s">
        <v>954</v>
      </c>
      <c r="F19" s="32" t="s">
        <v>221</v>
      </c>
      <c r="G19" s="29" t="s">
        <v>100</v>
      </c>
      <c r="H19" s="33">
        <v>9</v>
      </c>
      <c r="I19" s="33">
        <v>8</v>
      </c>
      <c r="J19" s="33" t="s">
        <v>28</v>
      </c>
      <c r="K19" s="33">
        <v>7</v>
      </c>
      <c r="L19" s="41"/>
      <c r="M19" s="41"/>
      <c r="N19" s="41"/>
      <c r="O19" s="35">
        <v>2.5</v>
      </c>
      <c r="P19" s="36">
        <f t="shared" si="0"/>
        <v>4.5999999999999996</v>
      </c>
      <c r="Q19" s="37" t="str">
        <f t="shared" si="1"/>
        <v>D</v>
      </c>
      <c r="R19" s="38" t="str">
        <f t="shared" si="2"/>
        <v>Trung bình yếu</v>
      </c>
      <c r="S19" s="39" t="str">
        <f t="shared" si="3"/>
        <v/>
      </c>
      <c r="T19" s="40" t="s">
        <v>56</v>
      </c>
      <c r="U19" s="3"/>
      <c r="V19" s="27"/>
      <c r="W19" s="78" t="str">
        <f t="shared" si="4"/>
        <v>Đạt</v>
      </c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</row>
    <row r="20" spans="2:38" ht="16.5" customHeight="1">
      <c r="B20" s="28">
        <v>11</v>
      </c>
      <c r="C20" s="29" t="s">
        <v>955</v>
      </c>
      <c r="D20" s="93" t="s">
        <v>956</v>
      </c>
      <c r="E20" s="31" t="s">
        <v>957</v>
      </c>
      <c r="F20" s="32" t="s">
        <v>958</v>
      </c>
      <c r="G20" s="29" t="s">
        <v>126</v>
      </c>
      <c r="H20" s="33">
        <v>9</v>
      </c>
      <c r="I20" s="33">
        <v>6.5</v>
      </c>
      <c r="J20" s="33" t="s">
        <v>28</v>
      </c>
      <c r="K20" s="33">
        <v>8</v>
      </c>
      <c r="L20" s="41"/>
      <c r="M20" s="41"/>
      <c r="N20" s="41"/>
      <c r="O20" s="35">
        <v>6.5</v>
      </c>
      <c r="P20" s="36">
        <f t="shared" si="0"/>
        <v>7.1</v>
      </c>
      <c r="Q20" s="37" t="str">
        <f t="shared" si="1"/>
        <v>B</v>
      </c>
      <c r="R20" s="38" t="str">
        <f t="shared" si="2"/>
        <v>Khá</v>
      </c>
      <c r="S20" s="39" t="str">
        <f t="shared" si="3"/>
        <v/>
      </c>
      <c r="T20" s="40" t="s">
        <v>56</v>
      </c>
      <c r="U20" s="3"/>
      <c r="V20" s="27"/>
      <c r="W20" s="78" t="str">
        <f t="shared" si="4"/>
        <v>Đạt</v>
      </c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</row>
    <row r="21" spans="2:38" ht="16.5" customHeight="1">
      <c r="B21" s="28">
        <v>12</v>
      </c>
      <c r="C21" s="29" t="s">
        <v>959</v>
      </c>
      <c r="D21" s="93" t="s">
        <v>960</v>
      </c>
      <c r="E21" s="31" t="s">
        <v>961</v>
      </c>
      <c r="F21" s="32" t="s">
        <v>336</v>
      </c>
      <c r="G21" s="29" t="s">
        <v>92</v>
      </c>
      <c r="H21" s="33">
        <v>9</v>
      </c>
      <c r="I21" s="33">
        <v>7</v>
      </c>
      <c r="J21" s="33" t="s">
        <v>28</v>
      </c>
      <c r="K21" s="33">
        <v>8</v>
      </c>
      <c r="L21" s="41"/>
      <c r="M21" s="41"/>
      <c r="N21" s="41"/>
      <c r="O21" s="35">
        <v>5.5</v>
      </c>
      <c r="P21" s="36">
        <f t="shared" si="0"/>
        <v>6.5</v>
      </c>
      <c r="Q21" s="37" t="str">
        <f t="shared" si="1"/>
        <v>C+</v>
      </c>
      <c r="R21" s="38" t="str">
        <f t="shared" si="2"/>
        <v>Trung bình</v>
      </c>
      <c r="S21" s="39" t="str">
        <f t="shared" si="3"/>
        <v/>
      </c>
      <c r="T21" s="40" t="s">
        <v>56</v>
      </c>
      <c r="U21" s="3"/>
      <c r="V21" s="27"/>
      <c r="W21" s="78" t="str">
        <f t="shared" si="4"/>
        <v>Đạt</v>
      </c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2:38" ht="16.5" customHeight="1">
      <c r="B22" s="28">
        <v>13</v>
      </c>
      <c r="C22" s="29" t="s">
        <v>962</v>
      </c>
      <c r="D22" s="93" t="s">
        <v>963</v>
      </c>
      <c r="E22" s="31" t="s">
        <v>378</v>
      </c>
      <c r="F22" s="32" t="s">
        <v>87</v>
      </c>
      <c r="G22" s="29" t="s">
        <v>88</v>
      </c>
      <c r="H22" s="33">
        <v>8</v>
      </c>
      <c r="I22" s="33">
        <v>4.5</v>
      </c>
      <c r="J22" s="33" t="s">
        <v>28</v>
      </c>
      <c r="K22" s="33">
        <v>8</v>
      </c>
      <c r="L22" s="41"/>
      <c r="M22" s="41"/>
      <c r="N22" s="41"/>
      <c r="O22" s="35">
        <v>2.5</v>
      </c>
      <c r="P22" s="36">
        <f t="shared" si="0"/>
        <v>4.4000000000000004</v>
      </c>
      <c r="Q22" s="37" t="str">
        <f t="shared" si="1"/>
        <v>D</v>
      </c>
      <c r="R22" s="38" t="str">
        <f t="shared" si="2"/>
        <v>Trung bình yếu</v>
      </c>
      <c r="S22" s="39" t="str">
        <f t="shared" si="3"/>
        <v/>
      </c>
      <c r="T22" s="40" t="s">
        <v>56</v>
      </c>
      <c r="U22" s="3"/>
      <c r="V22" s="27"/>
      <c r="W22" s="78" t="str">
        <f t="shared" si="4"/>
        <v>Đạt</v>
      </c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2:38" ht="16.5" customHeight="1">
      <c r="B23" s="28">
        <v>14</v>
      </c>
      <c r="C23" s="29" t="s">
        <v>964</v>
      </c>
      <c r="D23" s="93" t="s">
        <v>965</v>
      </c>
      <c r="E23" s="31" t="s">
        <v>966</v>
      </c>
      <c r="F23" s="32" t="s">
        <v>967</v>
      </c>
      <c r="G23" s="29" t="s">
        <v>76</v>
      </c>
      <c r="H23" s="33">
        <v>9</v>
      </c>
      <c r="I23" s="33">
        <v>6</v>
      </c>
      <c r="J23" s="33" t="s">
        <v>28</v>
      </c>
      <c r="K23" s="33">
        <v>8</v>
      </c>
      <c r="L23" s="41"/>
      <c r="M23" s="41"/>
      <c r="N23" s="41"/>
      <c r="O23" s="35">
        <v>2</v>
      </c>
      <c r="P23" s="36">
        <f t="shared" si="0"/>
        <v>4.3</v>
      </c>
      <c r="Q23" s="37" t="str">
        <f t="shared" si="1"/>
        <v>D</v>
      </c>
      <c r="R23" s="38" t="str">
        <f t="shared" si="2"/>
        <v>Trung bình yếu</v>
      </c>
      <c r="S23" s="39" t="str">
        <f t="shared" si="3"/>
        <v/>
      </c>
      <c r="T23" s="40" t="s">
        <v>56</v>
      </c>
      <c r="U23" s="3"/>
      <c r="V23" s="27"/>
      <c r="W23" s="78" t="str">
        <f t="shared" si="4"/>
        <v>Đạt</v>
      </c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2:38" ht="16.5" customHeight="1">
      <c r="B24" s="28">
        <v>15</v>
      </c>
      <c r="C24" s="29" t="s">
        <v>968</v>
      </c>
      <c r="D24" s="93" t="s">
        <v>969</v>
      </c>
      <c r="E24" s="31" t="s">
        <v>970</v>
      </c>
      <c r="F24" s="32" t="s">
        <v>504</v>
      </c>
      <c r="G24" s="29" t="s">
        <v>84</v>
      </c>
      <c r="H24" s="33">
        <v>9</v>
      </c>
      <c r="I24" s="33">
        <v>4</v>
      </c>
      <c r="J24" s="33" t="s">
        <v>28</v>
      </c>
      <c r="K24" s="33">
        <v>7.5</v>
      </c>
      <c r="L24" s="41"/>
      <c r="M24" s="41"/>
      <c r="N24" s="41"/>
      <c r="O24" s="35">
        <v>3.5</v>
      </c>
      <c r="P24" s="36">
        <f t="shared" si="0"/>
        <v>4.9000000000000004</v>
      </c>
      <c r="Q24" s="37" t="str">
        <f t="shared" si="1"/>
        <v>D</v>
      </c>
      <c r="R24" s="38" t="str">
        <f t="shared" si="2"/>
        <v>Trung bình yếu</v>
      </c>
      <c r="S24" s="39" t="str">
        <f t="shared" si="3"/>
        <v/>
      </c>
      <c r="T24" s="40" t="s">
        <v>56</v>
      </c>
      <c r="U24" s="3"/>
      <c r="V24" s="27"/>
      <c r="W24" s="78" t="str">
        <f t="shared" si="4"/>
        <v>Đạt</v>
      </c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2:38" ht="16.5" customHeight="1">
      <c r="B25" s="28">
        <v>16</v>
      </c>
      <c r="C25" s="29" t="s">
        <v>971</v>
      </c>
      <c r="D25" s="93" t="s">
        <v>972</v>
      </c>
      <c r="E25" s="31" t="s">
        <v>594</v>
      </c>
      <c r="F25" s="32" t="s">
        <v>973</v>
      </c>
      <c r="G25" s="29" t="s">
        <v>84</v>
      </c>
      <c r="H25" s="33">
        <v>9</v>
      </c>
      <c r="I25" s="33">
        <v>4</v>
      </c>
      <c r="J25" s="33" t="s">
        <v>28</v>
      </c>
      <c r="K25" s="33">
        <v>6.5</v>
      </c>
      <c r="L25" s="41"/>
      <c r="M25" s="41"/>
      <c r="N25" s="41"/>
      <c r="O25" s="35">
        <v>3</v>
      </c>
      <c r="P25" s="36">
        <f t="shared" si="0"/>
        <v>4.4000000000000004</v>
      </c>
      <c r="Q25" s="37" t="str">
        <f t="shared" si="1"/>
        <v>D</v>
      </c>
      <c r="R25" s="38" t="str">
        <f t="shared" si="2"/>
        <v>Trung bình yếu</v>
      </c>
      <c r="S25" s="39" t="str">
        <f t="shared" si="3"/>
        <v/>
      </c>
      <c r="T25" s="40" t="s">
        <v>56</v>
      </c>
      <c r="U25" s="3"/>
      <c r="V25" s="27"/>
      <c r="W25" s="78" t="str">
        <f t="shared" si="4"/>
        <v>Đạt</v>
      </c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2:38" ht="16.5" customHeight="1">
      <c r="B26" s="28">
        <v>17</v>
      </c>
      <c r="C26" s="29" t="s">
        <v>974</v>
      </c>
      <c r="D26" s="93" t="s">
        <v>195</v>
      </c>
      <c r="E26" s="31" t="s">
        <v>594</v>
      </c>
      <c r="F26" s="32" t="s">
        <v>975</v>
      </c>
      <c r="G26" s="29" t="s">
        <v>100</v>
      </c>
      <c r="H26" s="33">
        <v>8</v>
      </c>
      <c r="I26" s="33">
        <v>7</v>
      </c>
      <c r="J26" s="33" t="s">
        <v>28</v>
      </c>
      <c r="K26" s="33">
        <v>8</v>
      </c>
      <c r="L26" s="41"/>
      <c r="M26" s="41"/>
      <c r="N26" s="41"/>
      <c r="O26" s="35">
        <v>2</v>
      </c>
      <c r="P26" s="36">
        <f t="shared" si="0"/>
        <v>4.3</v>
      </c>
      <c r="Q26" s="37" t="str">
        <f t="shared" si="1"/>
        <v>D</v>
      </c>
      <c r="R26" s="38" t="str">
        <f t="shared" si="2"/>
        <v>Trung bình yếu</v>
      </c>
      <c r="S26" s="39" t="str">
        <f t="shared" si="3"/>
        <v/>
      </c>
      <c r="T26" s="40" t="s">
        <v>56</v>
      </c>
      <c r="U26" s="3"/>
      <c r="V26" s="27"/>
      <c r="W26" s="78" t="str">
        <f t="shared" si="4"/>
        <v>Đạt</v>
      </c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2:38" ht="16.5" customHeight="1">
      <c r="B27" s="28">
        <v>18</v>
      </c>
      <c r="C27" s="29" t="s">
        <v>976</v>
      </c>
      <c r="D27" s="93" t="s">
        <v>977</v>
      </c>
      <c r="E27" s="31" t="s">
        <v>132</v>
      </c>
      <c r="F27" s="32" t="s">
        <v>978</v>
      </c>
      <c r="G27" s="29" t="s">
        <v>100</v>
      </c>
      <c r="H27" s="33">
        <v>9</v>
      </c>
      <c r="I27" s="33">
        <v>6</v>
      </c>
      <c r="J27" s="33" t="s">
        <v>28</v>
      </c>
      <c r="K27" s="33">
        <v>7</v>
      </c>
      <c r="L27" s="41"/>
      <c r="M27" s="41"/>
      <c r="N27" s="41"/>
      <c r="O27" s="35">
        <v>2</v>
      </c>
      <c r="P27" s="36">
        <f t="shared" si="0"/>
        <v>4.0999999999999996</v>
      </c>
      <c r="Q27" s="37" t="str">
        <f t="shared" si="1"/>
        <v>D</v>
      </c>
      <c r="R27" s="38" t="str">
        <f t="shared" si="2"/>
        <v>Trung bình yếu</v>
      </c>
      <c r="S27" s="39" t="str">
        <f t="shared" si="3"/>
        <v/>
      </c>
      <c r="T27" s="40" t="s">
        <v>56</v>
      </c>
      <c r="U27" s="3"/>
      <c r="V27" s="27"/>
      <c r="W27" s="78" t="str">
        <f t="shared" si="4"/>
        <v>Đạt</v>
      </c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2:38" ht="16.5" customHeight="1">
      <c r="B28" s="28">
        <v>19</v>
      </c>
      <c r="C28" s="29" t="s">
        <v>979</v>
      </c>
      <c r="D28" s="93" t="s">
        <v>980</v>
      </c>
      <c r="E28" s="31" t="s">
        <v>132</v>
      </c>
      <c r="F28" s="32" t="s">
        <v>478</v>
      </c>
      <c r="G28" s="29" t="s">
        <v>88</v>
      </c>
      <c r="H28" s="33">
        <v>5</v>
      </c>
      <c r="I28" s="33">
        <v>8</v>
      </c>
      <c r="J28" s="33" t="s">
        <v>28</v>
      </c>
      <c r="K28" s="33">
        <v>7.5</v>
      </c>
      <c r="L28" s="41"/>
      <c r="M28" s="41"/>
      <c r="N28" s="41"/>
      <c r="O28" s="35">
        <v>2.5</v>
      </c>
      <c r="P28" s="36">
        <f t="shared" si="0"/>
        <v>4.3</v>
      </c>
      <c r="Q28" s="37" t="str">
        <f t="shared" si="1"/>
        <v>D</v>
      </c>
      <c r="R28" s="38" t="str">
        <f t="shared" si="2"/>
        <v>Trung bình yếu</v>
      </c>
      <c r="S28" s="39" t="str">
        <f t="shared" si="3"/>
        <v/>
      </c>
      <c r="T28" s="40" t="s">
        <v>56</v>
      </c>
      <c r="U28" s="3"/>
      <c r="V28" s="27"/>
      <c r="W28" s="78" t="str">
        <f t="shared" si="4"/>
        <v>Đạt</v>
      </c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  <row r="29" spans="2:38" ht="16.5" customHeight="1">
      <c r="B29" s="28">
        <v>20</v>
      </c>
      <c r="C29" s="29" t="s">
        <v>981</v>
      </c>
      <c r="D29" s="93" t="s">
        <v>982</v>
      </c>
      <c r="E29" s="31" t="s">
        <v>608</v>
      </c>
      <c r="F29" s="32" t="s">
        <v>862</v>
      </c>
      <c r="G29" s="29" t="s">
        <v>100</v>
      </c>
      <c r="H29" s="33">
        <v>6</v>
      </c>
      <c r="I29" s="33">
        <v>5</v>
      </c>
      <c r="J29" s="33" t="s">
        <v>28</v>
      </c>
      <c r="K29" s="33">
        <v>8</v>
      </c>
      <c r="L29" s="41"/>
      <c r="M29" s="41"/>
      <c r="N29" s="41"/>
      <c r="O29" s="35">
        <v>5.5</v>
      </c>
      <c r="P29" s="36">
        <f t="shared" si="0"/>
        <v>6</v>
      </c>
      <c r="Q29" s="37" t="str">
        <f t="shared" si="1"/>
        <v>C</v>
      </c>
      <c r="R29" s="38" t="str">
        <f t="shared" si="2"/>
        <v>Trung bình</v>
      </c>
      <c r="S29" s="39" t="str">
        <f t="shared" si="3"/>
        <v/>
      </c>
      <c r="T29" s="40" t="s">
        <v>56</v>
      </c>
      <c r="U29" s="3"/>
      <c r="V29" s="27"/>
      <c r="W29" s="78" t="str">
        <f t="shared" si="4"/>
        <v>Đạt</v>
      </c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2:38" ht="16.5" customHeight="1">
      <c r="B30" s="28">
        <v>21</v>
      </c>
      <c r="C30" s="29" t="s">
        <v>983</v>
      </c>
      <c r="D30" s="93" t="s">
        <v>984</v>
      </c>
      <c r="E30" s="31" t="s">
        <v>387</v>
      </c>
      <c r="F30" s="32" t="s">
        <v>883</v>
      </c>
      <c r="G30" s="29" t="s">
        <v>100</v>
      </c>
      <c r="H30" s="33">
        <v>7</v>
      </c>
      <c r="I30" s="33">
        <v>5</v>
      </c>
      <c r="J30" s="33" t="s">
        <v>28</v>
      </c>
      <c r="K30" s="33">
        <v>8</v>
      </c>
      <c r="L30" s="41"/>
      <c r="M30" s="41"/>
      <c r="N30" s="41"/>
      <c r="O30" s="35">
        <v>3.5</v>
      </c>
      <c r="P30" s="36">
        <f t="shared" si="0"/>
        <v>4.9000000000000004</v>
      </c>
      <c r="Q30" s="37" t="str">
        <f t="shared" si="1"/>
        <v>D</v>
      </c>
      <c r="R30" s="38" t="str">
        <f t="shared" si="2"/>
        <v>Trung bình yếu</v>
      </c>
      <c r="S30" s="39" t="str">
        <f t="shared" si="3"/>
        <v/>
      </c>
      <c r="T30" s="40" t="s">
        <v>56</v>
      </c>
      <c r="U30" s="3"/>
      <c r="V30" s="27"/>
      <c r="W30" s="78" t="str">
        <f t="shared" si="4"/>
        <v>Đạt</v>
      </c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2:38" ht="16.5" customHeight="1">
      <c r="B31" s="28">
        <v>22</v>
      </c>
      <c r="C31" s="29" t="s">
        <v>985</v>
      </c>
      <c r="D31" s="93" t="s">
        <v>449</v>
      </c>
      <c r="E31" s="31" t="s">
        <v>146</v>
      </c>
      <c r="F31" s="32" t="s">
        <v>986</v>
      </c>
      <c r="G31" s="29" t="s">
        <v>96</v>
      </c>
      <c r="H31" s="33">
        <v>10</v>
      </c>
      <c r="I31" s="33">
        <v>7</v>
      </c>
      <c r="J31" s="33" t="s">
        <v>28</v>
      </c>
      <c r="K31" s="33">
        <v>8</v>
      </c>
      <c r="L31" s="41"/>
      <c r="M31" s="41"/>
      <c r="N31" s="41"/>
      <c r="O31" s="35">
        <v>5.5</v>
      </c>
      <c r="P31" s="36">
        <f t="shared" si="0"/>
        <v>6.6</v>
      </c>
      <c r="Q31" s="37" t="str">
        <f t="shared" si="1"/>
        <v>C+</v>
      </c>
      <c r="R31" s="38" t="str">
        <f t="shared" si="2"/>
        <v>Trung bình</v>
      </c>
      <c r="S31" s="39" t="str">
        <f t="shared" si="3"/>
        <v/>
      </c>
      <c r="T31" s="40" t="s">
        <v>56</v>
      </c>
      <c r="U31" s="3"/>
      <c r="V31" s="27"/>
      <c r="W31" s="78" t="str">
        <f t="shared" si="4"/>
        <v>Đạt</v>
      </c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2:38" ht="16.5" customHeight="1">
      <c r="B32" s="28">
        <v>23</v>
      </c>
      <c r="C32" s="29" t="s">
        <v>987</v>
      </c>
      <c r="D32" s="93" t="s">
        <v>988</v>
      </c>
      <c r="E32" s="31" t="s">
        <v>813</v>
      </c>
      <c r="F32" s="32" t="s">
        <v>431</v>
      </c>
      <c r="G32" s="29" t="s">
        <v>92</v>
      </c>
      <c r="H32" s="33">
        <v>8</v>
      </c>
      <c r="I32" s="33">
        <v>6</v>
      </c>
      <c r="J32" s="33" t="s">
        <v>28</v>
      </c>
      <c r="K32" s="33">
        <v>7.5</v>
      </c>
      <c r="L32" s="41"/>
      <c r="M32" s="41"/>
      <c r="N32" s="41"/>
      <c r="O32" s="35">
        <v>2</v>
      </c>
      <c r="P32" s="36">
        <f t="shared" si="0"/>
        <v>4.0999999999999996</v>
      </c>
      <c r="Q32" s="37" t="str">
        <f t="shared" si="1"/>
        <v>D</v>
      </c>
      <c r="R32" s="38" t="str">
        <f t="shared" si="2"/>
        <v>Trung bình yếu</v>
      </c>
      <c r="S32" s="39" t="str">
        <f t="shared" si="3"/>
        <v/>
      </c>
      <c r="T32" s="40" t="s">
        <v>56</v>
      </c>
      <c r="U32" s="3"/>
      <c r="V32" s="27"/>
      <c r="W32" s="78" t="str">
        <f t="shared" si="4"/>
        <v>Đạt</v>
      </c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2:38" ht="16.5" customHeight="1">
      <c r="B33" s="28">
        <v>24</v>
      </c>
      <c r="C33" s="29" t="s">
        <v>989</v>
      </c>
      <c r="D33" s="93" t="s">
        <v>990</v>
      </c>
      <c r="E33" s="31" t="s">
        <v>154</v>
      </c>
      <c r="F33" s="32" t="s">
        <v>967</v>
      </c>
      <c r="G33" s="29" t="s">
        <v>92</v>
      </c>
      <c r="H33" s="33">
        <v>5</v>
      </c>
      <c r="I33" s="33">
        <v>4</v>
      </c>
      <c r="J33" s="33" t="s">
        <v>28</v>
      </c>
      <c r="K33" s="33">
        <v>6.5</v>
      </c>
      <c r="L33" s="41"/>
      <c r="M33" s="41"/>
      <c r="N33" s="41"/>
      <c r="O33" s="35">
        <v>3</v>
      </c>
      <c r="P33" s="36">
        <f t="shared" si="0"/>
        <v>4</v>
      </c>
      <c r="Q33" s="37" t="str">
        <f t="shared" si="1"/>
        <v>D</v>
      </c>
      <c r="R33" s="38" t="str">
        <f t="shared" si="2"/>
        <v>Trung bình yếu</v>
      </c>
      <c r="S33" s="39" t="str">
        <f t="shared" si="3"/>
        <v/>
      </c>
      <c r="T33" s="40" t="s">
        <v>56</v>
      </c>
      <c r="U33" s="3"/>
      <c r="V33" s="27"/>
      <c r="W33" s="78" t="str">
        <f t="shared" si="4"/>
        <v>Đạt</v>
      </c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  <row r="34" spans="2:38" ht="16.5" customHeight="1">
      <c r="B34" s="28">
        <v>25</v>
      </c>
      <c r="C34" s="29" t="s">
        <v>991</v>
      </c>
      <c r="D34" s="93" t="s">
        <v>992</v>
      </c>
      <c r="E34" s="31" t="s">
        <v>407</v>
      </c>
      <c r="F34" s="32" t="s">
        <v>521</v>
      </c>
      <c r="G34" s="29" t="s">
        <v>100</v>
      </c>
      <c r="H34" s="33">
        <v>7</v>
      </c>
      <c r="I34" s="33">
        <v>7</v>
      </c>
      <c r="J34" s="33" t="s">
        <v>28</v>
      </c>
      <c r="K34" s="33">
        <v>8</v>
      </c>
      <c r="L34" s="41"/>
      <c r="M34" s="41"/>
      <c r="N34" s="41"/>
      <c r="O34" s="35">
        <v>2.5</v>
      </c>
      <c r="P34" s="36">
        <f t="shared" si="0"/>
        <v>4.5</v>
      </c>
      <c r="Q34" s="37" t="str">
        <f t="shared" si="1"/>
        <v>D</v>
      </c>
      <c r="R34" s="38" t="str">
        <f t="shared" si="2"/>
        <v>Trung bình yếu</v>
      </c>
      <c r="S34" s="39" t="str">
        <f t="shared" si="3"/>
        <v/>
      </c>
      <c r="T34" s="40" t="s">
        <v>56</v>
      </c>
      <c r="U34" s="3"/>
      <c r="V34" s="27"/>
      <c r="W34" s="78" t="str">
        <f t="shared" si="4"/>
        <v>Đạt</v>
      </c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</row>
    <row r="35" spans="2:38" ht="16.5" customHeight="1">
      <c r="B35" s="28">
        <v>26</v>
      </c>
      <c r="C35" s="29" t="s">
        <v>993</v>
      </c>
      <c r="D35" s="93" t="s">
        <v>123</v>
      </c>
      <c r="E35" s="31" t="s">
        <v>818</v>
      </c>
      <c r="F35" s="32" t="s">
        <v>958</v>
      </c>
      <c r="G35" s="29" t="s">
        <v>126</v>
      </c>
      <c r="H35" s="33">
        <v>9</v>
      </c>
      <c r="I35" s="33">
        <v>8.5</v>
      </c>
      <c r="J35" s="33" t="s">
        <v>28</v>
      </c>
      <c r="K35" s="33">
        <v>7</v>
      </c>
      <c r="L35" s="41"/>
      <c r="M35" s="41"/>
      <c r="N35" s="41"/>
      <c r="O35" s="35">
        <v>6.5</v>
      </c>
      <c r="P35" s="36">
        <f t="shared" si="0"/>
        <v>7.1</v>
      </c>
      <c r="Q35" s="37" t="str">
        <f t="shared" si="1"/>
        <v>B</v>
      </c>
      <c r="R35" s="38" t="str">
        <f t="shared" si="2"/>
        <v>Khá</v>
      </c>
      <c r="S35" s="39" t="str">
        <f t="shared" si="3"/>
        <v/>
      </c>
      <c r="T35" s="40" t="s">
        <v>56</v>
      </c>
      <c r="U35" s="3"/>
      <c r="V35" s="27"/>
      <c r="W35" s="78" t="str">
        <f t="shared" si="4"/>
        <v>Đạt</v>
      </c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2:38" ht="16.5" customHeight="1">
      <c r="B36" s="28">
        <v>27</v>
      </c>
      <c r="C36" s="29" t="s">
        <v>994</v>
      </c>
      <c r="D36" s="93" t="s">
        <v>250</v>
      </c>
      <c r="E36" s="31" t="s">
        <v>177</v>
      </c>
      <c r="F36" s="32" t="s">
        <v>930</v>
      </c>
      <c r="G36" s="29" t="s">
        <v>80</v>
      </c>
      <c r="H36" s="33">
        <v>8</v>
      </c>
      <c r="I36" s="33">
        <v>7</v>
      </c>
      <c r="J36" s="33" t="s">
        <v>28</v>
      </c>
      <c r="K36" s="33">
        <v>8</v>
      </c>
      <c r="L36" s="41"/>
      <c r="M36" s="41"/>
      <c r="N36" s="41"/>
      <c r="O36" s="35">
        <v>2</v>
      </c>
      <c r="P36" s="36">
        <f t="shared" si="0"/>
        <v>4.3</v>
      </c>
      <c r="Q36" s="37" t="str">
        <f t="shared" si="1"/>
        <v>D</v>
      </c>
      <c r="R36" s="38" t="str">
        <f t="shared" si="2"/>
        <v>Trung bình yếu</v>
      </c>
      <c r="S36" s="39" t="str">
        <f t="shared" si="3"/>
        <v/>
      </c>
      <c r="T36" s="40" t="s">
        <v>56</v>
      </c>
      <c r="U36" s="3"/>
      <c r="V36" s="27"/>
      <c r="W36" s="78" t="str">
        <f t="shared" si="4"/>
        <v>Đạt</v>
      </c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2:38" ht="16.5" customHeight="1">
      <c r="B37" s="28">
        <v>28</v>
      </c>
      <c r="C37" s="29" t="s">
        <v>995</v>
      </c>
      <c r="D37" s="93" t="s">
        <v>833</v>
      </c>
      <c r="E37" s="31" t="s">
        <v>628</v>
      </c>
      <c r="F37" s="32" t="s">
        <v>948</v>
      </c>
      <c r="G37" s="29" t="s">
        <v>113</v>
      </c>
      <c r="H37" s="33">
        <v>9</v>
      </c>
      <c r="I37" s="33">
        <v>5</v>
      </c>
      <c r="J37" s="33" t="s">
        <v>28</v>
      </c>
      <c r="K37" s="33">
        <v>8</v>
      </c>
      <c r="L37" s="41"/>
      <c r="M37" s="41"/>
      <c r="N37" s="41"/>
      <c r="O37" s="35">
        <v>1.5</v>
      </c>
      <c r="P37" s="36">
        <f t="shared" si="0"/>
        <v>3.9</v>
      </c>
      <c r="Q37" s="37" t="str">
        <f t="shared" si="1"/>
        <v>F</v>
      </c>
      <c r="R37" s="38" t="str">
        <f t="shared" si="2"/>
        <v>Kém</v>
      </c>
      <c r="S37" s="39" t="str">
        <f t="shared" si="3"/>
        <v/>
      </c>
      <c r="T37" s="40" t="s">
        <v>56</v>
      </c>
      <c r="U37" s="3"/>
      <c r="V37" s="27"/>
      <c r="W37" s="78" t="str">
        <f t="shared" si="4"/>
        <v>Học lại</v>
      </c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2:38" ht="16.5" customHeight="1">
      <c r="B38" s="28">
        <v>29</v>
      </c>
      <c r="C38" s="29" t="s">
        <v>996</v>
      </c>
      <c r="D38" s="93" t="s">
        <v>781</v>
      </c>
      <c r="E38" s="31" t="s">
        <v>189</v>
      </c>
      <c r="F38" s="32" t="s">
        <v>441</v>
      </c>
      <c r="G38" s="29" t="s">
        <v>84</v>
      </c>
      <c r="H38" s="33">
        <v>9</v>
      </c>
      <c r="I38" s="33">
        <v>5</v>
      </c>
      <c r="J38" s="33" t="s">
        <v>28</v>
      </c>
      <c r="K38" s="33">
        <v>8</v>
      </c>
      <c r="L38" s="41"/>
      <c r="M38" s="41"/>
      <c r="N38" s="41"/>
      <c r="O38" s="35">
        <v>5</v>
      </c>
      <c r="P38" s="36">
        <f t="shared" si="0"/>
        <v>6</v>
      </c>
      <c r="Q38" s="37" t="str">
        <f t="shared" si="1"/>
        <v>C</v>
      </c>
      <c r="R38" s="38" t="str">
        <f t="shared" si="2"/>
        <v>Trung bình</v>
      </c>
      <c r="S38" s="39" t="str">
        <f t="shared" si="3"/>
        <v/>
      </c>
      <c r="T38" s="40" t="s">
        <v>56</v>
      </c>
      <c r="U38" s="3"/>
      <c r="V38" s="27"/>
      <c r="W38" s="78" t="str">
        <f t="shared" si="4"/>
        <v>Đạt</v>
      </c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2:38" ht="16.5" customHeight="1">
      <c r="B39" s="28">
        <v>30</v>
      </c>
      <c r="C39" s="29" t="s">
        <v>997</v>
      </c>
      <c r="D39" s="93" t="s">
        <v>998</v>
      </c>
      <c r="E39" s="31" t="s">
        <v>189</v>
      </c>
      <c r="F39" s="32" t="s">
        <v>106</v>
      </c>
      <c r="G39" s="29" t="s">
        <v>100</v>
      </c>
      <c r="H39" s="33">
        <v>10</v>
      </c>
      <c r="I39" s="33">
        <v>8.5</v>
      </c>
      <c r="J39" s="33" t="s">
        <v>28</v>
      </c>
      <c r="K39" s="33">
        <v>7</v>
      </c>
      <c r="L39" s="41"/>
      <c r="M39" s="41"/>
      <c r="N39" s="41"/>
      <c r="O39" s="35">
        <v>3.5</v>
      </c>
      <c r="P39" s="36">
        <f t="shared" si="0"/>
        <v>5.4</v>
      </c>
      <c r="Q39" s="37" t="str">
        <f t="shared" si="1"/>
        <v>D+</v>
      </c>
      <c r="R39" s="38" t="str">
        <f t="shared" si="2"/>
        <v>Trung bình yếu</v>
      </c>
      <c r="S39" s="39" t="str">
        <f t="shared" si="3"/>
        <v/>
      </c>
      <c r="T39" s="40" t="s">
        <v>56</v>
      </c>
      <c r="U39" s="3"/>
      <c r="V39" s="27"/>
      <c r="W39" s="78" t="str">
        <f t="shared" si="4"/>
        <v>Đạt</v>
      </c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2:38" ht="16.5" customHeight="1">
      <c r="B40" s="28">
        <v>31</v>
      </c>
      <c r="C40" s="29" t="s">
        <v>999</v>
      </c>
      <c r="D40" s="93" t="s">
        <v>668</v>
      </c>
      <c r="E40" s="31" t="s">
        <v>196</v>
      </c>
      <c r="F40" s="32" t="s">
        <v>138</v>
      </c>
      <c r="G40" s="29" t="s">
        <v>113</v>
      </c>
      <c r="H40" s="33">
        <v>5</v>
      </c>
      <c r="I40" s="33">
        <v>2.5</v>
      </c>
      <c r="J40" s="33" t="s">
        <v>28</v>
      </c>
      <c r="K40" s="33">
        <v>7.5</v>
      </c>
      <c r="L40" s="41"/>
      <c r="M40" s="41"/>
      <c r="N40" s="41"/>
      <c r="O40" s="35">
        <v>2.5</v>
      </c>
      <c r="P40" s="36">
        <f t="shared" si="0"/>
        <v>3.8</v>
      </c>
      <c r="Q40" s="37" t="str">
        <f t="shared" si="1"/>
        <v>F</v>
      </c>
      <c r="R40" s="38" t="str">
        <f t="shared" si="2"/>
        <v>Kém</v>
      </c>
      <c r="S40" s="39" t="str">
        <f t="shared" si="3"/>
        <v/>
      </c>
      <c r="T40" s="40" t="s">
        <v>56</v>
      </c>
      <c r="U40" s="3"/>
      <c r="V40" s="27"/>
      <c r="W40" s="78" t="str">
        <f t="shared" si="4"/>
        <v>Học lại</v>
      </c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2:38" ht="16.5" customHeight="1">
      <c r="B41" s="28">
        <v>32</v>
      </c>
      <c r="C41" s="29" t="s">
        <v>1000</v>
      </c>
      <c r="D41" s="93" t="s">
        <v>1001</v>
      </c>
      <c r="E41" s="31" t="s">
        <v>200</v>
      </c>
      <c r="F41" s="32" t="s">
        <v>265</v>
      </c>
      <c r="G41" s="29" t="s">
        <v>96</v>
      </c>
      <c r="H41" s="33">
        <v>9</v>
      </c>
      <c r="I41" s="33">
        <v>4.5</v>
      </c>
      <c r="J41" s="33" t="s">
        <v>28</v>
      </c>
      <c r="K41" s="33">
        <v>6.5</v>
      </c>
      <c r="L41" s="41"/>
      <c r="M41" s="41"/>
      <c r="N41" s="41"/>
      <c r="O41" s="35">
        <v>8</v>
      </c>
      <c r="P41" s="36">
        <f t="shared" si="0"/>
        <v>7.5</v>
      </c>
      <c r="Q41" s="37" t="str">
        <f t="shared" si="1"/>
        <v>B</v>
      </c>
      <c r="R41" s="38" t="str">
        <f t="shared" si="2"/>
        <v>Khá</v>
      </c>
      <c r="S41" s="39" t="str">
        <f t="shared" si="3"/>
        <v/>
      </c>
      <c r="T41" s="40" t="s">
        <v>56</v>
      </c>
      <c r="U41" s="3"/>
      <c r="V41" s="27"/>
      <c r="W41" s="78" t="str">
        <f t="shared" si="4"/>
        <v>Đạt</v>
      </c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2:38" ht="16.5" customHeight="1">
      <c r="B42" s="28">
        <v>33</v>
      </c>
      <c r="C42" s="29" t="s">
        <v>1002</v>
      </c>
      <c r="D42" s="93" t="s">
        <v>1003</v>
      </c>
      <c r="E42" s="31" t="s">
        <v>200</v>
      </c>
      <c r="F42" s="32" t="s">
        <v>1004</v>
      </c>
      <c r="G42" s="29" t="s">
        <v>126</v>
      </c>
      <c r="H42" s="33">
        <v>9</v>
      </c>
      <c r="I42" s="33">
        <v>7.5</v>
      </c>
      <c r="J42" s="33" t="s">
        <v>28</v>
      </c>
      <c r="K42" s="33">
        <v>8</v>
      </c>
      <c r="L42" s="41"/>
      <c r="M42" s="41"/>
      <c r="N42" s="41"/>
      <c r="O42" s="35">
        <v>4</v>
      </c>
      <c r="P42" s="36">
        <f t="shared" ref="P42:P73" si="5">ROUND(SUMPRODUCT(H42:O42,$H$9:$O$9)/100,1)</f>
        <v>5.7</v>
      </c>
      <c r="Q42" s="37" t="str">
        <f t="shared" ref="Q42:Q73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8" t="str">
        <f t="shared" ref="R42:R73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39" t="str">
        <f t="shared" si="3"/>
        <v/>
      </c>
      <c r="T42" s="40" t="s">
        <v>56</v>
      </c>
      <c r="U42" s="3"/>
      <c r="V42" s="27"/>
      <c r="W42" s="78" t="str">
        <f t="shared" ref="W42:W73" si="8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  <row r="43" spans="2:38" ht="16.5" customHeight="1">
      <c r="B43" s="28">
        <v>34</v>
      </c>
      <c r="C43" s="29" t="s">
        <v>1005</v>
      </c>
      <c r="D43" s="93" t="s">
        <v>555</v>
      </c>
      <c r="E43" s="31" t="s">
        <v>200</v>
      </c>
      <c r="F43" s="32" t="s">
        <v>322</v>
      </c>
      <c r="G43" s="29" t="s">
        <v>92</v>
      </c>
      <c r="H43" s="33">
        <v>7</v>
      </c>
      <c r="I43" s="33">
        <v>7.5</v>
      </c>
      <c r="J43" s="33" t="s">
        <v>28</v>
      </c>
      <c r="K43" s="33">
        <v>7</v>
      </c>
      <c r="L43" s="41"/>
      <c r="M43" s="41"/>
      <c r="N43" s="41"/>
      <c r="O43" s="35">
        <v>3</v>
      </c>
      <c r="P43" s="36">
        <f t="shared" si="5"/>
        <v>4.7</v>
      </c>
      <c r="Q43" s="37" t="str">
        <f t="shared" si="6"/>
        <v>D</v>
      </c>
      <c r="R43" s="38" t="str">
        <f t="shared" si="7"/>
        <v>Trung bình yếu</v>
      </c>
      <c r="S43" s="39" t="str">
        <f t="shared" si="3"/>
        <v/>
      </c>
      <c r="T43" s="40" t="s">
        <v>56</v>
      </c>
      <c r="U43" s="3"/>
      <c r="V43" s="27"/>
      <c r="W43" s="78" t="str">
        <f t="shared" si="8"/>
        <v>Đạt</v>
      </c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</row>
    <row r="44" spans="2:38" ht="16.5" customHeight="1">
      <c r="B44" s="28">
        <v>35</v>
      </c>
      <c r="C44" s="29" t="s">
        <v>1006</v>
      </c>
      <c r="D44" s="93" t="s">
        <v>901</v>
      </c>
      <c r="E44" s="31" t="s">
        <v>645</v>
      </c>
      <c r="F44" s="32" t="s">
        <v>678</v>
      </c>
      <c r="G44" s="29" t="s">
        <v>126</v>
      </c>
      <c r="H44" s="33">
        <v>9</v>
      </c>
      <c r="I44" s="33">
        <v>6</v>
      </c>
      <c r="J44" s="33" t="s">
        <v>28</v>
      </c>
      <c r="K44" s="33">
        <v>8</v>
      </c>
      <c r="L44" s="41"/>
      <c r="M44" s="41"/>
      <c r="N44" s="41"/>
      <c r="O44" s="35">
        <v>2.5</v>
      </c>
      <c r="P44" s="36">
        <f t="shared" si="5"/>
        <v>4.5999999999999996</v>
      </c>
      <c r="Q44" s="37" t="str">
        <f t="shared" si="6"/>
        <v>D</v>
      </c>
      <c r="R44" s="38" t="str">
        <f t="shared" si="7"/>
        <v>Trung bình yếu</v>
      </c>
      <c r="S44" s="39" t="str">
        <f t="shared" si="3"/>
        <v/>
      </c>
      <c r="T44" s="40" t="s">
        <v>56</v>
      </c>
      <c r="U44" s="3"/>
      <c r="V44" s="27"/>
      <c r="W44" s="78" t="str">
        <f t="shared" si="8"/>
        <v>Đạt</v>
      </c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</row>
    <row r="45" spans="2:38" ht="16.5" customHeight="1">
      <c r="B45" s="28">
        <v>36</v>
      </c>
      <c r="C45" s="29" t="s">
        <v>1007</v>
      </c>
      <c r="D45" s="93" t="s">
        <v>1008</v>
      </c>
      <c r="E45" s="31" t="s">
        <v>645</v>
      </c>
      <c r="F45" s="32" t="s">
        <v>579</v>
      </c>
      <c r="G45" s="29" t="s">
        <v>113</v>
      </c>
      <c r="H45" s="33">
        <v>9</v>
      </c>
      <c r="I45" s="33">
        <v>6.5</v>
      </c>
      <c r="J45" s="33" t="s">
        <v>28</v>
      </c>
      <c r="K45" s="33">
        <v>8</v>
      </c>
      <c r="L45" s="41"/>
      <c r="M45" s="41"/>
      <c r="N45" s="41"/>
      <c r="O45" s="35">
        <v>5</v>
      </c>
      <c r="P45" s="36">
        <f t="shared" si="5"/>
        <v>6.2</v>
      </c>
      <c r="Q45" s="37" t="str">
        <f t="shared" si="6"/>
        <v>C</v>
      </c>
      <c r="R45" s="38" t="str">
        <f t="shared" si="7"/>
        <v>Trung bình</v>
      </c>
      <c r="S45" s="39" t="str">
        <f t="shared" si="3"/>
        <v/>
      </c>
      <c r="T45" s="40" t="s">
        <v>56</v>
      </c>
      <c r="U45" s="3"/>
      <c r="V45" s="27"/>
      <c r="W45" s="78" t="str">
        <f t="shared" si="8"/>
        <v>Đạt</v>
      </c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</row>
    <row r="46" spans="2:38" ht="16.5" customHeight="1">
      <c r="B46" s="28">
        <v>37</v>
      </c>
      <c r="C46" s="29" t="s">
        <v>1009</v>
      </c>
      <c r="D46" s="93" t="s">
        <v>1010</v>
      </c>
      <c r="E46" s="31" t="s">
        <v>220</v>
      </c>
      <c r="F46" s="32" t="s">
        <v>613</v>
      </c>
      <c r="G46" s="29" t="s">
        <v>113</v>
      </c>
      <c r="H46" s="33">
        <v>8</v>
      </c>
      <c r="I46" s="33">
        <v>8</v>
      </c>
      <c r="J46" s="33" t="s">
        <v>28</v>
      </c>
      <c r="K46" s="33">
        <v>8</v>
      </c>
      <c r="L46" s="41"/>
      <c r="M46" s="41"/>
      <c r="N46" s="41"/>
      <c r="O46" s="35">
        <v>3</v>
      </c>
      <c r="P46" s="36">
        <f t="shared" si="5"/>
        <v>5</v>
      </c>
      <c r="Q46" s="37" t="str">
        <f t="shared" si="6"/>
        <v>D+</v>
      </c>
      <c r="R46" s="38" t="str">
        <f t="shared" si="7"/>
        <v>Trung bình yếu</v>
      </c>
      <c r="S46" s="39" t="str">
        <f t="shared" si="3"/>
        <v/>
      </c>
      <c r="T46" s="40" t="s">
        <v>56</v>
      </c>
      <c r="U46" s="3"/>
      <c r="V46" s="27"/>
      <c r="W46" s="78" t="str">
        <f t="shared" si="8"/>
        <v>Đạt</v>
      </c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</row>
    <row r="47" spans="2:38" ht="18.75" customHeight="1">
      <c r="B47" s="28">
        <v>38</v>
      </c>
      <c r="C47" s="29" t="s">
        <v>1011</v>
      </c>
      <c r="D47" s="93" t="s">
        <v>1012</v>
      </c>
      <c r="E47" s="31" t="s">
        <v>220</v>
      </c>
      <c r="F47" s="32" t="s">
        <v>79</v>
      </c>
      <c r="G47" s="29" t="s">
        <v>100</v>
      </c>
      <c r="H47" s="33">
        <v>8</v>
      </c>
      <c r="I47" s="33">
        <v>7</v>
      </c>
      <c r="J47" s="33" t="s">
        <v>28</v>
      </c>
      <c r="K47" s="33">
        <v>7</v>
      </c>
      <c r="L47" s="41"/>
      <c r="M47" s="41"/>
      <c r="N47" s="41"/>
      <c r="O47" s="35">
        <v>4.5</v>
      </c>
      <c r="P47" s="36">
        <f t="shared" si="5"/>
        <v>5.6</v>
      </c>
      <c r="Q47" s="37" t="str">
        <f t="shared" si="6"/>
        <v>C</v>
      </c>
      <c r="R47" s="38" t="str">
        <f t="shared" si="7"/>
        <v>Trung bình</v>
      </c>
      <c r="S47" s="39" t="str">
        <f t="shared" si="3"/>
        <v/>
      </c>
      <c r="T47" s="40" t="s">
        <v>56</v>
      </c>
      <c r="U47" s="3"/>
      <c r="V47" s="27"/>
      <c r="W47" s="78" t="str">
        <f t="shared" si="8"/>
        <v>Đạt</v>
      </c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</row>
    <row r="48" spans="2:38" ht="17.25" customHeight="1">
      <c r="B48" s="28">
        <v>39</v>
      </c>
      <c r="C48" s="29" t="s">
        <v>1013</v>
      </c>
      <c r="D48" s="93" t="s">
        <v>1014</v>
      </c>
      <c r="E48" s="31" t="s">
        <v>220</v>
      </c>
      <c r="F48" s="32" t="s">
        <v>1015</v>
      </c>
      <c r="G48" s="29" t="s">
        <v>88</v>
      </c>
      <c r="H48" s="33">
        <v>9</v>
      </c>
      <c r="I48" s="33">
        <v>6</v>
      </c>
      <c r="J48" s="33" t="s">
        <v>28</v>
      </c>
      <c r="K48" s="33">
        <v>7.5</v>
      </c>
      <c r="L48" s="41"/>
      <c r="M48" s="41"/>
      <c r="N48" s="41"/>
      <c r="O48" s="35">
        <v>3</v>
      </c>
      <c r="P48" s="36">
        <f t="shared" si="5"/>
        <v>4.8</v>
      </c>
      <c r="Q48" s="37" t="str">
        <f t="shared" si="6"/>
        <v>D</v>
      </c>
      <c r="R48" s="38" t="str">
        <f t="shared" si="7"/>
        <v>Trung bình yếu</v>
      </c>
      <c r="S48" s="39" t="str">
        <f t="shared" si="3"/>
        <v/>
      </c>
      <c r="T48" s="40" t="s">
        <v>52</v>
      </c>
      <c r="U48" s="3"/>
      <c r="V48" s="27"/>
      <c r="W48" s="78" t="str">
        <f t="shared" si="8"/>
        <v>Đạt</v>
      </c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</row>
    <row r="49" spans="2:38" ht="17.25" customHeight="1">
      <c r="B49" s="28">
        <v>40</v>
      </c>
      <c r="C49" s="29" t="s">
        <v>1016</v>
      </c>
      <c r="D49" s="93" t="s">
        <v>123</v>
      </c>
      <c r="E49" s="31" t="s">
        <v>663</v>
      </c>
      <c r="F49" s="32" t="s">
        <v>930</v>
      </c>
      <c r="G49" s="29" t="s">
        <v>126</v>
      </c>
      <c r="H49" s="33">
        <v>9</v>
      </c>
      <c r="I49" s="33">
        <v>4.5</v>
      </c>
      <c r="J49" s="33" t="s">
        <v>28</v>
      </c>
      <c r="K49" s="33">
        <v>6.5</v>
      </c>
      <c r="L49" s="41"/>
      <c r="M49" s="41"/>
      <c r="N49" s="41"/>
      <c r="O49" s="35">
        <v>2.5</v>
      </c>
      <c r="P49" s="36">
        <f t="shared" si="5"/>
        <v>4.2</v>
      </c>
      <c r="Q49" s="37" t="str">
        <f t="shared" si="6"/>
        <v>D</v>
      </c>
      <c r="R49" s="38" t="str">
        <f t="shared" si="7"/>
        <v>Trung bình yếu</v>
      </c>
      <c r="S49" s="39" t="str">
        <f t="shared" si="3"/>
        <v/>
      </c>
      <c r="T49" s="40" t="s">
        <v>52</v>
      </c>
      <c r="U49" s="3"/>
      <c r="V49" s="27"/>
      <c r="W49" s="78" t="str">
        <f t="shared" si="8"/>
        <v>Đạt</v>
      </c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</row>
    <row r="50" spans="2:38" ht="17.25" customHeight="1">
      <c r="B50" s="28">
        <v>41</v>
      </c>
      <c r="C50" s="29" t="s">
        <v>1017</v>
      </c>
      <c r="D50" s="93" t="s">
        <v>123</v>
      </c>
      <c r="E50" s="31" t="s">
        <v>663</v>
      </c>
      <c r="F50" s="32" t="s">
        <v>1018</v>
      </c>
      <c r="G50" s="29" t="s">
        <v>113</v>
      </c>
      <c r="H50" s="33">
        <v>9</v>
      </c>
      <c r="I50" s="33">
        <v>8</v>
      </c>
      <c r="J50" s="33" t="s">
        <v>28</v>
      </c>
      <c r="K50" s="33">
        <v>8</v>
      </c>
      <c r="L50" s="41"/>
      <c r="M50" s="41"/>
      <c r="N50" s="41"/>
      <c r="O50" s="35">
        <v>5</v>
      </c>
      <c r="P50" s="36">
        <f t="shared" si="5"/>
        <v>6.3</v>
      </c>
      <c r="Q50" s="37" t="str">
        <f t="shared" si="6"/>
        <v>C</v>
      </c>
      <c r="R50" s="38" t="str">
        <f t="shared" si="7"/>
        <v>Trung bình</v>
      </c>
      <c r="S50" s="39" t="str">
        <f t="shared" si="3"/>
        <v/>
      </c>
      <c r="T50" s="40" t="s">
        <v>52</v>
      </c>
      <c r="U50" s="3"/>
      <c r="V50" s="27"/>
      <c r="W50" s="78" t="str">
        <f t="shared" si="8"/>
        <v>Đạt</v>
      </c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</row>
    <row r="51" spans="2:38" ht="17.25" customHeight="1">
      <c r="B51" s="28">
        <v>42</v>
      </c>
      <c r="C51" s="29" t="s">
        <v>1019</v>
      </c>
      <c r="D51" s="93" t="s">
        <v>1020</v>
      </c>
      <c r="E51" s="31" t="s">
        <v>464</v>
      </c>
      <c r="F51" s="32" t="s">
        <v>272</v>
      </c>
      <c r="G51" s="29" t="s">
        <v>80</v>
      </c>
      <c r="H51" s="33">
        <v>10</v>
      </c>
      <c r="I51" s="33">
        <v>9</v>
      </c>
      <c r="J51" s="33" t="s">
        <v>28</v>
      </c>
      <c r="K51" s="33">
        <v>7</v>
      </c>
      <c r="L51" s="41"/>
      <c r="M51" s="41"/>
      <c r="N51" s="41"/>
      <c r="O51" s="35">
        <v>6.5</v>
      </c>
      <c r="P51" s="36">
        <f t="shared" si="5"/>
        <v>7.2</v>
      </c>
      <c r="Q51" s="37" t="str">
        <f t="shared" si="6"/>
        <v>B</v>
      </c>
      <c r="R51" s="38" t="str">
        <f t="shared" si="7"/>
        <v>Khá</v>
      </c>
      <c r="S51" s="39" t="str">
        <f t="shared" si="3"/>
        <v/>
      </c>
      <c r="T51" s="40" t="s">
        <v>52</v>
      </c>
      <c r="U51" s="3"/>
      <c r="V51" s="27"/>
      <c r="W51" s="78" t="str">
        <f t="shared" si="8"/>
        <v>Đạt</v>
      </c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</row>
    <row r="52" spans="2:38" ht="17.25" customHeight="1">
      <c r="B52" s="28">
        <v>43</v>
      </c>
      <c r="C52" s="29" t="s">
        <v>1021</v>
      </c>
      <c r="D52" s="93" t="s">
        <v>136</v>
      </c>
      <c r="E52" s="31" t="s">
        <v>239</v>
      </c>
      <c r="F52" s="32" t="s">
        <v>1022</v>
      </c>
      <c r="G52" s="29" t="s">
        <v>76</v>
      </c>
      <c r="H52" s="33">
        <v>8</v>
      </c>
      <c r="I52" s="33">
        <v>8.5</v>
      </c>
      <c r="J52" s="33" t="s">
        <v>28</v>
      </c>
      <c r="K52" s="33">
        <v>8</v>
      </c>
      <c r="L52" s="41"/>
      <c r="M52" s="41"/>
      <c r="N52" s="41"/>
      <c r="O52" s="35" t="s">
        <v>1267</v>
      </c>
      <c r="P52" s="36">
        <v>0</v>
      </c>
      <c r="Q52" s="37" t="str">
        <f t="shared" si="6"/>
        <v>F</v>
      </c>
      <c r="R52" s="38" t="str">
        <f t="shared" si="7"/>
        <v>Kém</v>
      </c>
      <c r="S52" s="39" t="s">
        <v>1266</v>
      </c>
      <c r="T52" s="40" t="s">
        <v>52</v>
      </c>
      <c r="U52" s="3"/>
      <c r="V52" s="27"/>
      <c r="W52" s="78" t="str">
        <f t="shared" si="8"/>
        <v>Học lại</v>
      </c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2:38" ht="17.25" customHeight="1">
      <c r="B53" s="28">
        <v>44</v>
      </c>
      <c r="C53" s="29" t="s">
        <v>1023</v>
      </c>
      <c r="D53" s="93" t="s">
        <v>1024</v>
      </c>
      <c r="E53" s="31" t="s">
        <v>242</v>
      </c>
      <c r="F53" s="32" t="s">
        <v>233</v>
      </c>
      <c r="G53" s="29" t="s">
        <v>88</v>
      </c>
      <c r="H53" s="33">
        <v>8</v>
      </c>
      <c r="I53" s="33">
        <v>5</v>
      </c>
      <c r="J53" s="33" t="s">
        <v>28</v>
      </c>
      <c r="K53" s="33">
        <v>8</v>
      </c>
      <c r="L53" s="41"/>
      <c r="M53" s="41"/>
      <c r="N53" s="41"/>
      <c r="O53" s="35">
        <v>4.5</v>
      </c>
      <c r="P53" s="36">
        <f t="shared" si="5"/>
        <v>5.6</v>
      </c>
      <c r="Q53" s="37" t="str">
        <f t="shared" si="6"/>
        <v>C</v>
      </c>
      <c r="R53" s="38" t="str">
        <f t="shared" si="7"/>
        <v>Trung bình</v>
      </c>
      <c r="S53" s="39" t="str">
        <f t="shared" ref="S53:S84" si="9">+IF(OR($H53=0,$I53=0,$J53=0,$K53=0),"Không đủ ĐKDT","")</f>
        <v/>
      </c>
      <c r="T53" s="40" t="s">
        <v>52</v>
      </c>
      <c r="U53" s="3"/>
      <c r="V53" s="27"/>
      <c r="W53" s="78" t="str">
        <f t="shared" si="8"/>
        <v>Đạt</v>
      </c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2:38" ht="17.25" customHeight="1">
      <c r="B54" s="28">
        <v>45</v>
      </c>
      <c r="C54" s="29" t="s">
        <v>1025</v>
      </c>
      <c r="D54" s="93" t="s">
        <v>1026</v>
      </c>
      <c r="E54" s="31" t="s">
        <v>247</v>
      </c>
      <c r="F54" s="32" t="s">
        <v>893</v>
      </c>
      <c r="G54" s="29" t="s">
        <v>84</v>
      </c>
      <c r="H54" s="33">
        <v>9</v>
      </c>
      <c r="I54" s="33">
        <v>5</v>
      </c>
      <c r="J54" s="33" t="s">
        <v>28</v>
      </c>
      <c r="K54" s="33">
        <v>8</v>
      </c>
      <c r="L54" s="41"/>
      <c r="M54" s="41"/>
      <c r="N54" s="41"/>
      <c r="O54" s="35">
        <v>5</v>
      </c>
      <c r="P54" s="36">
        <f t="shared" si="5"/>
        <v>6</v>
      </c>
      <c r="Q54" s="37" t="str">
        <f t="shared" si="6"/>
        <v>C</v>
      </c>
      <c r="R54" s="38" t="str">
        <f t="shared" si="7"/>
        <v>Trung bình</v>
      </c>
      <c r="S54" s="39" t="str">
        <f t="shared" si="9"/>
        <v/>
      </c>
      <c r="T54" s="40" t="s">
        <v>52</v>
      </c>
      <c r="U54" s="3"/>
      <c r="V54" s="27"/>
      <c r="W54" s="78" t="str">
        <f t="shared" si="8"/>
        <v>Đạt</v>
      </c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2:38" ht="17.25" customHeight="1">
      <c r="B55" s="28">
        <v>46</v>
      </c>
      <c r="C55" s="29" t="s">
        <v>1027</v>
      </c>
      <c r="D55" s="93" t="s">
        <v>825</v>
      </c>
      <c r="E55" s="31" t="s">
        <v>247</v>
      </c>
      <c r="F55" s="32" t="s">
        <v>396</v>
      </c>
      <c r="G55" s="29" t="s">
        <v>126</v>
      </c>
      <c r="H55" s="33">
        <v>9</v>
      </c>
      <c r="I55" s="33">
        <v>5</v>
      </c>
      <c r="J55" s="33" t="s">
        <v>28</v>
      </c>
      <c r="K55" s="33">
        <v>8</v>
      </c>
      <c r="L55" s="41"/>
      <c r="M55" s="41"/>
      <c r="N55" s="41"/>
      <c r="O55" s="35">
        <v>2</v>
      </c>
      <c r="P55" s="36">
        <f t="shared" si="5"/>
        <v>4.2</v>
      </c>
      <c r="Q55" s="37" t="str">
        <f t="shared" si="6"/>
        <v>D</v>
      </c>
      <c r="R55" s="38" t="str">
        <f t="shared" si="7"/>
        <v>Trung bình yếu</v>
      </c>
      <c r="S55" s="39" t="str">
        <f t="shared" si="9"/>
        <v/>
      </c>
      <c r="T55" s="40" t="s">
        <v>52</v>
      </c>
      <c r="U55" s="3"/>
      <c r="V55" s="27"/>
      <c r="W55" s="78" t="str">
        <f t="shared" si="8"/>
        <v>Đạt</v>
      </c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2:38" ht="17.25" customHeight="1">
      <c r="B56" s="28">
        <v>47</v>
      </c>
      <c r="C56" s="29" t="s">
        <v>1028</v>
      </c>
      <c r="D56" s="93" t="s">
        <v>722</v>
      </c>
      <c r="E56" s="31" t="s">
        <v>255</v>
      </c>
      <c r="F56" s="32" t="s">
        <v>793</v>
      </c>
      <c r="G56" s="29" t="s">
        <v>80</v>
      </c>
      <c r="H56" s="33">
        <v>9</v>
      </c>
      <c r="I56" s="33">
        <v>6</v>
      </c>
      <c r="J56" s="33" t="s">
        <v>28</v>
      </c>
      <c r="K56" s="33">
        <v>7.5</v>
      </c>
      <c r="L56" s="41"/>
      <c r="M56" s="41"/>
      <c r="N56" s="41"/>
      <c r="O56" s="35">
        <v>1</v>
      </c>
      <c r="P56" s="36">
        <f t="shared" si="5"/>
        <v>3.6</v>
      </c>
      <c r="Q56" s="37" t="str">
        <f t="shared" si="6"/>
        <v>F</v>
      </c>
      <c r="R56" s="38" t="str">
        <f t="shared" si="7"/>
        <v>Kém</v>
      </c>
      <c r="S56" s="39" t="str">
        <f t="shared" si="9"/>
        <v/>
      </c>
      <c r="T56" s="40" t="s">
        <v>52</v>
      </c>
      <c r="U56" s="3"/>
      <c r="V56" s="27"/>
      <c r="W56" s="78" t="str">
        <f t="shared" si="8"/>
        <v>Học lại</v>
      </c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2:38" ht="17.25" customHeight="1">
      <c r="B57" s="28">
        <v>48</v>
      </c>
      <c r="C57" s="29" t="s">
        <v>1029</v>
      </c>
      <c r="D57" s="93" t="s">
        <v>725</v>
      </c>
      <c r="E57" s="31" t="s">
        <v>1030</v>
      </c>
      <c r="F57" s="32" t="s">
        <v>333</v>
      </c>
      <c r="G57" s="29" t="s">
        <v>88</v>
      </c>
      <c r="H57" s="33">
        <v>9</v>
      </c>
      <c r="I57" s="33">
        <v>5</v>
      </c>
      <c r="J57" s="33" t="s">
        <v>28</v>
      </c>
      <c r="K57" s="33">
        <v>6.5</v>
      </c>
      <c r="L57" s="41"/>
      <c r="M57" s="41"/>
      <c r="N57" s="41"/>
      <c r="O57" s="35">
        <v>3</v>
      </c>
      <c r="P57" s="36">
        <f t="shared" si="5"/>
        <v>4.5</v>
      </c>
      <c r="Q57" s="37" t="str">
        <f t="shared" si="6"/>
        <v>D</v>
      </c>
      <c r="R57" s="38" t="str">
        <f t="shared" si="7"/>
        <v>Trung bình yếu</v>
      </c>
      <c r="S57" s="39" t="str">
        <f t="shared" si="9"/>
        <v/>
      </c>
      <c r="T57" s="40" t="s">
        <v>52</v>
      </c>
      <c r="U57" s="3"/>
      <c r="V57" s="27"/>
      <c r="W57" s="78" t="str">
        <f t="shared" si="8"/>
        <v>Đạt</v>
      </c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2:38" ht="17.25" customHeight="1">
      <c r="B58" s="28">
        <v>49</v>
      </c>
      <c r="C58" s="29" t="s">
        <v>1031</v>
      </c>
      <c r="D58" s="93" t="s">
        <v>1032</v>
      </c>
      <c r="E58" s="31" t="s">
        <v>264</v>
      </c>
      <c r="F58" s="32" t="s">
        <v>1033</v>
      </c>
      <c r="G58" s="29" t="s">
        <v>126</v>
      </c>
      <c r="H58" s="33">
        <v>9</v>
      </c>
      <c r="I58" s="33">
        <v>7.5</v>
      </c>
      <c r="J58" s="33" t="s">
        <v>28</v>
      </c>
      <c r="K58" s="33">
        <v>8</v>
      </c>
      <c r="L58" s="41"/>
      <c r="M58" s="41"/>
      <c r="N58" s="41"/>
      <c r="O58" s="35">
        <v>8</v>
      </c>
      <c r="P58" s="36">
        <f t="shared" si="5"/>
        <v>8.1</v>
      </c>
      <c r="Q58" s="37" t="str">
        <f t="shared" si="6"/>
        <v>B+</v>
      </c>
      <c r="R58" s="38" t="str">
        <f t="shared" si="7"/>
        <v>Khá</v>
      </c>
      <c r="S58" s="39" t="str">
        <f t="shared" si="9"/>
        <v/>
      </c>
      <c r="T58" s="40" t="s">
        <v>52</v>
      </c>
      <c r="U58" s="3"/>
      <c r="V58" s="27"/>
      <c r="W58" s="78" t="str">
        <f t="shared" si="8"/>
        <v>Đạt</v>
      </c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2:38" ht="17.25" customHeight="1">
      <c r="B59" s="28">
        <v>50</v>
      </c>
      <c r="C59" s="29" t="s">
        <v>1034</v>
      </c>
      <c r="D59" s="93" t="s">
        <v>352</v>
      </c>
      <c r="E59" s="31" t="s">
        <v>264</v>
      </c>
      <c r="F59" s="32" t="s">
        <v>346</v>
      </c>
      <c r="G59" s="29" t="s">
        <v>92</v>
      </c>
      <c r="H59" s="33">
        <v>7</v>
      </c>
      <c r="I59" s="33">
        <v>7.5</v>
      </c>
      <c r="J59" s="33" t="s">
        <v>28</v>
      </c>
      <c r="K59" s="33">
        <v>7</v>
      </c>
      <c r="L59" s="41"/>
      <c r="M59" s="41"/>
      <c r="N59" s="41"/>
      <c r="O59" s="35">
        <v>5.5</v>
      </c>
      <c r="P59" s="36">
        <f t="shared" si="5"/>
        <v>6.2</v>
      </c>
      <c r="Q59" s="37" t="str">
        <f t="shared" si="6"/>
        <v>C</v>
      </c>
      <c r="R59" s="38" t="str">
        <f t="shared" si="7"/>
        <v>Trung bình</v>
      </c>
      <c r="S59" s="39" t="str">
        <f t="shared" si="9"/>
        <v/>
      </c>
      <c r="T59" s="40" t="s">
        <v>52</v>
      </c>
      <c r="U59" s="3"/>
      <c r="V59" s="27"/>
      <c r="W59" s="78" t="str">
        <f t="shared" si="8"/>
        <v>Đạt</v>
      </c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2:38" ht="17.25" customHeight="1">
      <c r="B60" s="28">
        <v>51</v>
      </c>
      <c r="C60" s="29" t="s">
        <v>1035</v>
      </c>
      <c r="D60" s="93" t="s">
        <v>1036</v>
      </c>
      <c r="E60" s="31" t="s">
        <v>264</v>
      </c>
      <c r="F60" s="32" t="s">
        <v>379</v>
      </c>
      <c r="G60" s="29" t="s">
        <v>92</v>
      </c>
      <c r="H60" s="33">
        <v>7</v>
      </c>
      <c r="I60" s="33">
        <v>6.5</v>
      </c>
      <c r="J60" s="33" t="s">
        <v>28</v>
      </c>
      <c r="K60" s="33">
        <v>8</v>
      </c>
      <c r="L60" s="41"/>
      <c r="M60" s="41"/>
      <c r="N60" s="41"/>
      <c r="O60" s="35">
        <v>3</v>
      </c>
      <c r="P60" s="36">
        <f t="shared" si="5"/>
        <v>4.8</v>
      </c>
      <c r="Q60" s="37" t="str">
        <f t="shared" si="6"/>
        <v>D</v>
      </c>
      <c r="R60" s="38" t="str">
        <f t="shared" si="7"/>
        <v>Trung bình yếu</v>
      </c>
      <c r="S60" s="39" t="str">
        <f t="shared" si="9"/>
        <v/>
      </c>
      <c r="T60" s="40" t="s">
        <v>52</v>
      </c>
      <c r="U60" s="3"/>
      <c r="V60" s="27"/>
      <c r="W60" s="78" t="str">
        <f t="shared" si="8"/>
        <v>Đạt</v>
      </c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2:38" ht="17.25" customHeight="1">
      <c r="B61" s="28">
        <v>52</v>
      </c>
      <c r="C61" s="29" t="s">
        <v>1037</v>
      </c>
      <c r="D61" s="93" t="s">
        <v>1038</v>
      </c>
      <c r="E61" s="31" t="s">
        <v>500</v>
      </c>
      <c r="F61" s="32" t="s">
        <v>322</v>
      </c>
      <c r="G61" s="29" t="s">
        <v>80</v>
      </c>
      <c r="H61" s="33">
        <v>10</v>
      </c>
      <c r="I61" s="33">
        <v>5</v>
      </c>
      <c r="J61" s="33" t="s">
        <v>28</v>
      </c>
      <c r="K61" s="33">
        <v>8</v>
      </c>
      <c r="L61" s="41"/>
      <c r="M61" s="41"/>
      <c r="N61" s="41"/>
      <c r="O61" s="35">
        <v>4</v>
      </c>
      <c r="P61" s="36">
        <f t="shared" si="5"/>
        <v>5.5</v>
      </c>
      <c r="Q61" s="37" t="str">
        <f t="shared" si="6"/>
        <v>C</v>
      </c>
      <c r="R61" s="38" t="str">
        <f t="shared" si="7"/>
        <v>Trung bình</v>
      </c>
      <c r="S61" s="39" t="str">
        <f t="shared" si="9"/>
        <v/>
      </c>
      <c r="T61" s="40" t="s">
        <v>52</v>
      </c>
      <c r="U61" s="3"/>
      <c r="V61" s="27"/>
      <c r="W61" s="78" t="str">
        <f t="shared" si="8"/>
        <v>Đạt</v>
      </c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2:38" ht="17.25" customHeight="1">
      <c r="B62" s="28">
        <v>53</v>
      </c>
      <c r="C62" s="29" t="s">
        <v>1039</v>
      </c>
      <c r="D62" s="93" t="s">
        <v>128</v>
      </c>
      <c r="E62" s="31" t="s">
        <v>500</v>
      </c>
      <c r="F62" s="32" t="s">
        <v>1040</v>
      </c>
      <c r="G62" s="29" t="s">
        <v>88</v>
      </c>
      <c r="H62" s="33">
        <v>9</v>
      </c>
      <c r="I62" s="33">
        <v>5</v>
      </c>
      <c r="J62" s="33" t="s">
        <v>28</v>
      </c>
      <c r="K62" s="33">
        <v>8</v>
      </c>
      <c r="L62" s="41"/>
      <c r="M62" s="41"/>
      <c r="N62" s="41"/>
      <c r="O62" s="35">
        <v>3</v>
      </c>
      <c r="P62" s="36">
        <f t="shared" si="5"/>
        <v>4.8</v>
      </c>
      <c r="Q62" s="37" t="str">
        <f t="shared" si="6"/>
        <v>D</v>
      </c>
      <c r="R62" s="38" t="str">
        <f t="shared" si="7"/>
        <v>Trung bình yếu</v>
      </c>
      <c r="S62" s="39" t="str">
        <f t="shared" si="9"/>
        <v/>
      </c>
      <c r="T62" s="40" t="s">
        <v>52</v>
      </c>
      <c r="U62" s="3"/>
      <c r="V62" s="27"/>
      <c r="W62" s="78" t="str">
        <f t="shared" si="8"/>
        <v>Đạt</v>
      </c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2:38" ht="17.25" customHeight="1">
      <c r="B63" s="28">
        <v>54</v>
      </c>
      <c r="C63" s="29" t="s">
        <v>1041</v>
      </c>
      <c r="D63" s="93" t="s">
        <v>1042</v>
      </c>
      <c r="E63" s="31" t="s">
        <v>281</v>
      </c>
      <c r="F63" s="32" t="s">
        <v>229</v>
      </c>
      <c r="G63" s="29" t="s">
        <v>126</v>
      </c>
      <c r="H63" s="33">
        <v>7</v>
      </c>
      <c r="I63" s="33">
        <v>5</v>
      </c>
      <c r="J63" s="33" t="s">
        <v>28</v>
      </c>
      <c r="K63" s="33">
        <v>8</v>
      </c>
      <c r="L63" s="41"/>
      <c r="M63" s="41"/>
      <c r="N63" s="41"/>
      <c r="O63" s="35">
        <v>2.5</v>
      </c>
      <c r="P63" s="36">
        <f t="shared" si="5"/>
        <v>4.3</v>
      </c>
      <c r="Q63" s="37" t="str">
        <f t="shared" si="6"/>
        <v>D</v>
      </c>
      <c r="R63" s="38" t="str">
        <f t="shared" si="7"/>
        <v>Trung bình yếu</v>
      </c>
      <c r="S63" s="39" t="str">
        <f t="shared" si="9"/>
        <v/>
      </c>
      <c r="T63" s="40" t="s">
        <v>52</v>
      </c>
      <c r="U63" s="3"/>
      <c r="V63" s="27"/>
      <c r="W63" s="78" t="str">
        <f t="shared" si="8"/>
        <v>Đạt</v>
      </c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2:38" ht="17.25" customHeight="1">
      <c r="B64" s="28">
        <v>55</v>
      </c>
      <c r="C64" s="29" t="s">
        <v>1043</v>
      </c>
      <c r="D64" s="93" t="s">
        <v>681</v>
      </c>
      <c r="E64" s="31" t="s">
        <v>281</v>
      </c>
      <c r="F64" s="32" t="s">
        <v>1044</v>
      </c>
      <c r="G64" s="29" t="s">
        <v>76</v>
      </c>
      <c r="H64" s="33">
        <v>9</v>
      </c>
      <c r="I64" s="33">
        <v>7</v>
      </c>
      <c r="J64" s="33" t="s">
        <v>28</v>
      </c>
      <c r="K64" s="33">
        <v>7.5</v>
      </c>
      <c r="L64" s="41"/>
      <c r="M64" s="41"/>
      <c r="N64" s="41"/>
      <c r="O64" s="35">
        <v>5</v>
      </c>
      <c r="P64" s="36">
        <f t="shared" si="5"/>
        <v>6.1</v>
      </c>
      <c r="Q64" s="37" t="str">
        <f t="shared" si="6"/>
        <v>C</v>
      </c>
      <c r="R64" s="38" t="str">
        <f t="shared" si="7"/>
        <v>Trung bình</v>
      </c>
      <c r="S64" s="39" t="str">
        <f t="shared" si="9"/>
        <v/>
      </c>
      <c r="T64" s="40" t="s">
        <v>52</v>
      </c>
      <c r="U64" s="3"/>
      <c r="V64" s="27"/>
      <c r="W64" s="78" t="str">
        <f t="shared" si="8"/>
        <v>Đạt</v>
      </c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2:38" ht="17.25" customHeight="1">
      <c r="B65" s="28">
        <v>56</v>
      </c>
      <c r="C65" s="29" t="s">
        <v>1045</v>
      </c>
      <c r="D65" s="93" t="s">
        <v>1046</v>
      </c>
      <c r="E65" s="31" t="s">
        <v>1047</v>
      </c>
      <c r="F65" s="32" t="s">
        <v>1048</v>
      </c>
      <c r="G65" s="29" t="s">
        <v>80</v>
      </c>
      <c r="H65" s="33">
        <v>9</v>
      </c>
      <c r="I65" s="33">
        <v>6</v>
      </c>
      <c r="J65" s="33" t="s">
        <v>28</v>
      </c>
      <c r="K65" s="33">
        <v>8</v>
      </c>
      <c r="L65" s="41"/>
      <c r="M65" s="41"/>
      <c r="N65" s="41"/>
      <c r="O65" s="35">
        <v>8.5</v>
      </c>
      <c r="P65" s="36">
        <f t="shared" si="5"/>
        <v>8.1999999999999993</v>
      </c>
      <c r="Q65" s="37" t="str">
        <f t="shared" si="6"/>
        <v>B+</v>
      </c>
      <c r="R65" s="38" t="str">
        <f t="shared" si="7"/>
        <v>Khá</v>
      </c>
      <c r="S65" s="39" t="str">
        <f t="shared" si="9"/>
        <v/>
      </c>
      <c r="T65" s="40" t="s">
        <v>52</v>
      </c>
      <c r="U65" s="3"/>
      <c r="V65" s="27"/>
      <c r="W65" s="78" t="str">
        <f t="shared" si="8"/>
        <v>Đạt</v>
      </c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2:38" ht="17.25" customHeight="1">
      <c r="B66" s="28">
        <v>57</v>
      </c>
      <c r="C66" s="29" t="s">
        <v>1049</v>
      </c>
      <c r="D66" s="93" t="s">
        <v>315</v>
      </c>
      <c r="E66" s="31" t="s">
        <v>708</v>
      </c>
      <c r="F66" s="32" t="s">
        <v>1050</v>
      </c>
      <c r="G66" s="29" t="s">
        <v>113</v>
      </c>
      <c r="H66" s="33">
        <v>9</v>
      </c>
      <c r="I66" s="33">
        <v>7</v>
      </c>
      <c r="J66" s="33" t="s">
        <v>28</v>
      </c>
      <c r="K66" s="33">
        <v>8</v>
      </c>
      <c r="L66" s="41"/>
      <c r="M66" s="41"/>
      <c r="N66" s="41"/>
      <c r="O66" s="35">
        <v>3</v>
      </c>
      <c r="P66" s="36">
        <f t="shared" si="5"/>
        <v>5</v>
      </c>
      <c r="Q66" s="37" t="str">
        <f t="shared" si="6"/>
        <v>D+</v>
      </c>
      <c r="R66" s="38" t="str">
        <f t="shared" si="7"/>
        <v>Trung bình yếu</v>
      </c>
      <c r="S66" s="39" t="str">
        <f t="shared" si="9"/>
        <v/>
      </c>
      <c r="T66" s="40" t="s">
        <v>52</v>
      </c>
      <c r="U66" s="3"/>
      <c r="V66" s="27"/>
      <c r="W66" s="78" t="str">
        <f t="shared" si="8"/>
        <v>Đạt</v>
      </c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2:38" ht="17.25" customHeight="1">
      <c r="B67" s="28">
        <v>58</v>
      </c>
      <c r="C67" s="29" t="s">
        <v>1051</v>
      </c>
      <c r="D67" s="93" t="s">
        <v>128</v>
      </c>
      <c r="E67" s="31" t="s">
        <v>516</v>
      </c>
      <c r="F67" s="32" t="s">
        <v>852</v>
      </c>
      <c r="G67" s="29" t="s">
        <v>92</v>
      </c>
      <c r="H67" s="33">
        <v>9</v>
      </c>
      <c r="I67" s="33">
        <v>8</v>
      </c>
      <c r="J67" s="33" t="s">
        <v>28</v>
      </c>
      <c r="K67" s="33">
        <v>7</v>
      </c>
      <c r="L67" s="41"/>
      <c r="M67" s="41"/>
      <c r="N67" s="41"/>
      <c r="O67" s="35">
        <v>3.5</v>
      </c>
      <c r="P67" s="36">
        <f t="shared" si="5"/>
        <v>5.2</v>
      </c>
      <c r="Q67" s="37" t="str">
        <f t="shared" si="6"/>
        <v>D+</v>
      </c>
      <c r="R67" s="38" t="str">
        <f t="shared" si="7"/>
        <v>Trung bình yếu</v>
      </c>
      <c r="S67" s="39" t="str">
        <f t="shared" si="9"/>
        <v/>
      </c>
      <c r="T67" s="40" t="s">
        <v>52</v>
      </c>
      <c r="U67" s="3"/>
      <c r="V67" s="27"/>
      <c r="W67" s="78" t="str">
        <f t="shared" si="8"/>
        <v>Đạt</v>
      </c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2:38" ht="17.25" customHeight="1">
      <c r="B68" s="28">
        <v>59</v>
      </c>
      <c r="C68" s="29" t="s">
        <v>1052</v>
      </c>
      <c r="D68" s="93" t="s">
        <v>1053</v>
      </c>
      <c r="E68" s="31" t="s">
        <v>285</v>
      </c>
      <c r="F68" s="32" t="s">
        <v>1054</v>
      </c>
      <c r="G68" s="29" t="s">
        <v>100</v>
      </c>
      <c r="H68" s="33">
        <v>8</v>
      </c>
      <c r="I68" s="33">
        <v>8</v>
      </c>
      <c r="J68" s="33" t="s">
        <v>28</v>
      </c>
      <c r="K68" s="33">
        <v>8</v>
      </c>
      <c r="L68" s="41"/>
      <c r="M68" s="41"/>
      <c r="N68" s="41"/>
      <c r="O68" s="35">
        <v>5.5</v>
      </c>
      <c r="P68" s="36">
        <f t="shared" si="5"/>
        <v>6.5</v>
      </c>
      <c r="Q68" s="37" t="str">
        <f t="shared" si="6"/>
        <v>C+</v>
      </c>
      <c r="R68" s="38" t="str">
        <f t="shared" si="7"/>
        <v>Trung bình</v>
      </c>
      <c r="S68" s="39" t="str">
        <f t="shared" si="9"/>
        <v/>
      </c>
      <c r="T68" s="40" t="s">
        <v>52</v>
      </c>
      <c r="U68" s="3"/>
      <c r="V68" s="27"/>
      <c r="W68" s="78" t="str">
        <f t="shared" si="8"/>
        <v>Đạt</v>
      </c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2:38" ht="17.25" customHeight="1">
      <c r="B69" s="28">
        <v>60</v>
      </c>
      <c r="C69" s="29" t="s">
        <v>1055</v>
      </c>
      <c r="D69" s="93" t="s">
        <v>352</v>
      </c>
      <c r="E69" s="31" t="s">
        <v>285</v>
      </c>
      <c r="F69" s="32" t="s">
        <v>579</v>
      </c>
      <c r="G69" s="29" t="s">
        <v>84</v>
      </c>
      <c r="H69" s="33">
        <v>9</v>
      </c>
      <c r="I69" s="33">
        <v>5.5</v>
      </c>
      <c r="J69" s="33" t="s">
        <v>28</v>
      </c>
      <c r="K69" s="33">
        <v>8</v>
      </c>
      <c r="L69" s="41"/>
      <c r="M69" s="41"/>
      <c r="N69" s="41"/>
      <c r="O69" s="35">
        <v>6.5</v>
      </c>
      <c r="P69" s="36">
        <f t="shared" si="5"/>
        <v>7</v>
      </c>
      <c r="Q69" s="37" t="str">
        <f t="shared" si="6"/>
        <v>B</v>
      </c>
      <c r="R69" s="38" t="str">
        <f t="shared" si="7"/>
        <v>Khá</v>
      </c>
      <c r="S69" s="39" t="str">
        <f t="shared" si="9"/>
        <v/>
      </c>
      <c r="T69" s="40" t="s">
        <v>52</v>
      </c>
      <c r="U69" s="3"/>
      <c r="V69" s="27"/>
      <c r="W69" s="78" t="str">
        <f t="shared" si="8"/>
        <v>Đạt</v>
      </c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2:38" ht="17.25" customHeight="1">
      <c r="B70" s="28">
        <v>61</v>
      </c>
      <c r="C70" s="29" t="s">
        <v>1056</v>
      </c>
      <c r="D70" s="93" t="s">
        <v>123</v>
      </c>
      <c r="E70" s="31" t="s">
        <v>285</v>
      </c>
      <c r="F70" s="32" t="s">
        <v>487</v>
      </c>
      <c r="G70" s="29" t="s">
        <v>126</v>
      </c>
      <c r="H70" s="33">
        <v>10</v>
      </c>
      <c r="I70" s="33">
        <v>6</v>
      </c>
      <c r="J70" s="33" t="s">
        <v>28</v>
      </c>
      <c r="K70" s="33">
        <v>8</v>
      </c>
      <c r="L70" s="41"/>
      <c r="M70" s="41"/>
      <c r="N70" s="41"/>
      <c r="O70" s="35">
        <v>3</v>
      </c>
      <c r="P70" s="36">
        <f t="shared" si="5"/>
        <v>5</v>
      </c>
      <c r="Q70" s="37" t="str">
        <f t="shared" si="6"/>
        <v>D+</v>
      </c>
      <c r="R70" s="38" t="str">
        <f t="shared" si="7"/>
        <v>Trung bình yếu</v>
      </c>
      <c r="S70" s="39" t="str">
        <f t="shared" si="9"/>
        <v/>
      </c>
      <c r="T70" s="40" t="s">
        <v>52</v>
      </c>
      <c r="U70" s="3"/>
      <c r="V70" s="27"/>
      <c r="W70" s="78" t="str">
        <f t="shared" si="8"/>
        <v>Đạt</v>
      </c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2:38" ht="17.25" customHeight="1">
      <c r="B71" s="28">
        <v>62</v>
      </c>
      <c r="C71" s="29" t="s">
        <v>1057</v>
      </c>
      <c r="D71" s="93" t="s">
        <v>1058</v>
      </c>
      <c r="E71" s="31" t="s">
        <v>285</v>
      </c>
      <c r="F71" s="32" t="s">
        <v>1059</v>
      </c>
      <c r="G71" s="29" t="s">
        <v>113</v>
      </c>
      <c r="H71" s="33">
        <v>9</v>
      </c>
      <c r="I71" s="33">
        <v>4.5</v>
      </c>
      <c r="J71" s="33" t="s">
        <v>28</v>
      </c>
      <c r="K71" s="33">
        <v>7.5</v>
      </c>
      <c r="L71" s="41"/>
      <c r="M71" s="41"/>
      <c r="N71" s="41"/>
      <c r="O71" s="35">
        <v>4</v>
      </c>
      <c r="P71" s="36">
        <f t="shared" si="5"/>
        <v>5.3</v>
      </c>
      <c r="Q71" s="37" t="str">
        <f t="shared" si="6"/>
        <v>D+</v>
      </c>
      <c r="R71" s="38" t="str">
        <f t="shared" si="7"/>
        <v>Trung bình yếu</v>
      </c>
      <c r="S71" s="39" t="str">
        <f t="shared" si="9"/>
        <v/>
      </c>
      <c r="T71" s="40" t="s">
        <v>52</v>
      </c>
      <c r="U71" s="3"/>
      <c r="V71" s="27"/>
      <c r="W71" s="78" t="str">
        <f t="shared" si="8"/>
        <v>Đạt</v>
      </c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2:38" ht="17.25" customHeight="1">
      <c r="B72" s="28">
        <v>63</v>
      </c>
      <c r="C72" s="29" t="s">
        <v>1060</v>
      </c>
      <c r="D72" s="93" t="s">
        <v>1061</v>
      </c>
      <c r="E72" s="31" t="s">
        <v>529</v>
      </c>
      <c r="F72" s="32" t="s">
        <v>678</v>
      </c>
      <c r="G72" s="29" t="s">
        <v>100</v>
      </c>
      <c r="H72" s="33">
        <v>10</v>
      </c>
      <c r="I72" s="33">
        <v>8</v>
      </c>
      <c r="J72" s="33" t="s">
        <v>28</v>
      </c>
      <c r="K72" s="33">
        <v>7.5</v>
      </c>
      <c r="L72" s="41"/>
      <c r="M72" s="41"/>
      <c r="N72" s="41"/>
      <c r="O72" s="35">
        <v>2.5</v>
      </c>
      <c r="P72" s="36">
        <f t="shared" si="5"/>
        <v>4.8</v>
      </c>
      <c r="Q72" s="37" t="str">
        <f t="shared" si="6"/>
        <v>D</v>
      </c>
      <c r="R72" s="38" t="str">
        <f t="shared" si="7"/>
        <v>Trung bình yếu</v>
      </c>
      <c r="S72" s="39" t="str">
        <f t="shared" si="9"/>
        <v/>
      </c>
      <c r="T72" s="40" t="s">
        <v>52</v>
      </c>
      <c r="U72" s="3"/>
      <c r="V72" s="27"/>
      <c r="W72" s="78" t="str">
        <f t="shared" si="8"/>
        <v>Đạt</v>
      </c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2:38" ht="17.25" customHeight="1">
      <c r="B73" s="28">
        <v>64</v>
      </c>
      <c r="C73" s="29" t="s">
        <v>1062</v>
      </c>
      <c r="D73" s="93" t="s">
        <v>1063</v>
      </c>
      <c r="E73" s="31" t="s">
        <v>1064</v>
      </c>
      <c r="F73" s="32" t="s">
        <v>762</v>
      </c>
      <c r="G73" s="29" t="s">
        <v>84</v>
      </c>
      <c r="H73" s="33">
        <v>9</v>
      </c>
      <c r="I73" s="33">
        <v>5</v>
      </c>
      <c r="J73" s="33" t="s">
        <v>28</v>
      </c>
      <c r="K73" s="33">
        <v>6.5</v>
      </c>
      <c r="L73" s="41"/>
      <c r="M73" s="41"/>
      <c r="N73" s="41"/>
      <c r="O73" s="35">
        <v>5.5</v>
      </c>
      <c r="P73" s="36">
        <f t="shared" si="5"/>
        <v>6</v>
      </c>
      <c r="Q73" s="37" t="str">
        <f t="shared" si="6"/>
        <v>C</v>
      </c>
      <c r="R73" s="38" t="str">
        <f t="shared" si="7"/>
        <v>Trung bình</v>
      </c>
      <c r="S73" s="39" t="str">
        <f t="shared" si="9"/>
        <v/>
      </c>
      <c r="T73" s="40" t="s">
        <v>52</v>
      </c>
      <c r="U73" s="3"/>
      <c r="V73" s="27"/>
      <c r="W73" s="78" t="str">
        <f t="shared" si="8"/>
        <v>Đạt</v>
      </c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2:38" ht="17.25" customHeight="1">
      <c r="B74" s="28">
        <v>65</v>
      </c>
      <c r="C74" s="29" t="s">
        <v>1065</v>
      </c>
      <c r="D74" s="93" t="s">
        <v>123</v>
      </c>
      <c r="E74" s="31" t="s">
        <v>302</v>
      </c>
      <c r="F74" s="32" t="s">
        <v>1066</v>
      </c>
      <c r="G74" s="29" t="s">
        <v>1067</v>
      </c>
      <c r="H74" s="33">
        <v>8</v>
      </c>
      <c r="I74" s="33">
        <v>8</v>
      </c>
      <c r="J74" s="33" t="s">
        <v>28</v>
      </c>
      <c r="K74" s="33">
        <v>8</v>
      </c>
      <c r="L74" s="41"/>
      <c r="M74" s="41"/>
      <c r="N74" s="41"/>
      <c r="O74" s="35">
        <v>4</v>
      </c>
      <c r="P74" s="36">
        <f t="shared" ref="P74:P84" si="10">ROUND(SUMPRODUCT(H74:O74,$H$9:$O$9)/100,1)</f>
        <v>5.6</v>
      </c>
      <c r="Q74" s="37" t="str">
        <f t="shared" ref="Q74:Q84" si="11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C</v>
      </c>
      <c r="R74" s="38" t="str">
        <f t="shared" ref="R74:R84" si="12">IF($P74&lt;4,"Kém",IF(AND($P74&gt;=4,$P74&lt;=5.4),"Trung bình yếu",IF(AND($P74&gt;=5.5,$P74&lt;=6.9),"Trung bình",IF(AND($P74&gt;=7,$P74&lt;=8.4),"Khá",IF(AND($P74&gt;=8.5,$P74&lt;=10),"Giỏi","")))))</f>
        <v>Trung bình</v>
      </c>
      <c r="S74" s="39" t="str">
        <f t="shared" si="9"/>
        <v/>
      </c>
      <c r="T74" s="40" t="s">
        <v>52</v>
      </c>
      <c r="U74" s="3"/>
      <c r="V74" s="27"/>
      <c r="W74" s="78" t="str">
        <f t="shared" ref="W74:W84" si="13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2:38" ht="17.25" customHeight="1">
      <c r="B75" s="28">
        <v>66</v>
      </c>
      <c r="C75" s="29" t="s">
        <v>1068</v>
      </c>
      <c r="D75" s="93" t="s">
        <v>1069</v>
      </c>
      <c r="E75" s="31" t="s">
        <v>1070</v>
      </c>
      <c r="F75" s="32" t="s">
        <v>791</v>
      </c>
      <c r="G75" s="29" t="s">
        <v>92</v>
      </c>
      <c r="H75" s="33">
        <v>9</v>
      </c>
      <c r="I75" s="33">
        <v>8</v>
      </c>
      <c r="J75" s="33" t="s">
        <v>28</v>
      </c>
      <c r="K75" s="33">
        <v>8</v>
      </c>
      <c r="L75" s="41"/>
      <c r="M75" s="41"/>
      <c r="N75" s="41"/>
      <c r="O75" s="35">
        <v>2.5</v>
      </c>
      <c r="P75" s="36">
        <f t="shared" si="10"/>
        <v>4.8</v>
      </c>
      <c r="Q75" s="37" t="str">
        <f t="shared" si="11"/>
        <v>D</v>
      </c>
      <c r="R75" s="38" t="str">
        <f t="shared" si="12"/>
        <v>Trung bình yếu</v>
      </c>
      <c r="S75" s="39" t="str">
        <f t="shared" si="9"/>
        <v/>
      </c>
      <c r="T75" s="40" t="s">
        <v>52</v>
      </c>
      <c r="U75" s="3"/>
      <c r="V75" s="27"/>
      <c r="W75" s="78" t="str">
        <f t="shared" si="13"/>
        <v>Đạt</v>
      </c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2:38" ht="17.25" customHeight="1">
      <c r="B76" s="28">
        <v>67</v>
      </c>
      <c r="C76" s="29" t="s">
        <v>1071</v>
      </c>
      <c r="D76" s="93" t="s">
        <v>1072</v>
      </c>
      <c r="E76" s="31" t="s">
        <v>309</v>
      </c>
      <c r="F76" s="32" t="s">
        <v>776</v>
      </c>
      <c r="G76" s="29" t="s">
        <v>80</v>
      </c>
      <c r="H76" s="33">
        <v>9</v>
      </c>
      <c r="I76" s="33">
        <v>8.5</v>
      </c>
      <c r="J76" s="33" t="s">
        <v>28</v>
      </c>
      <c r="K76" s="33">
        <v>7</v>
      </c>
      <c r="L76" s="41"/>
      <c r="M76" s="41"/>
      <c r="N76" s="41"/>
      <c r="O76" s="35">
        <v>5.5</v>
      </c>
      <c r="P76" s="36">
        <f t="shared" si="10"/>
        <v>6.5</v>
      </c>
      <c r="Q76" s="37" t="str">
        <f t="shared" si="11"/>
        <v>C+</v>
      </c>
      <c r="R76" s="38" t="str">
        <f t="shared" si="12"/>
        <v>Trung bình</v>
      </c>
      <c r="S76" s="39" t="str">
        <f t="shared" si="9"/>
        <v/>
      </c>
      <c r="T76" s="40" t="s">
        <v>52</v>
      </c>
      <c r="U76" s="3"/>
      <c r="V76" s="27"/>
      <c r="W76" s="78" t="str">
        <f t="shared" si="13"/>
        <v>Đạt</v>
      </c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2:38" ht="17.25" customHeight="1">
      <c r="B77" s="28">
        <v>68</v>
      </c>
      <c r="C77" s="29" t="s">
        <v>1073</v>
      </c>
      <c r="D77" s="93" t="s">
        <v>1074</v>
      </c>
      <c r="E77" s="31" t="s">
        <v>309</v>
      </c>
      <c r="F77" s="32" t="s">
        <v>1075</v>
      </c>
      <c r="G77" s="29" t="s">
        <v>76</v>
      </c>
      <c r="H77" s="33">
        <v>9</v>
      </c>
      <c r="I77" s="33">
        <v>6</v>
      </c>
      <c r="J77" s="33" t="s">
        <v>28</v>
      </c>
      <c r="K77" s="33">
        <v>8</v>
      </c>
      <c r="L77" s="41"/>
      <c r="M77" s="41"/>
      <c r="N77" s="41"/>
      <c r="O77" s="35">
        <v>5</v>
      </c>
      <c r="P77" s="36">
        <f t="shared" si="10"/>
        <v>6.1</v>
      </c>
      <c r="Q77" s="37" t="str">
        <f t="shared" si="11"/>
        <v>C</v>
      </c>
      <c r="R77" s="38" t="str">
        <f t="shared" si="12"/>
        <v>Trung bình</v>
      </c>
      <c r="S77" s="39" t="str">
        <f t="shared" si="9"/>
        <v/>
      </c>
      <c r="T77" s="40" t="s">
        <v>52</v>
      </c>
      <c r="U77" s="3"/>
      <c r="V77" s="27"/>
      <c r="W77" s="78" t="str">
        <f t="shared" si="13"/>
        <v>Đạt</v>
      </c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2:38" ht="17.25" customHeight="1">
      <c r="B78" s="28">
        <v>69</v>
      </c>
      <c r="C78" s="29" t="s">
        <v>1076</v>
      </c>
      <c r="D78" s="93" t="s">
        <v>1077</v>
      </c>
      <c r="E78" s="31" t="s">
        <v>923</v>
      </c>
      <c r="F78" s="32" t="s">
        <v>359</v>
      </c>
      <c r="G78" s="29" t="s">
        <v>126</v>
      </c>
      <c r="H78" s="33">
        <v>9</v>
      </c>
      <c r="I78" s="33">
        <v>6.5</v>
      </c>
      <c r="J78" s="33" t="s">
        <v>28</v>
      </c>
      <c r="K78" s="33">
        <v>8</v>
      </c>
      <c r="L78" s="41"/>
      <c r="M78" s="41"/>
      <c r="N78" s="41"/>
      <c r="O78" s="35">
        <v>5.5</v>
      </c>
      <c r="P78" s="36">
        <f t="shared" si="10"/>
        <v>6.5</v>
      </c>
      <c r="Q78" s="37" t="str">
        <f t="shared" si="11"/>
        <v>C+</v>
      </c>
      <c r="R78" s="38" t="str">
        <f t="shared" si="12"/>
        <v>Trung bình</v>
      </c>
      <c r="S78" s="39" t="str">
        <f t="shared" si="9"/>
        <v/>
      </c>
      <c r="T78" s="40" t="s">
        <v>52</v>
      </c>
      <c r="U78" s="3"/>
      <c r="V78" s="27"/>
      <c r="W78" s="78" t="str">
        <f t="shared" si="13"/>
        <v>Đạt</v>
      </c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2:38" ht="17.25" customHeight="1">
      <c r="B79" s="28">
        <v>70</v>
      </c>
      <c r="C79" s="29" t="s">
        <v>1078</v>
      </c>
      <c r="D79" s="93" t="s">
        <v>1079</v>
      </c>
      <c r="E79" s="31" t="s">
        <v>321</v>
      </c>
      <c r="F79" s="32" t="s">
        <v>1080</v>
      </c>
      <c r="G79" s="29" t="s">
        <v>100</v>
      </c>
      <c r="H79" s="33">
        <v>10</v>
      </c>
      <c r="I79" s="33">
        <v>6</v>
      </c>
      <c r="J79" s="33" t="s">
        <v>28</v>
      </c>
      <c r="K79" s="33">
        <v>8</v>
      </c>
      <c r="L79" s="41"/>
      <c r="M79" s="41"/>
      <c r="N79" s="41"/>
      <c r="O79" s="35">
        <v>4</v>
      </c>
      <c r="P79" s="36">
        <f t="shared" si="10"/>
        <v>5.6</v>
      </c>
      <c r="Q79" s="37" t="str">
        <f t="shared" si="11"/>
        <v>C</v>
      </c>
      <c r="R79" s="38" t="str">
        <f t="shared" si="12"/>
        <v>Trung bình</v>
      </c>
      <c r="S79" s="39" t="str">
        <f t="shared" si="9"/>
        <v/>
      </c>
      <c r="T79" s="40" t="s">
        <v>52</v>
      </c>
      <c r="U79" s="3"/>
      <c r="V79" s="27"/>
      <c r="W79" s="78" t="str">
        <f t="shared" si="13"/>
        <v>Đạt</v>
      </c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2:38" ht="17.25" customHeight="1">
      <c r="B80" s="28">
        <v>71</v>
      </c>
      <c r="C80" s="29" t="s">
        <v>1081</v>
      </c>
      <c r="D80" s="93" t="s">
        <v>1082</v>
      </c>
      <c r="E80" s="31" t="s">
        <v>1083</v>
      </c>
      <c r="F80" s="32" t="s">
        <v>427</v>
      </c>
      <c r="G80" s="29" t="s">
        <v>76</v>
      </c>
      <c r="H80" s="33">
        <v>8</v>
      </c>
      <c r="I80" s="33">
        <v>6.5</v>
      </c>
      <c r="J80" s="33" t="s">
        <v>28</v>
      </c>
      <c r="K80" s="33">
        <v>7</v>
      </c>
      <c r="L80" s="41"/>
      <c r="M80" s="41"/>
      <c r="N80" s="41"/>
      <c r="O80" s="35">
        <v>2.5</v>
      </c>
      <c r="P80" s="36">
        <f t="shared" si="10"/>
        <v>4.4000000000000004</v>
      </c>
      <c r="Q80" s="37" t="str">
        <f t="shared" si="11"/>
        <v>D</v>
      </c>
      <c r="R80" s="38" t="str">
        <f t="shared" si="12"/>
        <v>Trung bình yếu</v>
      </c>
      <c r="S80" s="39" t="str">
        <f t="shared" si="9"/>
        <v/>
      </c>
      <c r="T80" s="40" t="s">
        <v>52</v>
      </c>
      <c r="U80" s="3"/>
      <c r="V80" s="27"/>
      <c r="W80" s="78" t="str">
        <f t="shared" si="13"/>
        <v>Đạt</v>
      </c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ht="17.25" customHeight="1">
      <c r="B81" s="28">
        <v>72</v>
      </c>
      <c r="C81" s="29" t="s">
        <v>1084</v>
      </c>
      <c r="D81" s="93" t="s">
        <v>1085</v>
      </c>
      <c r="E81" s="31" t="s">
        <v>325</v>
      </c>
      <c r="F81" s="32" t="s">
        <v>1086</v>
      </c>
      <c r="G81" s="29" t="s">
        <v>96</v>
      </c>
      <c r="H81" s="33">
        <v>8</v>
      </c>
      <c r="I81" s="33">
        <v>7</v>
      </c>
      <c r="J81" s="33" t="s">
        <v>28</v>
      </c>
      <c r="K81" s="33">
        <v>7.5</v>
      </c>
      <c r="L81" s="41"/>
      <c r="M81" s="41"/>
      <c r="N81" s="41"/>
      <c r="O81" s="35">
        <v>3</v>
      </c>
      <c r="P81" s="36">
        <f t="shared" si="10"/>
        <v>4.8</v>
      </c>
      <c r="Q81" s="37" t="str">
        <f t="shared" si="11"/>
        <v>D</v>
      </c>
      <c r="R81" s="38" t="str">
        <f t="shared" si="12"/>
        <v>Trung bình yếu</v>
      </c>
      <c r="S81" s="39" t="str">
        <f t="shared" si="9"/>
        <v/>
      </c>
      <c r="T81" s="40" t="s">
        <v>52</v>
      </c>
      <c r="U81" s="3"/>
      <c r="V81" s="27"/>
      <c r="W81" s="78" t="str">
        <f t="shared" si="13"/>
        <v>Đạt</v>
      </c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ht="17.25" customHeight="1">
      <c r="B82" s="28">
        <v>73</v>
      </c>
      <c r="C82" s="29" t="s">
        <v>1087</v>
      </c>
      <c r="D82" s="93" t="s">
        <v>1088</v>
      </c>
      <c r="E82" s="31" t="s">
        <v>342</v>
      </c>
      <c r="F82" s="32" t="s">
        <v>682</v>
      </c>
      <c r="G82" s="29" t="s">
        <v>88</v>
      </c>
      <c r="H82" s="33">
        <v>9</v>
      </c>
      <c r="I82" s="33">
        <v>7</v>
      </c>
      <c r="J82" s="33" t="s">
        <v>28</v>
      </c>
      <c r="K82" s="33">
        <v>8</v>
      </c>
      <c r="L82" s="41"/>
      <c r="M82" s="41"/>
      <c r="N82" s="41"/>
      <c r="O82" s="35">
        <v>7</v>
      </c>
      <c r="P82" s="36">
        <f t="shared" si="10"/>
        <v>7.4</v>
      </c>
      <c r="Q82" s="37" t="str">
        <f t="shared" si="11"/>
        <v>B</v>
      </c>
      <c r="R82" s="38" t="str">
        <f t="shared" si="12"/>
        <v>Khá</v>
      </c>
      <c r="S82" s="39" t="str">
        <f t="shared" si="9"/>
        <v/>
      </c>
      <c r="T82" s="40" t="s">
        <v>52</v>
      </c>
      <c r="U82" s="3"/>
      <c r="V82" s="27"/>
      <c r="W82" s="78" t="str">
        <f t="shared" si="13"/>
        <v>Đạt</v>
      </c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ht="17.25" customHeight="1">
      <c r="B83" s="28">
        <v>74</v>
      </c>
      <c r="C83" s="29" t="s">
        <v>1089</v>
      </c>
      <c r="D83" s="93" t="s">
        <v>1090</v>
      </c>
      <c r="E83" s="31" t="s">
        <v>1091</v>
      </c>
      <c r="F83" s="32" t="s">
        <v>261</v>
      </c>
      <c r="G83" s="29" t="s">
        <v>113</v>
      </c>
      <c r="H83" s="33">
        <v>9</v>
      </c>
      <c r="I83" s="33">
        <v>7</v>
      </c>
      <c r="J83" s="33" t="s">
        <v>28</v>
      </c>
      <c r="K83" s="33">
        <v>8</v>
      </c>
      <c r="L83" s="41"/>
      <c r="M83" s="41"/>
      <c r="N83" s="41"/>
      <c r="O83" s="35">
        <v>5</v>
      </c>
      <c r="P83" s="36">
        <f t="shared" si="10"/>
        <v>6.2</v>
      </c>
      <c r="Q83" s="37" t="str">
        <f t="shared" si="11"/>
        <v>C</v>
      </c>
      <c r="R83" s="38" t="str">
        <f t="shared" si="12"/>
        <v>Trung bình</v>
      </c>
      <c r="S83" s="39" t="str">
        <f t="shared" si="9"/>
        <v/>
      </c>
      <c r="T83" s="40" t="s">
        <v>52</v>
      </c>
      <c r="U83" s="3"/>
      <c r="V83" s="27"/>
      <c r="W83" s="78" t="str">
        <f t="shared" si="13"/>
        <v>Đạt</v>
      </c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ht="17.25" customHeight="1">
      <c r="B84" s="28">
        <v>75</v>
      </c>
      <c r="C84" s="29" t="s">
        <v>1092</v>
      </c>
      <c r="D84" s="93" t="s">
        <v>1093</v>
      </c>
      <c r="E84" s="31" t="s">
        <v>564</v>
      </c>
      <c r="F84" s="32" t="s">
        <v>1094</v>
      </c>
      <c r="G84" s="29" t="s">
        <v>126</v>
      </c>
      <c r="H84" s="33">
        <v>8</v>
      </c>
      <c r="I84" s="33">
        <v>6.5</v>
      </c>
      <c r="J84" s="33" t="s">
        <v>28</v>
      </c>
      <c r="K84" s="33">
        <v>7</v>
      </c>
      <c r="L84" s="41"/>
      <c r="M84" s="41"/>
      <c r="N84" s="41"/>
      <c r="O84" s="35">
        <v>3.5</v>
      </c>
      <c r="P84" s="36">
        <f t="shared" si="10"/>
        <v>5</v>
      </c>
      <c r="Q84" s="37" t="str">
        <f t="shared" si="11"/>
        <v>D+</v>
      </c>
      <c r="R84" s="38" t="str">
        <f t="shared" si="12"/>
        <v>Trung bình yếu</v>
      </c>
      <c r="S84" s="39" t="str">
        <f t="shared" si="9"/>
        <v/>
      </c>
      <c r="T84" s="89" t="s">
        <v>52</v>
      </c>
      <c r="U84" s="3"/>
      <c r="V84" s="27"/>
      <c r="W84" s="78" t="str">
        <f t="shared" si="13"/>
        <v>Đạt</v>
      </c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ht="9" customHeight="1">
      <c r="A85" s="2"/>
      <c r="B85" s="42"/>
      <c r="C85" s="43"/>
      <c r="D85" s="94"/>
      <c r="E85" s="44"/>
      <c r="F85" s="44"/>
      <c r="G85" s="44"/>
      <c r="H85" s="45"/>
      <c r="I85" s="46"/>
      <c r="J85" s="46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3"/>
    </row>
    <row r="86" spans="1:38" ht="16.5">
      <c r="A86" s="2"/>
      <c r="B86" s="138" t="s">
        <v>29</v>
      </c>
      <c r="C86" s="138"/>
      <c r="D86" s="94"/>
      <c r="E86" s="44"/>
      <c r="F86" s="44"/>
      <c r="G86" s="44"/>
      <c r="H86" s="45"/>
      <c r="I86" s="46"/>
      <c r="J86" s="46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3"/>
    </row>
    <row r="87" spans="1:38" ht="15.75" customHeight="1">
      <c r="A87" s="2"/>
      <c r="B87" s="48" t="s">
        <v>30</v>
      </c>
      <c r="C87" s="48"/>
      <c r="D87" s="105">
        <f>+$Z$8</f>
        <v>75</v>
      </c>
      <c r="E87" s="50" t="s">
        <v>31</v>
      </c>
      <c r="F87" s="139" t="s">
        <v>32</v>
      </c>
      <c r="G87" s="139"/>
      <c r="H87" s="139"/>
      <c r="I87" s="139"/>
      <c r="J87" s="139"/>
      <c r="K87" s="139"/>
      <c r="L87" s="139"/>
      <c r="M87" s="139"/>
      <c r="N87" s="139"/>
      <c r="O87" s="51">
        <f>$Z$8 -COUNTIF($S$9:$S$262,"Vắng") -COUNTIF($S$9:$S$262,"Vắng có phép") - COUNTIF($S$9:$S$262,"Đình chỉ thi") - COUNTIF($S$9:$S$262,"Không đủ ĐKDT")</f>
        <v>74</v>
      </c>
      <c r="P87" s="51"/>
      <c r="Q87" s="51"/>
      <c r="R87" s="52"/>
      <c r="S87" s="53" t="s">
        <v>31</v>
      </c>
      <c r="T87" s="52"/>
      <c r="U87" s="3"/>
    </row>
    <row r="88" spans="1:38" ht="15.75" customHeight="1">
      <c r="A88" s="2"/>
      <c r="B88" s="48" t="s">
        <v>33</v>
      </c>
      <c r="C88" s="48"/>
      <c r="D88" s="105">
        <f>+$AK$8</f>
        <v>69</v>
      </c>
      <c r="E88" s="50" t="s">
        <v>31</v>
      </c>
      <c r="F88" s="139" t="s">
        <v>34</v>
      </c>
      <c r="G88" s="139"/>
      <c r="H88" s="139"/>
      <c r="I88" s="139"/>
      <c r="J88" s="139"/>
      <c r="K88" s="139"/>
      <c r="L88" s="139"/>
      <c r="M88" s="139"/>
      <c r="N88" s="139"/>
      <c r="O88" s="54">
        <f>COUNTIF($S$9:$S$138,"Vắng")</f>
        <v>1</v>
      </c>
      <c r="P88" s="54"/>
      <c r="Q88" s="54"/>
      <c r="R88" s="55"/>
      <c r="S88" s="53" t="s">
        <v>31</v>
      </c>
      <c r="T88" s="55"/>
      <c r="U88" s="3"/>
    </row>
    <row r="89" spans="1:38" ht="15.75" customHeight="1">
      <c r="A89" s="2"/>
      <c r="B89" s="48" t="s">
        <v>44</v>
      </c>
      <c r="C89" s="48"/>
      <c r="D89" s="106">
        <f>COUNTIF(W10:W84,"Học lại")</f>
        <v>6</v>
      </c>
      <c r="E89" s="50" t="s">
        <v>31</v>
      </c>
      <c r="F89" s="139" t="s">
        <v>45</v>
      </c>
      <c r="G89" s="139"/>
      <c r="H89" s="139"/>
      <c r="I89" s="139"/>
      <c r="J89" s="139"/>
      <c r="K89" s="139"/>
      <c r="L89" s="139"/>
      <c r="M89" s="139"/>
      <c r="N89" s="139"/>
      <c r="O89" s="51">
        <f>COUNTIF($S$9:$S$138,"Vắng có phép")</f>
        <v>0</v>
      </c>
      <c r="P89" s="51"/>
      <c r="Q89" s="51"/>
      <c r="R89" s="52"/>
      <c r="S89" s="53" t="s">
        <v>31</v>
      </c>
      <c r="T89" s="52"/>
      <c r="U89" s="3"/>
    </row>
    <row r="90" spans="1:38" ht="16.5" customHeight="1">
      <c r="A90" s="2"/>
      <c r="B90" s="42"/>
      <c r="C90" s="43"/>
      <c r="D90" s="94"/>
      <c r="E90" s="44"/>
      <c r="F90" s="44"/>
      <c r="G90" s="44"/>
      <c r="H90" s="45"/>
      <c r="I90" s="46"/>
      <c r="J90" s="46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3"/>
    </row>
    <row r="91" spans="1:38">
      <c r="B91" s="84" t="s">
        <v>46</v>
      </c>
      <c r="C91" s="84"/>
      <c r="D91" s="107">
        <f>COUNTIF(W10:W84,"Thi lại")</f>
        <v>0</v>
      </c>
      <c r="E91" s="86" t="s">
        <v>31</v>
      </c>
      <c r="F91" s="3"/>
      <c r="G91" s="3"/>
      <c r="H91" s="3"/>
      <c r="I91" s="3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3"/>
    </row>
    <row r="92" spans="1:38" ht="15.75" customHeight="1">
      <c r="B92" s="84"/>
      <c r="C92" s="84"/>
      <c r="D92" s="107"/>
      <c r="E92" s="86"/>
      <c r="F92" s="3"/>
      <c r="G92" s="3"/>
      <c r="H92" s="3"/>
      <c r="I92" s="3"/>
      <c r="J92" s="141" t="s">
        <v>1265</v>
      </c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3"/>
    </row>
    <row r="93" spans="1:38">
      <c r="A93" s="56"/>
      <c r="B93" s="132" t="s">
        <v>35</v>
      </c>
      <c r="C93" s="132"/>
      <c r="D93" s="132"/>
      <c r="E93" s="132"/>
      <c r="F93" s="132"/>
      <c r="G93" s="132"/>
      <c r="H93" s="132"/>
      <c r="I93" s="57"/>
      <c r="J93" s="140" t="s">
        <v>48</v>
      </c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3"/>
    </row>
    <row r="94" spans="1:38" ht="15.75" customHeight="1">
      <c r="A94" s="2"/>
      <c r="B94" s="42"/>
      <c r="C94" s="58"/>
      <c r="D94" s="95"/>
      <c r="E94" s="59"/>
      <c r="F94" s="59"/>
      <c r="G94" s="59"/>
      <c r="H94" s="60"/>
      <c r="I94" s="61"/>
      <c r="J94" s="140" t="s">
        <v>49</v>
      </c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3"/>
    </row>
    <row r="95" spans="1:38" s="2" customFormat="1">
      <c r="B95" s="132" t="s">
        <v>36</v>
      </c>
      <c r="C95" s="132"/>
      <c r="D95" s="133" t="s">
        <v>1264</v>
      </c>
      <c r="E95" s="133"/>
      <c r="F95" s="133"/>
      <c r="G95" s="133"/>
      <c r="H95" s="133"/>
      <c r="I95" s="61"/>
      <c r="J95" s="61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3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</row>
    <row r="96" spans="1:38" s="2" customFormat="1">
      <c r="A96" s="1"/>
      <c r="B96" s="3"/>
      <c r="C96" s="3"/>
      <c r="D96" s="9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</row>
    <row r="97" spans="1:38" s="2" customFormat="1">
      <c r="A97" s="1"/>
      <c r="B97" s="3"/>
      <c r="C97" s="3"/>
      <c r="D97" s="96"/>
      <c r="E97" s="3"/>
      <c r="F97" s="3"/>
      <c r="G97" s="3"/>
      <c r="H97" s="3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3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</row>
    <row r="98" spans="1:38" s="2" customFormat="1">
      <c r="A98" s="1"/>
      <c r="B98" s="3"/>
      <c r="C98" s="3"/>
      <c r="D98" s="96"/>
      <c r="E98" s="3"/>
      <c r="F98" s="3"/>
      <c r="G98" s="3"/>
      <c r="H98" s="3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3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</row>
    <row r="99" spans="1:38" s="2" customFormat="1" ht="15.75" customHeight="1">
      <c r="A99" s="1"/>
      <c r="B99" s="3"/>
      <c r="C99" s="3"/>
      <c r="D99" s="96"/>
      <c r="E99" s="3"/>
      <c r="F99" s="3"/>
      <c r="G99" s="3"/>
      <c r="H99" s="3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3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</row>
  </sheetData>
  <sheetProtection formatCells="0" formatColumns="0" formatRows="0" insertColumns="0" insertRows="0" insertHyperlinks="0" deleteColumns="0" deleteRows="0" sort="0" autoFilter="0" pivotTables="0"/>
  <autoFilter ref="A8:AL84">
    <filterColumn colId="3" showButton="0"/>
  </autoFilter>
  <sortState ref="B10:T84">
    <sortCondition ref="B10:B84"/>
  </sortState>
  <mergeCells count="48">
    <mergeCell ref="B93:H93"/>
    <mergeCell ref="J93:T93"/>
    <mergeCell ref="F89:N89"/>
    <mergeCell ref="J92:T92"/>
    <mergeCell ref="J94:T94"/>
    <mergeCell ref="AA4:AD6"/>
    <mergeCell ref="B95:C95"/>
    <mergeCell ref="D95:H95"/>
    <mergeCell ref="R7:R8"/>
    <mergeCell ref="S7:S9"/>
    <mergeCell ref="T7:T9"/>
    <mergeCell ref="B9:G9"/>
    <mergeCell ref="B86:C86"/>
    <mergeCell ref="M7:M8"/>
    <mergeCell ref="N7:N8"/>
    <mergeCell ref="O7:O8"/>
    <mergeCell ref="P7:P9"/>
    <mergeCell ref="Q7:Q8"/>
    <mergeCell ref="G7:G8"/>
    <mergeCell ref="J91:T91"/>
    <mergeCell ref="O4:T4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5:T5"/>
    <mergeCell ref="B1:G1"/>
    <mergeCell ref="H1:T1"/>
    <mergeCell ref="B2:G2"/>
    <mergeCell ref="H2:T2"/>
    <mergeCell ref="F87:N87"/>
    <mergeCell ref="F88:N88"/>
    <mergeCell ref="L7:L8"/>
    <mergeCell ref="H7:H8"/>
    <mergeCell ref="D4:N4"/>
    <mergeCell ref="G5:N5"/>
  </mergeCells>
  <conditionalFormatting sqref="H10:O84">
    <cfRule type="cellIs" dxfId="2" priority="16" operator="greaterThan">
      <formula>10</formula>
    </cfRule>
  </conditionalFormatting>
  <conditionalFormatting sqref="C1:C1048576">
    <cfRule type="duplicateValues" dxfId="1" priority="7"/>
  </conditionalFormatting>
  <conditionalFormatting sqref="C92:C99">
    <cfRule type="duplicateValues" dxfId="0" priority="21"/>
  </conditionalFormatting>
  <dataValidations count="1">
    <dataValidation allowBlank="1" showInputMessage="1" showErrorMessage="1" errorTitle="Không xóa dữ liệu" error="Không xóa dữ liệu" prompt="Không xóa dữ liệu" sqref="W10:W84 D89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2019-07-01T08:44:08Z</cp:lastPrinted>
  <dcterms:created xsi:type="dcterms:W3CDTF">2015-04-17T02:48:53Z</dcterms:created>
  <dcterms:modified xsi:type="dcterms:W3CDTF">2019-07-11T09:41:41Z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