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0" l="1"/>
  <c r="X8"/>
  <c r="W8"/>
  <c r="T10" l="1"/>
  <c r="V10" l="1"/>
  <c r="R10"/>
  <c r="S10"/>
  <c r="P14" l="1"/>
  <c r="P13"/>
  <c r="AB8"/>
  <c r="AD8"/>
  <c r="Z8"/>
  <c r="AA8"/>
  <c r="D16" l="1"/>
  <c r="D14"/>
  <c r="AF8"/>
  <c r="AJ8"/>
  <c r="AH8"/>
  <c r="D13" l="1"/>
  <c r="Y8"/>
  <c r="AI8" s="1"/>
  <c r="AG8" l="1"/>
  <c r="AK8"/>
  <c r="P12"/>
  <c r="D12"/>
  <c r="AE8"/>
  <c r="AC8"/>
</calcChain>
</file>

<file path=xl/sharedStrings.xml><?xml version="1.0" encoding="utf-8"?>
<sst xmlns="http://schemas.openxmlformats.org/spreadsheetml/2006/main" count="82" uniqueCount="68">
  <si>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</si>
  <si>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</si>
  <si>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</si>
  <si>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</si>
  <si>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</si>
  <si>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</si>
  <si>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</si>
  <si>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</si>
  <si>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</si>
  <si>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</si>
  <si>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</si>
  <si>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</si>
  <si>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</si>
  <si>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</si>
  <si>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</si>
  <si>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</si>
  <si>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</si>
  <si>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</si>
  <si>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</si>
  <si>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</si>
  <si>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</si>
  <si>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</si>
  <si>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</si>
  <si>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</si>
  <si>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</si>
  <si>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</si>
  <si>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</si>
  <si>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</si>
  <si>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</si>
  <si>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</si>
  <si>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</si>
  <si>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</si>
  <si>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</si>
  <si>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</si>
  <si>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</si>
  <si>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</si>
  <si>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</si>
  <si>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</si>
  <si>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</si>
  <si>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</si>
  <si>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</si>
  <si>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</si>
  <si>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</si>
  <si>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</si>
  <si>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</si>
  <si>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</si>
  <si>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</si>
  <si>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SỐ 1</t>
  </si>
  <si>
    <t>SỐ 2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</si>
  <si>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</si>
  <si>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</si>
  <si>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KT TRƯỞNG TRUNG TÂM
PHÓ TRƯỞNG TRUNG TÂM</t>
  </si>
  <si>
    <t>Trần Thị Mỹ Hạnh</t>
  </si>
  <si>
    <t>PHÒNG THI:</t>
  </si>
  <si>
    <t>Nhóm:</t>
  </si>
  <si>
    <t>Thi lần 1 học kỳ hè năm học 2018 - 2019</t>
  </si>
  <si>
    <t>105-A2</t>
  </si>
  <si>
    <t>Mạng cảm biến</t>
  </si>
  <si>
    <t>ELE1421-01</t>
  </si>
  <si>
    <t>Giờ thi:13h30</t>
  </si>
  <si>
    <t>B15DCDT194</t>
  </si>
  <si>
    <t>Nguyễn Khánh</t>
  </si>
  <si>
    <t>Toàn</t>
  </si>
  <si>
    <t>04/05/1997</t>
  </si>
  <si>
    <t>D15DTMT1</t>
  </si>
  <si>
    <t>BẢNG ĐIỂM HỌC PHẦN</t>
  </si>
  <si>
    <t>V</t>
  </si>
  <si>
    <t>Hà Nội, ngày 26 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</si>
</sst>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6" fillId="0" borderId="0"/>
  </cellStyleXfs>
  <cellXfs count="110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165" fontId="2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14" fontId="3" fillId="0" borderId="0" xfId="0" applyNumberFormat="1" applyFont="1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36"/>
  <sheetViews>
    <sheetView tabSelected="1" workbookViewId="0">
      <pane ySplit="3" topLeftCell="A16" activePane="bottomLeft" state="frozen"/>
      <selection activeCell="C12" sqref="C12"/>
      <selection pane="bottomLeft" activeCell="A18" sqref="A18:XFD26"/>
    </sheetView>
  </sheetViews>
  <sheetFormatPr defaultColWidth="9" defaultRowHeight="15.75"/>
  <cols>
    <col min="1" max="1" width="0.5" style="4" customWidth="1"/>
    <col min="2" max="2" width="6.375" style="4" customWidth="1"/>
    <col min="3" max="4" width="13.625" style="4" customWidth="1"/>
    <col min="5" max="5" width="7" style="4" customWidth="1"/>
    <col min="6" max="6" width="9.375" style="4" hidden="1" customWidth="1"/>
    <col min="7" max="7" width="12.75" style="4" customWidth="1"/>
    <col min="8" max="8" width="6.25" style="4" customWidth="1"/>
    <col min="9" max="9" width="6.125" style="4" customWidth="1"/>
    <col min="10" max="10" width="4.375" style="4" hidden="1" customWidth="1"/>
    <col min="11" max="11" width="6.25" style="4" customWidth="1"/>
    <col min="12" max="12" width="6.375" style="4" hidden="1" customWidth="1"/>
    <col min="13" max="13" width="6.5" style="4" hidden="1" customWidth="1"/>
    <col min="14" max="14" width="9.625" style="4" hidden="1" customWidth="1"/>
    <col min="15" max="15" width="8.125" style="4" hidden="1" customWidth="1"/>
    <col min="16" max="16" width="6.125" style="4" customWidth="1"/>
    <col min="17" max="17" width="7.125" style="4" customWidth="1"/>
    <col min="18" max="18" width="6.5" style="4" hidden="1" customWidth="1"/>
    <col min="19" max="19" width="11.875" style="4" hidden="1" customWidth="1"/>
    <col min="20" max="20" width="17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72" t="s">
        <v>53</v>
      </c>
      <c r="I1" s="72"/>
      <c r="J1" s="72"/>
      <c r="K1" s="72"/>
      <c r="L1" s="72"/>
      <c r="M1" s="72"/>
      <c r="N1" s="73" t="s">
        <v>56</v>
      </c>
      <c r="O1" s="73"/>
      <c r="P1" s="73"/>
      <c r="Q1" s="73"/>
      <c r="R1" s="73"/>
      <c r="S1" s="73"/>
      <c r="T1" s="73"/>
    </row>
    <row r="2" spans="1:38" ht="30" customHeight="1">
      <c r="B2" s="74" t="s">
        <v>0</v>
      </c>
      <c r="C2" s="74"/>
      <c r="D2" s="74"/>
      <c r="E2" s="74"/>
      <c r="F2" s="74"/>
      <c r="G2" s="74"/>
      <c r="H2" s="76" t="s">
        <v>65</v>
      </c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1"/>
    </row>
    <row r="3" spans="1:38" ht="19.5" customHeight="1">
      <c r="B3" s="75" t="s">
        <v>1</v>
      </c>
      <c r="C3" s="75"/>
      <c r="D3" s="75"/>
      <c r="E3" s="75"/>
      <c r="F3" s="75"/>
      <c r="G3" s="75"/>
      <c r="H3" s="77" t="s">
        <v>55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86" t="s">
        <v>2</v>
      </c>
      <c r="C4" s="86"/>
      <c r="D4" s="70" t="s">
        <v>57</v>
      </c>
      <c r="E4" s="70"/>
      <c r="F4" s="70"/>
      <c r="G4" s="70"/>
      <c r="H4" s="70"/>
      <c r="I4" s="70"/>
      <c r="J4" s="70"/>
      <c r="K4" s="70"/>
      <c r="L4" s="70"/>
      <c r="M4" s="70"/>
      <c r="N4" s="70"/>
      <c r="O4" s="86" t="s">
        <v>54</v>
      </c>
      <c r="P4" s="86"/>
      <c r="Q4" s="86"/>
      <c r="R4" s="86"/>
      <c r="S4" s="86"/>
      <c r="T4" s="9" t="s">
        <v>58</v>
      </c>
      <c r="W4" s="79" t="s">
        <v>3</v>
      </c>
      <c r="X4" s="79" t="s">
        <v>4</v>
      </c>
      <c r="Y4" s="79" t="s">
        <v>5</v>
      </c>
      <c r="Z4" s="79" t="s">
        <v>6</v>
      </c>
      <c r="AA4" s="79"/>
      <c r="AB4" s="79"/>
      <c r="AC4" s="79"/>
      <c r="AD4" s="79" t="s">
        <v>7</v>
      </c>
      <c r="AE4" s="79"/>
      <c r="AF4" s="79" t="s">
        <v>8</v>
      </c>
      <c r="AG4" s="79"/>
      <c r="AH4" s="79" t="s">
        <v>9</v>
      </c>
      <c r="AI4" s="79"/>
      <c r="AJ4" s="79" t="s">
        <v>10</v>
      </c>
      <c r="AK4" s="79"/>
      <c r="AL4" s="8"/>
    </row>
    <row r="5" spans="1:38" ht="17.25" customHeight="1">
      <c r="B5" s="80" t="s">
        <v>11</v>
      </c>
      <c r="C5" s="80"/>
      <c r="D5" s="69">
        <v>2</v>
      </c>
      <c r="E5" s="81" t="s">
        <v>12</v>
      </c>
      <c r="F5" s="81"/>
      <c r="G5" s="82">
        <v>43685</v>
      </c>
      <c r="H5" s="83"/>
      <c r="I5" s="83"/>
      <c r="J5" s="83"/>
      <c r="K5" s="83"/>
      <c r="L5" s="9"/>
      <c r="M5" s="9"/>
      <c r="N5" s="9"/>
      <c r="O5" s="86" t="s">
        <v>59</v>
      </c>
      <c r="P5" s="86"/>
      <c r="Q5" s="86"/>
      <c r="R5" s="86"/>
      <c r="S5" s="86"/>
      <c r="T5" s="86"/>
      <c r="W5" s="79"/>
      <c r="X5" s="79"/>
      <c r="Y5" s="79"/>
      <c r="Z5" s="79"/>
      <c r="AA5" s="79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8"/>
    </row>
    <row r="6" spans="1:38" ht="5.25" customHeight="1"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1"/>
      <c r="Q6" s="1"/>
      <c r="R6" s="1"/>
      <c r="S6" s="1"/>
      <c r="T6" s="1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8"/>
    </row>
    <row r="7" spans="1:38" ht="30.75" customHeight="1">
      <c r="B7" s="84" t="s">
        <v>13</v>
      </c>
      <c r="C7" s="96" t="s">
        <v>14</v>
      </c>
      <c r="D7" s="98" t="s">
        <v>15</v>
      </c>
      <c r="E7" s="99"/>
      <c r="F7" s="84" t="s">
        <v>16</v>
      </c>
      <c r="G7" s="84" t="s">
        <v>4</v>
      </c>
      <c r="H7" s="92" t="s">
        <v>17</v>
      </c>
      <c r="I7" s="92" t="s">
        <v>18</v>
      </c>
      <c r="J7" s="92" t="s">
        <v>19</v>
      </c>
      <c r="K7" s="92" t="s">
        <v>20</v>
      </c>
      <c r="L7" s="90" t="s">
        <v>21</v>
      </c>
      <c r="M7" s="87" t="s">
        <v>22</v>
      </c>
      <c r="N7" s="89"/>
      <c r="O7" s="90" t="s">
        <v>23</v>
      </c>
      <c r="P7" s="90" t="s">
        <v>24</v>
      </c>
      <c r="Q7" s="84" t="s">
        <v>25</v>
      </c>
      <c r="R7" s="90" t="s">
        <v>26</v>
      </c>
      <c r="S7" s="84" t="s">
        <v>27</v>
      </c>
      <c r="T7" s="84" t="s">
        <v>28</v>
      </c>
      <c r="W7" s="79"/>
      <c r="X7" s="79"/>
      <c r="Y7" s="79"/>
      <c r="Z7" s="12" t="s">
        <v>29</v>
      </c>
      <c r="AA7" s="12" t="s">
        <v>30</v>
      </c>
      <c r="AB7" s="12" t="s">
        <v>31</v>
      </c>
      <c r="AC7" s="12" t="s">
        <v>32</v>
      </c>
      <c r="AD7" s="12" t="s">
        <v>33</v>
      </c>
      <c r="AE7" s="12" t="s">
        <v>32</v>
      </c>
      <c r="AF7" s="12" t="s">
        <v>33</v>
      </c>
      <c r="AG7" s="12" t="s">
        <v>32</v>
      </c>
      <c r="AH7" s="12" t="s">
        <v>33</v>
      </c>
      <c r="AI7" s="12" t="s">
        <v>32</v>
      </c>
      <c r="AJ7" s="12" t="s">
        <v>33</v>
      </c>
      <c r="AK7" s="13" t="s">
        <v>32</v>
      </c>
      <c r="AL7" s="14"/>
    </row>
    <row r="8" spans="1:38" ht="69.75" customHeight="1">
      <c r="B8" s="85"/>
      <c r="C8" s="97"/>
      <c r="D8" s="100"/>
      <c r="E8" s="101"/>
      <c r="F8" s="85"/>
      <c r="G8" s="85"/>
      <c r="H8" s="92"/>
      <c r="I8" s="92"/>
      <c r="J8" s="92"/>
      <c r="K8" s="92"/>
      <c r="L8" s="90"/>
      <c r="M8" s="15" t="s">
        <v>34</v>
      </c>
      <c r="N8" s="15" t="s">
        <v>35</v>
      </c>
      <c r="O8" s="90"/>
      <c r="P8" s="90"/>
      <c r="Q8" s="91"/>
      <c r="R8" s="90"/>
      <c r="S8" s="85"/>
      <c r="T8" s="91"/>
      <c r="V8" s="16"/>
      <c r="W8" s="17" t="str">
        <f>+D4</f>
        <v>Mạng cảm biến</v>
      </c>
      <c r="X8" s="18">
        <f>+P4</f>
        <v>0</v>
      </c>
      <c r="Y8" s="19">
        <f>+$AH$8+$AJ$8+$AF$8</f>
        <v>1</v>
      </c>
      <c r="Z8" s="7">
        <f>COUNTIF($S$9:$S$41,"Khiển trách")</f>
        <v>0</v>
      </c>
      <c r="AA8" s="7">
        <f>COUNTIF($S$9:$S$41,"Cảnh cáo")</f>
        <v>0</v>
      </c>
      <c r="AB8" s="7">
        <f>COUNTIF($S$9:$S$41,"Đình chỉ thi")</f>
        <v>0</v>
      </c>
      <c r="AC8" s="20">
        <f>+($Z$8+$AA$8+$AB$8)/$Y$8*100%</f>
        <v>0</v>
      </c>
      <c r="AD8" s="7">
        <f>SUM(COUNTIF($S$9:$S$39,"Vắng"),COUNTIF($S$9:$S$39,"Vắng có phép"))</f>
        <v>0</v>
      </c>
      <c r="AE8" s="21">
        <f>+$AD$8/$Y$8</f>
        <v>0</v>
      </c>
      <c r="AF8" s="22">
        <f>COUNTIF($V$9:$V$39,"Thi lại")</f>
        <v>0</v>
      </c>
      <c r="AG8" s="21">
        <f>+$AF$8/$Y$8</f>
        <v>0</v>
      </c>
      <c r="AH8" s="22">
        <f>COUNTIF($V$9:$V$40,"Học lại")</f>
        <v>1</v>
      </c>
      <c r="AI8" s="21">
        <f>+$AH$8/$Y$8</f>
        <v>1</v>
      </c>
      <c r="AJ8" s="7">
        <f>COUNTIF($V$10:$V$40,"Đạt")</f>
        <v>0</v>
      </c>
      <c r="AK8" s="20">
        <f>+$AJ$8/$Y$8</f>
        <v>0</v>
      </c>
      <c r="AL8" s="23"/>
    </row>
    <row r="9" spans="1:38" ht="57.75" customHeight="1">
      <c r="B9" s="87" t="s">
        <v>36</v>
      </c>
      <c r="C9" s="88"/>
      <c r="D9" s="88"/>
      <c r="E9" s="88"/>
      <c r="F9" s="88"/>
      <c r="G9" s="89"/>
      <c r="H9" s="24">
        <v>10</v>
      </c>
      <c r="I9" s="24">
        <v>10</v>
      </c>
      <c r="J9" s="25"/>
      <c r="K9" s="24">
        <v>10</v>
      </c>
      <c r="L9" s="26"/>
      <c r="M9" s="27"/>
      <c r="N9" s="27"/>
      <c r="O9" s="27"/>
      <c r="P9" s="28">
        <f>100-(H9+I9+J9+K9)</f>
        <v>70</v>
      </c>
      <c r="Q9" s="85"/>
      <c r="R9" s="29"/>
      <c r="S9" s="29"/>
      <c r="T9" s="85"/>
      <c r="W9" s="2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8"/>
    </row>
    <row r="10" spans="1:38" ht="67.5" customHeight="1">
      <c r="B10" s="31">
        <v>1</v>
      </c>
      <c r="C10" s="32" t="s">
        <v>60</v>
      </c>
      <c r="D10" s="33" t="s">
        <v>61</v>
      </c>
      <c r="E10" s="34" t="s">
        <v>62</v>
      </c>
      <c r="F10" s="35" t="s">
        <v>63</v>
      </c>
      <c r="G10" s="32" t="s">
        <v>64</v>
      </c>
      <c r="H10" s="36">
        <v>5</v>
      </c>
      <c r="I10" s="37">
        <v>5</v>
      </c>
      <c r="J10" s="37" t="s">
        <v>37</v>
      </c>
      <c r="K10" s="37">
        <v>5</v>
      </c>
      <c r="L10" s="38"/>
      <c r="M10" s="38"/>
      <c r="N10" s="38"/>
      <c r="O10" s="38"/>
      <c r="P10" s="71" t="s">
        <v>66</v>
      </c>
      <c r="Q10" s="44">
        <f>IF(P10="H","I",IF(OR(P10="DC",P10="C",P10="V"),0,ROUND(SUMPRODUCT(H10:P10,$H$9:$P$9)/100,1)))</f>
        <v>0</v>
      </c>
      <c r="R10" s="39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F</v>
      </c>
      <c r="S10" s="39" t="str">
        <f t="shared" ref="S10" si="0">IF($Q10&lt;4,"Kém",IF(AND($Q10&gt;=4,$Q10&lt;=5.4),"Trung bình yếu",IF(AND($Q10&gt;=5.5,$Q10&lt;=6.9),"Trung bình",IF(AND($Q10&gt;=7,$Q10&lt;=8.4),"Khá",IF(AND($Q10&gt;=8.5,$Q10&lt;=10),"Giỏi","")))))</f>
        <v>Kém</v>
      </c>
      <c r="T10" s="40" t="str">
        <f>+IF(OR($H10=0,$I10=0,$J10=0,$K10=0),"Không đủ ĐKDT",IF(AND(P10=0,Q10&gt;=4),"Không đạt",IF(P10="V", "Vắng", IF(P10="DC", "Đình chỉ thi",IF(P10="H", "Vắng có phép","")))))</f>
        <v>Vắng</v>
      </c>
      <c r="U10" s="1"/>
      <c r="V10" s="42" t="str">
        <f t="shared" ref="V10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Học lại</v>
      </c>
      <c r="W10" s="42"/>
      <c r="X10" s="43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8"/>
    </row>
    <row r="11" spans="1:38" ht="16.5">
      <c r="A11" s="45"/>
      <c r="B11" s="104" t="s">
        <v>38</v>
      </c>
      <c r="C11" s="104"/>
      <c r="D11" s="47"/>
      <c r="E11" s="48"/>
      <c r="F11" s="48"/>
      <c r="G11" s="48"/>
      <c r="H11" s="49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1"/>
    </row>
    <row r="12" spans="1:38" ht="16.5" customHeight="1">
      <c r="A12" s="45"/>
      <c r="B12" s="52" t="s">
        <v>39</v>
      </c>
      <c r="C12" s="52"/>
      <c r="D12" s="53">
        <f>+$Y$8</f>
        <v>1</v>
      </c>
      <c r="E12" s="54" t="s">
        <v>40</v>
      </c>
      <c r="F12" s="54"/>
      <c r="G12" s="102" t="s">
        <v>41</v>
      </c>
      <c r="H12" s="102"/>
      <c r="I12" s="102"/>
      <c r="J12" s="102"/>
      <c r="K12" s="102"/>
      <c r="L12" s="102"/>
      <c r="M12" s="102"/>
      <c r="N12" s="102"/>
      <c r="O12" s="102"/>
      <c r="P12" s="41">
        <f>$Y$8 -COUNTIF($T$9:$T$171,"Vắng") -COUNTIF($T$9:$T$171,"Vắng có phép") - COUNTIF($T$9:$T$171,"Đình chỉ thi") - COUNTIF($T$9:$T$171,"Không đủ ĐKDT")</f>
        <v>0</v>
      </c>
      <c r="Q12" s="41"/>
      <c r="R12" s="55"/>
      <c r="S12" s="56"/>
      <c r="T12" s="56" t="s">
        <v>40</v>
      </c>
      <c r="U12" s="1"/>
    </row>
    <row r="13" spans="1:38" ht="16.5" customHeight="1">
      <c r="A13" s="45"/>
      <c r="B13" s="52" t="s">
        <v>42</v>
      </c>
      <c r="C13" s="52"/>
      <c r="D13" s="53">
        <f>+$AJ$8</f>
        <v>0</v>
      </c>
      <c r="E13" s="54" t="s">
        <v>40</v>
      </c>
      <c r="F13" s="54"/>
      <c r="G13" s="102" t="s">
        <v>43</v>
      </c>
      <c r="H13" s="102"/>
      <c r="I13" s="102"/>
      <c r="J13" s="102"/>
      <c r="K13" s="102"/>
      <c r="L13" s="102"/>
      <c r="M13" s="102"/>
      <c r="N13" s="102"/>
      <c r="O13" s="102"/>
      <c r="P13" s="57">
        <f>COUNTIF($T$9:$T$47,"Vắng")</f>
        <v>1</v>
      </c>
      <c r="Q13" s="57"/>
      <c r="R13" s="58"/>
      <c r="S13" s="56"/>
      <c r="T13" s="56" t="s">
        <v>40</v>
      </c>
      <c r="U13" s="1"/>
    </row>
    <row r="14" spans="1:38" ht="16.5" customHeight="1">
      <c r="A14" s="45"/>
      <c r="B14" s="52" t="s">
        <v>44</v>
      </c>
      <c r="C14" s="52"/>
      <c r="D14" s="59">
        <f>COUNTIF(V10:V10,"Học lại")</f>
        <v>1</v>
      </c>
      <c r="E14" s="54" t="s">
        <v>40</v>
      </c>
      <c r="F14" s="54"/>
      <c r="G14" s="102" t="s">
        <v>45</v>
      </c>
      <c r="H14" s="102"/>
      <c r="I14" s="102"/>
      <c r="J14" s="102"/>
      <c r="K14" s="102"/>
      <c r="L14" s="102"/>
      <c r="M14" s="102"/>
      <c r="N14" s="102"/>
      <c r="O14" s="102"/>
      <c r="P14" s="41">
        <f>COUNTIF($T$9:$T$47,"Vắng có phép")</f>
        <v>0</v>
      </c>
      <c r="Q14" s="41"/>
      <c r="R14" s="55"/>
      <c r="S14" s="56"/>
      <c r="T14" s="56" t="s">
        <v>40</v>
      </c>
      <c r="U14" s="1"/>
    </row>
    <row r="15" spans="1:38" ht="3" customHeight="1">
      <c r="A15" s="45"/>
      <c r="B15" s="46"/>
      <c r="C15" s="47"/>
      <c r="D15" s="47"/>
      <c r="E15" s="48"/>
      <c r="F15" s="48"/>
      <c r="G15" s="48"/>
      <c r="H15" s="49"/>
      <c r="I15" s="50"/>
      <c r="J15" s="50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1"/>
    </row>
    <row r="16" spans="1:38">
      <c r="B16" s="60" t="s">
        <v>46</v>
      </c>
      <c r="C16" s="60"/>
      <c r="D16" s="61">
        <f>COUNTIF(V10:V10,"Thi lại")</f>
        <v>0</v>
      </c>
      <c r="E16" s="62" t="s">
        <v>40</v>
      </c>
      <c r="F16" s="1"/>
      <c r="G16" s="1"/>
      <c r="H16" s="1"/>
      <c r="I16" s="1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"/>
    </row>
    <row r="17" spans="1:38">
      <c r="B17" s="60"/>
      <c r="C17" s="60"/>
      <c r="D17" s="61"/>
      <c r="E17" s="62"/>
      <c r="F17" s="1"/>
      <c r="G17" s="1"/>
      <c r="H17" s="1"/>
      <c r="I17" s="1"/>
      <c r="J17" s="103" t="s">
        <v>67</v>
      </c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"/>
    </row>
    <row r="18" spans="1:38" ht="34.5" customHeight="1">
      <c r="A18" s="63"/>
      <c r="B18" s="93"/>
      <c r="C18" s="93"/>
      <c r="D18" s="93"/>
      <c r="E18" s="93"/>
      <c r="F18" s="93"/>
      <c r="G18" s="93"/>
      <c r="H18" s="93"/>
      <c r="I18" s="64"/>
      <c r="J18" s="94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1"/>
    </row>
    <row r="19" spans="1:38" ht="4.5" customHeight="1">
      <c r="A19" s="45"/>
      <c r="B19" s="46"/>
      <c r="C19" s="65"/>
      <c r="D19" s="65"/>
      <c r="E19" s="66"/>
      <c r="F19" s="66"/>
      <c r="G19" s="66"/>
      <c r="H19" s="67"/>
      <c r="I19" s="68"/>
      <c r="J19" s="68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38" s="45" customFormat="1">
      <c r="B20" s="93"/>
      <c r="C20" s="93"/>
      <c r="D20" s="106"/>
      <c r="E20" s="106"/>
      <c r="F20" s="106"/>
      <c r="G20" s="106"/>
      <c r="H20" s="106"/>
      <c r="I20" s="68"/>
      <c r="J20" s="68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1"/>
      <c r="V20" s="2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</row>
    <row r="21" spans="1:38" s="45" customFormat="1">
      <c r="A21" s="4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2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</row>
    <row r="22" spans="1:38" s="45" customFormat="1">
      <c r="A22" s="4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2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</row>
    <row r="23" spans="1:38" s="45" customFormat="1">
      <c r="A23" s="4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2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</row>
    <row r="24" spans="1:38" s="45" customFormat="1" ht="9.75" customHeight="1">
      <c r="A24" s="4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45" customFormat="1" ht="3.75" customHeigh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45" customFormat="1" ht="41.25" customHeight="1">
      <c r="A26" s="4"/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45" customFormat="1" ht="4.5" customHeigh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ht="39" hidden="1" customHeight="1">
      <c r="B28" s="108" t="s">
        <v>49</v>
      </c>
      <c r="C28" s="93"/>
      <c r="D28" s="93"/>
      <c r="E28" s="93"/>
      <c r="F28" s="93"/>
      <c r="G28" s="93"/>
      <c r="H28" s="108" t="s">
        <v>50</v>
      </c>
      <c r="I28" s="108"/>
      <c r="J28" s="108"/>
      <c r="K28" s="108"/>
      <c r="L28" s="108"/>
      <c r="M28" s="108"/>
      <c r="N28" s="109" t="s">
        <v>51</v>
      </c>
      <c r="O28" s="109"/>
      <c r="P28" s="109"/>
      <c r="Q28" s="109"/>
      <c r="R28" s="109"/>
      <c r="S28" s="109"/>
      <c r="T28" s="109"/>
    </row>
    <row r="29" spans="1:38" hidden="1">
      <c r="B29" s="46"/>
      <c r="C29" s="65"/>
      <c r="D29" s="65"/>
      <c r="E29" s="66"/>
      <c r="F29" s="66"/>
      <c r="G29" s="66"/>
      <c r="H29" s="67"/>
      <c r="I29" s="68"/>
      <c r="J29" s="68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38" hidden="1">
      <c r="B30" s="93" t="s">
        <v>47</v>
      </c>
      <c r="C30" s="93"/>
      <c r="D30" s="106" t="s">
        <v>48</v>
      </c>
      <c r="E30" s="106"/>
      <c r="F30" s="106"/>
      <c r="G30" s="106"/>
      <c r="H30" s="106"/>
      <c r="I30" s="68"/>
      <c r="J30" s="68"/>
      <c r="K30" s="51"/>
      <c r="L30" s="51"/>
      <c r="M30" s="51"/>
      <c r="N30" s="51"/>
      <c r="O30" s="51"/>
      <c r="P30" s="51"/>
      <c r="Q30" s="51"/>
      <c r="R30" s="51"/>
      <c r="S30" s="51"/>
      <c r="T30" s="51"/>
    </row>
    <row r="31" spans="1:38" hidden="1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38" hidden="1"/>
    <row r="33" spans="2:20" hidden="1"/>
    <row r="34" spans="2:20" hidden="1"/>
    <row r="35" spans="2:20" hidden="1"/>
    <row r="36" spans="2:20" hidden="1">
      <c r="B36" s="105"/>
      <c r="C36" s="105"/>
      <c r="D36" s="105"/>
      <c r="E36" s="105"/>
      <c r="F36" s="105"/>
      <c r="G36" s="105"/>
      <c r="H36" s="105"/>
      <c r="I36" s="105"/>
      <c r="J36" s="105"/>
      <c r="K36" s="105"/>
      <c r="L36" s="105"/>
      <c r="M36" s="105"/>
      <c r="N36" s="105" t="s">
        <v>52</v>
      </c>
      <c r="O36" s="105"/>
      <c r="P36" s="105"/>
      <c r="Q36" s="105"/>
      <c r="R36" s="105"/>
      <c r="S36" s="105"/>
      <c r="T36" s="105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B36:D36"/>
    <mergeCell ref="E36:G36"/>
    <mergeCell ref="H36:M36"/>
    <mergeCell ref="N36:T36"/>
    <mergeCell ref="B20:C20"/>
    <mergeCell ref="D20:H20"/>
    <mergeCell ref="B26:C26"/>
    <mergeCell ref="D26:I26"/>
    <mergeCell ref="J26:T26"/>
    <mergeCell ref="B28:G28"/>
    <mergeCell ref="H28:M28"/>
    <mergeCell ref="N28:T28"/>
    <mergeCell ref="B30:C30"/>
    <mergeCell ref="D30:H30"/>
    <mergeCell ref="B18:H18"/>
    <mergeCell ref="J18:T18"/>
    <mergeCell ref="R7:R8"/>
    <mergeCell ref="S7:S8"/>
    <mergeCell ref="T7:T9"/>
    <mergeCell ref="C7:C8"/>
    <mergeCell ref="D7:E8"/>
    <mergeCell ref="F7:F8"/>
    <mergeCell ref="G7:G8"/>
    <mergeCell ref="G12:O12"/>
    <mergeCell ref="G13:O13"/>
    <mergeCell ref="G14:O14"/>
    <mergeCell ref="J16:T16"/>
    <mergeCell ref="J17:T17"/>
    <mergeCell ref="B11:C11"/>
    <mergeCell ref="K7:K8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H1:M1"/>
    <mergeCell ref="N1:T1"/>
    <mergeCell ref="B2:G2"/>
    <mergeCell ref="B3:G3"/>
    <mergeCell ref="H2:T2"/>
    <mergeCell ref="H3:T3"/>
  </mergeCells>
  <conditionalFormatting sqref="H10:P10">
    <cfRule type="cellIs" dxfId="6" priority="17" operator="greaterThan">
      <formula>10</formula>
    </cfRule>
  </conditionalFormatting>
  <conditionalFormatting sqref="P10">
    <cfRule type="cellIs" dxfId="5" priority="13" operator="greaterThan">
      <formula>10</formula>
    </cfRule>
    <cfRule type="cellIs" dxfId="4" priority="14" operator="greaterThan">
      <formula>10</formula>
    </cfRule>
    <cfRule type="cellIs" dxfId="3" priority="15" operator="greaterThan">
      <formula>10</formula>
    </cfRule>
  </conditionalFormatting>
  <conditionalFormatting sqref="H10:K10">
    <cfRule type="cellIs" dxfId="2" priority="12" operator="greaterThan">
      <formula>10</formula>
    </cfRule>
  </conditionalFormatting>
  <conditionalFormatting sqref="O3">
    <cfRule type="duplicateValues" dxfId="1" priority="8"/>
  </conditionalFormatting>
  <conditionalFormatting sqref="C2:C1048576">
    <cfRule type="duplicateValues" dxfId="0" priority="19"/>
  </conditionalFormatting>
  <dataValidations count="2">
    <dataValidation allowBlank="1" showInputMessage="1" showErrorMessage="1" errorTitle="Không xóa dữ liệu" error="Không xóa dữ liệu" prompt="Không xóa dữ liệu" sqref="D14 AL3:AL8 V10:X10 X3:AK3 W4:AK8"/>
    <dataValidation type="decimal" allowBlank="1" showInputMessage="1" showErrorMessage="1" sqref="H10:K10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2019-08-26T02:23:57Z</cp:lastPrinted>
  <dcterms:created xsi:type="dcterms:W3CDTF">2018-04-26T09:54:49Z</dcterms:created>
  <dcterms:modified xsi:type="dcterms:W3CDTF">2019-08-26T02:26:30Z</dcterms:modified>
</cp:coreProperties>
</file>