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4940" windowHeight="7365"/>
  </bookViews>
  <sheets>
    <sheet name="NHOM 01" sheetId="1" r:id="rId1"/>
  </sheets>
  <definedNames>
    <definedName name="_xlnm._FilterDatabase" localSheetId="0" hidden="1">'NHOM 01'!$A$9:$AL$11</definedName>
    <definedName name="_xlnm.Print_Titles" localSheetId="0">'NHOM 01'!$5:$10</definedName>
  </definedNames>
  <calcPr calcId="124519"/>
</workbook>
</file>

<file path=xl/calcChain.xml><?xml version="1.0" encoding="utf-8"?>
<calcChain xmlns="http://schemas.openxmlformats.org/spreadsheetml/2006/main">
  <c r="X9" i="1"/>
  <c r="W9"/>
  <c r="P10"/>
  <c r="Q11" l="1"/>
  <c r="T11" l="1"/>
  <c r="V11" l="1"/>
  <c r="P15"/>
  <c r="P16"/>
  <c r="R11"/>
  <c r="S11"/>
  <c r="AB9" l="1"/>
  <c r="Z9"/>
  <c r="AD9"/>
  <c r="AA9"/>
  <c r="D18" l="1"/>
  <c r="D16"/>
  <c r="AJ9"/>
  <c r="D15" s="1"/>
  <c r="AF9"/>
  <c r="AH9"/>
  <c r="Y9" l="1"/>
  <c r="D14" l="1"/>
  <c r="P14"/>
  <c r="AG9"/>
  <c r="AE9"/>
  <c r="AC9"/>
  <c r="AK9"/>
  <c r="AI9"/>
</calcChain>
</file>

<file path=xl/sharedStrings.xml><?xml version="1.0" encoding="utf-8"?>
<sst xmlns="http://schemas.openxmlformats.org/spreadsheetml/2006/main" count="82" uniqueCount="67">
  <si>
    <t>Phòng thi:</t>
  </si>
  <si>
    <t>HỌC VIỆN CÔNG NGHỆ BƯU CHÍNH VIỄN THÔNG</t>
  </si>
  <si>
    <t>TRUNG TÂM KHẢO THÍ VÀ ĐẢM BẢO CHẤT LƯỢNG GIÁO DỤC</t>
  </si>
  <si>
    <t>Học phần:</t>
  </si>
  <si>
    <t>Số tín chỉ:</t>
  </si>
  <si>
    <t>Số
TT</t>
  </si>
  <si>
    <t>Mã SV</t>
  </si>
  <si>
    <t>Họ và tên</t>
  </si>
  <si>
    <t>Ngày sinh</t>
  </si>
  <si>
    <t>Lớp</t>
  </si>
  <si>
    <t>Điểm CC</t>
  </si>
  <si>
    <t>Điểm TBKT</t>
  </si>
  <si>
    <t>Điểm TN-TH</t>
  </si>
  <si>
    <t>Điểm BTTL</t>
  </si>
  <si>
    <t>Mã đề</t>
  </si>
  <si>
    <t>Ký tên</t>
  </si>
  <si>
    <t>Điểm
THI</t>
  </si>
  <si>
    <t>Điểm
KTHP</t>
  </si>
  <si>
    <t>Điểm hệ
chữ</t>
  </si>
  <si>
    <t>Xếp loại</t>
  </si>
  <si>
    <t>Ghi chú</t>
  </si>
  <si>
    <t>KT</t>
  </si>
  <si>
    <t>CC</t>
  </si>
  <si>
    <t>ĐCT</t>
  </si>
  <si>
    <t>Tỷ lệ</t>
  </si>
  <si>
    <t>SL</t>
  </si>
  <si>
    <t>Trọng số:</t>
  </si>
  <si>
    <t/>
  </si>
  <si>
    <t>Ghi chú:</t>
  </si>
  <si>
    <t>- Số SV theo DS:</t>
  </si>
  <si>
    <t>SV</t>
  </si>
  <si>
    <t>- Số SV dự thi:</t>
  </si>
  <si>
    <t>- Số SV thi đạt:</t>
  </si>
  <si>
    <t>- Số SV vắng thi:</t>
  </si>
  <si>
    <t>- Số SV thi lại:</t>
  </si>
  <si>
    <t>SỐ 1</t>
  </si>
  <si>
    <t>SỐ 2</t>
  </si>
  <si>
    <t>Thi đạt</t>
  </si>
  <si>
    <t>Thi lại</t>
  </si>
  <si>
    <t>Học lại</t>
  </si>
  <si>
    <t>Vắng thi</t>
  </si>
  <si>
    <t>Vi phạm quy chế thi</t>
  </si>
  <si>
    <t>Sỹ số</t>
  </si>
  <si>
    <t>Học phần</t>
  </si>
  <si>
    <t>Điểm thi</t>
  </si>
  <si>
    <t>Bằng
số</t>
  </si>
  <si>
    <t>Bằng
chữ</t>
  </si>
  <si>
    <r>
      <t xml:space="preserve">CÁN BỘ COI THI
</t>
    </r>
    <r>
      <rPr>
        <i/>
        <sz val="11"/>
        <rFont val="Times New Roman"/>
        <family val="1"/>
      </rPr>
      <t>(Ký và ghi rõ họ tên)</t>
    </r>
  </si>
  <si>
    <r>
      <t xml:space="preserve">TRƯỞNG BỘ MÔN
</t>
    </r>
    <r>
      <rPr>
        <i/>
        <sz val="11"/>
        <rFont val="Times New Roman"/>
        <family val="1"/>
      </rPr>
      <t>(Ký và ghi rõ họ tên)</t>
    </r>
  </si>
  <si>
    <t>- Số SV thi không đạt:</t>
  </si>
  <si>
    <t>- Số SV vắng thi có phép:</t>
  </si>
  <si>
    <t>Ngày thi:</t>
  </si>
  <si>
    <t>Thi lần 1 học kỳ II năm học 2018 - 2019</t>
  </si>
  <si>
    <t>Trần Thị Mỹ Hạnh</t>
  </si>
  <si>
    <t>KT.TRƯỞNG TRUNG TÂM
PHÓ TRƯỞNG TRUNG TÂM</t>
  </si>
  <si>
    <t>101-A2</t>
  </si>
  <si>
    <t>Cơ sở mật mã học</t>
  </si>
  <si>
    <t xml:space="preserve"> Nhóm: </t>
  </si>
  <si>
    <t>ELE1406-01</t>
  </si>
  <si>
    <t>Giờ thi: 15h30</t>
  </si>
  <si>
    <t>B15DCDT001</t>
  </si>
  <si>
    <t>Nguyễn Thắng Hải</t>
  </si>
  <si>
    <t>An</t>
  </si>
  <si>
    <t>22/08/1996</t>
  </si>
  <si>
    <t>D15DTMT1</t>
  </si>
  <si>
    <t>BẢNG ĐIỂM HỌC PHẦN</t>
  </si>
  <si>
    <t>Hà Nội, ngày  16 tháng 08  năm 2019</t>
  </si>
</sst>
</file>

<file path=xl/styles.xml><?xml version="1.0" encoding="utf-8"?>
<styleSheet xmlns="http://schemas.openxmlformats.org/spreadsheetml/2006/main">
  <numFmts count="2">
    <numFmt numFmtId="164" formatCode="0.0_);[Red]\(0.0\)"/>
    <numFmt numFmtId="165" formatCode="#,##0.0"/>
  </numFmts>
  <fonts count="28">
    <font>
      <sz val="12"/>
      <name val=".VnTime"/>
      <family val="2"/>
    </font>
    <font>
      <sz val="12"/>
      <name val="Times New Roman"/>
      <family val="1"/>
    </font>
    <font>
      <sz val="20"/>
      <name val="Times New Roman"/>
      <family val="1"/>
    </font>
    <font>
      <sz val="11"/>
      <name val=".VnTime"/>
      <family val="2"/>
    </font>
    <font>
      <sz val="10"/>
      <name val="Times New Roman"/>
      <family val="1"/>
    </font>
    <font>
      <sz val="11"/>
      <name val="Times New Roman"/>
      <family val="1"/>
    </font>
    <font>
      <b/>
      <u/>
      <sz val="8"/>
      <name val="Times New Roman"/>
      <family val="1"/>
    </font>
    <font>
      <sz val="8"/>
      <name val="Times New Roman"/>
      <family val="1"/>
    </font>
    <font>
      <b/>
      <u/>
      <sz val="9"/>
      <name val="Times New Roman"/>
      <family val="1"/>
    </font>
    <font>
      <b/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0"/>
      <name val="Arial"/>
      <family val="2"/>
    </font>
    <font>
      <u/>
      <sz val="8.25"/>
      <color indexed="12"/>
      <name val=".VnTime"/>
      <family val="2"/>
    </font>
    <font>
      <b/>
      <sz val="10"/>
      <name val="Times New Roman"/>
      <family val="1"/>
    </font>
    <font>
      <b/>
      <sz val="10"/>
      <name val="Arial"/>
      <family val="2"/>
    </font>
    <font>
      <sz val="13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sz val="10"/>
      <name val="MS Sans Serif"/>
      <family val="2"/>
    </font>
    <font>
      <sz val="12"/>
      <color theme="0"/>
      <name val="Times New Roman"/>
      <family val="1"/>
    </font>
    <font>
      <b/>
      <sz val="10"/>
      <color theme="0"/>
      <name val="Times New Roman"/>
      <family val="1"/>
    </font>
    <font>
      <sz val="10"/>
      <color theme="0"/>
      <name val="Times New Roman"/>
      <family val="1"/>
    </font>
    <font>
      <sz val="11"/>
      <color theme="0"/>
      <name val="Times New Roman"/>
      <family val="1"/>
    </font>
    <font>
      <i/>
      <sz val="11"/>
      <name val="Times New Roman"/>
      <family val="1"/>
    </font>
    <font>
      <sz val="8"/>
      <color theme="0"/>
      <name val="Times New Roman"/>
      <family val="1"/>
    </font>
    <font>
      <b/>
      <sz val="12"/>
      <color theme="0"/>
      <name val="Times New Roman"/>
      <family val="1"/>
    </font>
    <font>
      <b/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</borders>
  <cellStyleXfs count="8">
    <xf numFmtId="0" fontId="0" fillId="0" borderId="0"/>
    <xf numFmtId="0" fontId="3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3" fillId="0" borderId="0"/>
    <xf numFmtId="0" fontId="3" fillId="0" borderId="0"/>
    <xf numFmtId="0" fontId="19" fillId="0" borderId="0"/>
  </cellStyleXfs>
  <cellXfs count="111">
    <xf numFmtId="0" fontId="0" fillId="0" borderId="0" xfId="0"/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5" fillId="0" borderId="0" xfId="0" applyFont="1" applyFill="1" applyProtection="1">
      <protection locked="0"/>
    </xf>
    <xf numFmtId="0" fontId="7" fillId="0" borderId="0" xfId="0" applyFont="1" applyAlignment="1" applyProtection="1">
      <alignment horizontal="justify"/>
      <protection locked="0"/>
    </xf>
    <xf numFmtId="0" fontId="8" fillId="0" borderId="0" xfId="1" applyFont="1" applyFill="1" applyAlignment="1" applyProtection="1">
      <alignment horizontal="center"/>
      <protection locked="0"/>
    </xf>
    <xf numFmtId="0" fontId="9" fillId="0" borderId="0" xfId="1" applyFont="1" applyFill="1" applyAlignment="1" applyProtection="1">
      <protection locked="0"/>
    </xf>
    <xf numFmtId="0" fontId="10" fillId="0" borderId="0" xfId="1" applyFont="1" applyFill="1" applyAlignment="1" applyProtection="1">
      <protection locked="0"/>
    </xf>
    <xf numFmtId="0" fontId="5" fillId="0" borderId="0" xfId="1" applyFont="1" applyFill="1" applyAlignment="1" applyProtection="1">
      <alignment horizontal="center" vertical="center"/>
      <protection locked="0"/>
    </xf>
    <xf numFmtId="0" fontId="5" fillId="0" borderId="0" xfId="1" applyFont="1" applyFill="1" applyProtection="1">
      <protection locked="0"/>
    </xf>
    <xf numFmtId="0" fontId="10" fillId="2" borderId="4" xfId="0" applyFont="1" applyFill="1" applyBorder="1" applyAlignment="1" applyProtection="1">
      <alignment horizontal="center" vertical="center" wrapText="1"/>
      <protection locked="0"/>
    </xf>
    <xf numFmtId="0" fontId="10" fillId="2" borderId="4" xfId="0" applyFont="1" applyFill="1" applyBorder="1" applyAlignment="1" applyProtection="1">
      <alignment horizontal="center"/>
      <protection locked="0"/>
    </xf>
    <xf numFmtId="0" fontId="10" fillId="0" borderId="9" xfId="0" applyFont="1" applyFill="1" applyBorder="1" applyAlignment="1" applyProtection="1">
      <alignment vertical="center" textRotation="90" wrapText="1"/>
      <protection locked="0"/>
    </xf>
    <xf numFmtId="0" fontId="10" fillId="0" borderId="10" xfId="0" applyFont="1" applyFill="1" applyBorder="1" applyAlignment="1" applyProtection="1">
      <alignment vertical="center" textRotation="90" wrapText="1"/>
      <protection locked="0"/>
    </xf>
    <xf numFmtId="0" fontId="1" fillId="0" borderId="4" xfId="0" applyFont="1" applyFill="1" applyBorder="1" applyAlignment="1" applyProtection="1">
      <alignment wrapText="1"/>
      <protection locked="0"/>
    </xf>
    <xf numFmtId="0" fontId="4" fillId="0" borderId="12" xfId="1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vertical="center"/>
    </xf>
    <xf numFmtId="0" fontId="14" fillId="0" borderId="14" xfId="0" applyFont="1" applyFill="1" applyBorder="1" applyAlignment="1">
      <alignment vertical="center"/>
    </xf>
    <xf numFmtId="14" fontId="4" fillId="0" borderId="12" xfId="0" applyNumberFormat="1" applyFont="1" applyFill="1" applyBorder="1" applyAlignment="1">
      <alignment horizontal="center" vertical="center"/>
    </xf>
    <xf numFmtId="164" fontId="4" fillId="0" borderId="14" xfId="4" quotePrefix="1" applyNumberFormat="1" applyFont="1" applyBorder="1" applyAlignment="1" applyProtection="1">
      <alignment horizontal="center" vertical="center"/>
      <protection locked="0"/>
    </xf>
    <xf numFmtId="0" fontId="4" fillId="0" borderId="14" xfId="4" quotePrefix="1" applyFont="1" applyBorder="1" applyAlignment="1" applyProtection="1">
      <alignment horizontal="center" vertical="center"/>
      <protection locked="0"/>
    </xf>
    <xf numFmtId="165" fontId="4" fillId="0" borderId="12" xfId="0" quotePrefix="1" applyNumberFormat="1" applyFont="1" applyFill="1" applyBorder="1" applyAlignment="1" applyProtection="1">
      <alignment horizontal="center" vertical="center"/>
      <protection locked="0"/>
    </xf>
    <xf numFmtId="165" fontId="15" fillId="0" borderId="12" xfId="0" applyNumberFormat="1" applyFont="1" applyFill="1" applyBorder="1" applyAlignment="1" applyProtection="1">
      <alignment horizontal="center" vertical="center"/>
      <protection hidden="1"/>
    </xf>
    <xf numFmtId="0" fontId="4" fillId="0" borderId="12" xfId="0" applyFont="1" applyFill="1" applyBorder="1" applyAlignment="1" applyProtection="1">
      <alignment horizontal="center"/>
      <protection hidden="1"/>
    </xf>
    <xf numFmtId="0" fontId="4" fillId="0" borderId="12" xfId="0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Border="1" applyAlignment="1" applyProtection="1">
      <alignment horizontal="center"/>
      <protection locked="0"/>
    </xf>
    <xf numFmtId="0" fontId="5" fillId="0" borderId="0" xfId="5" applyFont="1" applyFill="1" applyBorder="1" applyAlignment="1" applyProtection="1">
      <alignment horizontal="left" vertical="center"/>
      <protection locked="0"/>
    </xf>
    <xf numFmtId="0" fontId="5" fillId="0" borderId="0" xfId="5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 wrapText="1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5" fillId="0" borderId="0" xfId="0" applyFont="1" applyFill="1" applyBorder="1" applyProtection="1">
      <protection locked="0"/>
    </xf>
    <xf numFmtId="0" fontId="17" fillId="0" borderId="0" xfId="5" quotePrefix="1" applyFont="1" applyFill="1" applyBorder="1" applyAlignment="1" applyProtection="1">
      <alignment vertical="center"/>
      <protection locked="0"/>
    </xf>
    <xf numFmtId="0" fontId="17" fillId="0" borderId="0" xfId="5" applyFont="1" applyFill="1" applyBorder="1" applyAlignment="1" applyProtection="1">
      <alignment horizontal="center" vertical="center"/>
      <protection hidden="1"/>
    </xf>
    <xf numFmtId="0" fontId="17" fillId="0" borderId="0" xfId="0" applyFont="1" applyFill="1" applyProtection="1">
      <protection locked="0"/>
    </xf>
    <xf numFmtId="0" fontId="4" fillId="0" borderId="0" xfId="0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0" xfId="0" applyFont="1" applyFill="1" applyBorder="1" applyAlignment="1" applyProtection="1">
      <alignment horizontal="center"/>
      <protection hidden="1"/>
    </xf>
    <xf numFmtId="0" fontId="4" fillId="0" borderId="0" xfId="0" applyFont="1" applyFill="1" applyBorder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protection locked="0"/>
    </xf>
    <xf numFmtId="0" fontId="10" fillId="0" borderId="0" xfId="6" applyFont="1" applyFill="1" applyBorder="1" applyAlignment="1" applyProtection="1">
      <alignment vertical="center"/>
      <protection locked="0"/>
    </xf>
    <xf numFmtId="0" fontId="5" fillId="0" borderId="0" xfId="6" applyFont="1" applyFill="1" applyBorder="1" applyAlignment="1" applyProtection="1">
      <alignment horizontal="left" vertical="center"/>
      <protection locked="0"/>
    </xf>
    <xf numFmtId="0" fontId="5" fillId="0" borderId="0" xfId="6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wrapText="1"/>
      <protection locked="0"/>
    </xf>
    <xf numFmtId="0" fontId="5" fillId="0" borderId="0" xfId="0" applyFont="1" applyFill="1" applyBorder="1" applyAlignment="1" applyProtection="1">
      <alignment horizontal="center"/>
      <protection locked="0"/>
    </xf>
    <xf numFmtId="0" fontId="10" fillId="0" borderId="0" xfId="3" applyFont="1" applyFill="1" applyAlignment="1" applyProtection="1">
      <alignment horizontal="center"/>
      <protection locked="0"/>
    </xf>
    <xf numFmtId="0" fontId="10" fillId="2" borderId="4" xfId="0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/>
      <protection hidden="1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2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1" fillId="0" borderId="0" xfId="2" applyFont="1" applyFill="1" applyBorder="1" applyAlignment="1" applyProtection="1">
      <alignment horizontal="left" vertical="center" wrapText="1"/>
      <protection hidden="1"/>
    </xf>
    <xf numFmtId="0" fontId="21" fillId="0" borderId="0" xfId="2" applyFont="1" applyFill="1" applyBorder="1" applyAlignment="1" applyProtection="1">
      <alignment horizontal="left" vertical="center" wrapText="1"/>
    </xf>
    <xf numFmtId="0" fontId="21" fillId="0" borderId="0" xfId="2" applyFont="1" applyFill="1" applyBorder="1" applyAlignment="1" applyProtection="1">
      <alignment horizontal="center" vertical="center" wrapText="1"/>
      <protection hidden="1"/>
    </xf>
    <xf numFmtId="10" fontId="20" fillId="0" borderId="0" xfId="0" applyNumberFormat="1" applyFont="1" applyFill="1" applyBorder="1" applyAlignment="1" applyProtection="1">
      <alignment horizontal="center" vertical="center"/>
      <protection hidden="1"/>
    </xf>
    <xf numFmtId="10" fontId="22" fillId="0" borderId="0" xfId="2" applyNumberFormat="1" applyFont="1" applyFill="1" applyBorder="1" applyAlignment="1" applyProtection="1">
      <alignment horizontal="center" vertical="center" wrapText="1"/>
      <protection hidden="1"/>
    </xf>
    <xf numFmtId="0" fontId="23" fillId="0" borderId="0" xfId="0" applyFont="1" applyFill="1" applyBorder="1" applyAlignment="1" applyProtection="1">
      <alignment horizontal="center" vertical="center"/>
      <protection hidden="1"/>
    </xf>
    <xf numFmtId="0" fontId="21" fillId="0" borderId="0" xfId="2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Protection="1">
      <protection hidden="1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/>
      <protection locked="0"/>
    </xf>
    <xf numFmtId="10" fontId="1" fillId="0" borderId="0" xfId="0" applyNumberFormat="1" applyFont="1" applyFill="1" applyBorder="1" applyAlignment="1" applyProtection="1">
      <alignment horizontal="center" vertical="center"/>
      <protection hidden="1"/>
    </xf>
    <xf numFmtId="0" fontId="14" fillId="0" borderId="0" xfId="2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alignment horizontal="center" vertical="center"/>
      <protection hidden="1"/>
    </xf>
    <xf numFmtId="0" fontId="9" fillId="0" borderId="0" xfId="5" quotePrefix="1" applyFont="1" applyFill="1" applyBorder="1" applyAlignment="1" applyProtection="1">
      <alignment vertical="center"/>
      <protection locked="0"/>
    </xf>
    <xf numFmtId="0" fontId="9" fillId="0" borderId="0" xfId="0" applyFont="1" applyFill="1" applyBorder="1" applyAlignment="1" applyProtection="1">
      <alignment horizontal="center" vertical="center"/>
      <protection hidden="1"/>
    </xf>
    <xf numFmtId="0" fontId="9" fillId="0" borderId="0" xfId="0" applyFont="1" applyFill="1" applyProtection="1">
      <protection locked="0"/>
    </xf>
    <xf numFmtId="0" fontId="25" fillId="0" borderId="0" xfId="0" applyFont="1" applyBorder="1" applyAlignment="1" applyProtection="1">
      <alignment horizontal="justify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3" borderId="0" xfId="0" applyFont="1" applyFill="1" applyBorder="1" applyProtection="1">
      <protection hidden="1"/>
    </xf>
    <xf numFmtId="0" fontId="11" fillId="0" borderId="0" xfId="1" applyFont="1" applyFill="1" applyAlignment="1" applyProtection="1">
      <alignment vertical="center"/>
      <protection locked="0"/>
    </xf>
    <xf numFmtId="0" fontId="27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vertical="center"/>
      <protection locked="0"/>
    </xf>
    <xf numFmtId="0" fontId="10" fillId="0" borderId="0" xfId="1" applyFont="1" applyFill="1" applyAlignment="1" applyProtection="1">
      <alignment horizontal="right" vertical="center"/>
      <protection locked="0"/>
    </xf>
    <xf numFmtId="14" fontId="27" fillId="0" borderId="0" xfId="1" applyNumberFormat="1" applyFont="1" applyFill="1" applyAlignment="1" applyProtection="1">
      <alignment horizontal="left" vertical="center"/>
      <protection locked="0"/>
    </xf>
    <xf numFmtId="0" fontId="27" fillId="0" borderId="0" xfId="1" applyFont="1" applyFill="1" applyAlignment="1" applyProtection="1">
      <alignment horizontal="left" vertical="center"/>
      <protection locked="0"/>
    </xf>
    <xf numFmtId="0" fontId="10" fillId="0" borderId="0" xfId="1" applyFont="1" applyFill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center"/>
      <protection locked="0"/>
    </xf>
    <xf numFmtId="0" fontId="4" fillId="0" borderId="0" xfId="1" applyFont="1" applyFill="1" applyAlignment="1" applyProtection="1">
      <alignment horizontal="center"/>
      <protection locked="0"/>
    </xf>
    <xf numFmtId="0" fontId="11" fillId="0" borderId="0" xfId="1" applyFont="1" applyFill="1" applyAlignment="1" applyProtection="1">
      <alignment horizontal="center"/>
      <protection locked="0"/>
    </xf>
    <xf numFmtId="0" fontId="6" fillId="0" borderId="0" xfId="1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4" fillId="0" borderId="0" xfId="5" quotePrefix="1" applyFont="1" applyFill="1" applyBorder="1" applyAlignment="1" applyProtection="1">
      <alignment horizontal="right" vertical="center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right" vertical="center"/>
      <protection locked="0"/>
    </xf>
    <xf numFmtId="0" fontId="10" fillId="0" borderId="0" xfId="1" applyFont="1" applyFill="1" applyBorder="1" applyAlignment="1" applyProtection="1">
      <alignment horizontal="center"/>
      <protection locked="0"/>
    </xf>
    <xf numFmtId="0" fontId="10" fillId="0" borderId="0" xfId="6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5" xfId="0" applyFont="1" applyFill="1" applyBorder="1" applyAlignment="1" applyProtection="1">
      <alignment horizontal="center" vertical="center" wrapText="1"/>
      <protection locked="0"/>
    </xf>
    <xf numFmtId="0" fontId="14" fillId="0" borderId="8" xfId="0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Fill="1" applyBorder="1" applyAlignment="1" applyProtection="1">
      <alignment horizontal="center" vertical="center" wrapText="1"/>
      <protection locked="0"/>
    </xf>
    <xf numFmtId="0" fontId="14" fillId="0" borderId="10" xfId="0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Fill="1" applyBorder="1" applyAlignment="1" applyProtection="1">
      <alignment horizontal="center" vertical="center" wrapText="1"/>
      <protection locked="0"/>
    </xf>
    <xf numFmtId="0" fontId="14" fillId="0" borderId="0" xfId="1" applyFont="1" applyFill="1" applyBorder="1" applyAlignment="1" applyProtection="1">
      <alignment horizontal="left"/>
      <protection locked="0"/>
    </xf>
    <xf numFmtId="0" fontId="14" fillId="0" borderId="4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14" fillId="0" borderId="5" xfId="0" applyFont="1" applyFill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Fill="1" applyBorder="1" applyAlignment="1" applyProtection="1">
      <alignment horizontal="center" vertical="center" wrapText="1"/>
      <protection locked="0"/>
    </xf>
    <xf numFmtId="0" fontId="14" fillId="0" borderId="7" xfId="0" applyFont="1" applyFill="1" applyBorder="1" applyAlignment="1" applyProtection="1">
      <alignment horizontal="center" vertical="center" wrapText="1"/>
      <protection locked="0"/>
    </xf>
    <xf numFmtId="0" fontId="14" fillId="0" borderId="4" xfId="0" applyFont="1" applyFill="1" applyBorder="1" applyAlignment="1" applyProtection="1">
      <alignment horizontal="center" vertical="center" textRotation="90" wrapText="1"/>
      <protection locked="0"/>
    </xf>
    <xf numFmtId="0" fontId="21" fillId="0" borderId="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Fill="1" applyBorder="1" applyAlignment="1" applyProtection="1">
      <alignment horizontal="center" wrapText="1"/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10" fillId="0" borderId="0" xfId="1" applyFont="1" applyFill="1" applyBorder="1" applyAlignment="1" applyProtection="1">
      <alignment horizontal="center" wrapText="1"/>
      <protection locked="0"/>
    </xf>
    <xf numFmtId="0" fontId="10" fillId="0" borderId="0" xfId="0" applyFont="1" applyFill="1" applyBorder="1" applyAlignment="1" applyProtection="1">
      <alignment horizontal="center" vertical="center" wrapText="1"/>
      <protection locked="0"/>
    </xf>
  </cellXfs>
  <cellStyles count="8">
    <cellStyle name="Hyperlink" xfId="3" builtinId="8"/>
    <cellStyle name="Normal" xfId="0" builtinId="0"/>
    <cellStyle name="Normal_Bao cao tong hop ket qua thi ket thuc hoc phan_KT2" xfId="2"/>
    <cellStyle name="Normal_DS C07VT1" xfId="5"/>
    <cellStyle name="Normal_DS D07DT2" xfId="6"/>
    <cellStyle name="Normal_DS_lop khoa_2009 (kem theo cac QD thanh lap lop)" xfId="4"/>
    <cellStyle name="Normal_Sheet1" xfId="1"/>
    <cellStyle name="Style 1" xfId="7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3"/>
      <tableStyleElement type="headerRow" dxfId="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42"/>
  <sheetViews>
    <sheetView tabSelected="1" topLeftCell="B1" workbookViewId="0">
      <pane ySplit="4" topLeftCell="A14" activePane="bottomLeft" state="frozen"/>
      <selection activeCell="A6" sqref="A6:XFD6"/>
      <selection pane="bottomLeft" activeCell="B20" sqref="A20:XFD29"/>
    </sheetView>
  </sheetViews>
  <sheetFormatPr defaultRowHeight="15.75"/>
  <cols>
    <col min="1" max="1" width="1.25" style="1" hidden="1" customWidth="1"/>
    <col min="2" max="2" width="4.625" style="1" customWidth="1"/>
    <col min="3" max="3" width="10.625" style="1" customWidth="1"/>
    <col min="4" max="4" width="14.75" style="1" customWidth="1"/>
    <col min="5" max="5" width="7.25" style="1" customWidth="1"/>
    <col min="6" max="6" width="9.375" style="1" hidden="1" customWidth="1"/>
    <col min="7" max="7" width="11" style="1" customWidth="1"/>
    <col min="8" max="8" width="5.625" style="1" hidden="1" customWidth="1"/>
    <col min="9" max="9" width="7.375" style="1" customWidth="1"/>
    <col min="10" max="10" width="4.375" style="1" hidden="1" customWidth="1"/>
    <col min="11" max="11" width="7.5" style="1" customWidth="1"/>
    <col min="12" max="12" width="5.125" style="1" hidden="1" customWidth="1"/>
    <col min="13" max="13" width="5.375" style="1" hidden="1" customWidth="1"/>
    <col min="14" max="14" width="8.625" style="1" hidden="1" customWidth="1"/>
    <col min="15" max="15" width="9" style="1" hidden="1" customWidth="1"/>
    <col min="16" max="16" width="7.125" style="1" customWidth="1"/>
    <col min="17" max="17" width="6.5" style="1" customWidth="1"/>
    <col min="18" max="18" width="6.5" style="1" hidden="1" customWidth="1"/>
    <col min="19" max="19" width="11.875" style="1" hidden="1" customWidth="1"/>
    <col min="20" max="20" width="16" style="1" customWidth="1"/>
    <col min="21" max="21" width="6.5" style="1" customWidth="1"/>
    <col min="22" max="22" width="6.5" style="49" customWidth="1"/>
    <col min="23" max="38" width="9" style="48"/>
    <col min="39" max="16384" width="9" style="1"/>
  </cols>
  <sheetData>
    <row r="1" spans="1:38" ht="26.25" hidden="1">
      <c r="G1" s="80" t="s">
        <v>0</v>
      </c>
      <c r="H1" s="80"/>
      <c r="I1" s="80"/>
      <c r="J1" s="80"/>
      <c r="K1" s="80"/>
      <c r="L1" s="80" t="s">
        <v>55</v>
      </c>
      <c r="M1" s="80"/>
      <c r="N1" s="80"/>
      <c r="O1" s="80"/>
      <c r="P1" s="80"/>
      <c r="Q1" s="80"/>
      <c r="R1" s="80"/>
      <c r="S1" s="80"/>
      <c r="T1" s="80"/>
    </row>
    <row r="2" spans="1:38" ht="27.75" customHeight="1">
      <c r="B2" s="81" t="s">
        <v>1</v>
      </c>
      <c r="C2" s="81"/>
      <c r="D2" s="81"/>
      <c r="E2" s="81"/>
      <c r="F2" s="81"/>
      <c r="G2" s="81"/>
      <c r="H2" s="82" t="s">
        <v>65</v>
      </c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3"/>
    </row>
    <row r="3" spans="1:38" ht="25.5" customHeight="1">
      <c r="B3" s="83" t="s">
        <v>2</v>
      </c>
      <c r="C3" s="83"/>
      <c r="D3" s="83"/>
      <c r="E3" s="83"/>
      <c r="F3" s="83"/>
      <c r="G3" s="83"/>
      <c r="H3" s="84" t="s">
        <v>52</v>
      </c>
      <c r="I3" s="84"/>
      <c r="J3" s="84"/>
      <c r="K3" s="84"/>
      <c r="L3" s="84"/>
      <c r="M3" s="84"/>
      <c r="N3" s="84"/>
      <c r="O3" s="84"/>
      <c r="P3" s="84"/>
      <c r="Q3" s="84"/>
      <c r="R3" s="84"/>
      <c r="S3" s="84"/>
      <c r="T3" s="84"/>
      <c r="U3" s="4"/>
      <c r="V3" s="70"/>
      <c r="AD3" s="49"/>
      <c r="AE3" s="50"/>
      <c r="AF3" s="49"/>
      <c r="AG3" s="49"/>
      <c r="AH3" s="49"/>
      <c r="AI3" s="50"/>
      <c r="AJ3" s="49"/>
    </row>
    <row r="4" spans="1:38" ht="4.5" customHeight="1">
      <c r="B4" s="5"/>
      <c r="C4" s="5"/>
      <c r="D4" s="5"/>
      <c r="E4" s="5"/>
      <c r="F4" s="5"/>
      <c r="G4" s="6"/>
      <c r="H4" s="6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4"/>
      <c r="V4" s="70"/>
      <c r="AE4" s="51"/>
      <c r="AI4" s="51"/>
    </row>
    <row r="5" spans="1:38" ht="23.25" customHeight="1">
      <c r="B5" s="76" t="s">
        <v>3</v>
      </c>
      <c r="C5" s="76"/>
      <c r="D5" s="73" t="s">
        <v>56</v>
      </c>
      <c r="E5" s="73"/>
      <c r="F5" s="73"/>
      <c r="G5" s="73"/>
      <c r="H5" s="73"/>
      <c r="I5" s="73"/>
      <c r="J5" s="73"/>
      <c r="K5" s="73"/>
      <c r="L5" s="73"/>
      <c r="M5" s="73"/>
      <c r="N5" s="73"/>
      <c r="O5" s="75" t="s">
        <v>57</v>
      </c>
      <c r="P5" s="75"/>
      <c r="Q5" s="75"/>
      <c r="R5" s="75"/>
      <c r="S5" s="75"/>
      <c r="T5" s="75" t="s">
        <v>58</v>
      </c>
      <c r="W5" s="105" t="s">
        <v>43</v>
      </c>
      <c r="X5" s="105" t="s">
        <v>9</v>
      </c>
      <c r="Y5" s="105" t="s">
        <v>42</v>
      </c>
      <c r="Z5" s="105" t="s">
        <v>41</v>
      </c>
      <c r="AA5" s="105"/>
      <c r="AB5" s="105"/>
      <c r="AC5" s="105"/>
      <c r="AD5" s="105" t="s">
        <v>40</v>
      </c>
      <c r="AE5" s="105"/>
      <c r="AF5" s="105" t="s">
        <v>38</v>
      </c>
      <c r="AG5" s="105"/>
      <c r="AH5" s="105" t="s">
        <v>39</v>
      </c>
      <c r="AI5" s="105"/>
      <c r="AJ5" s="105" t="s">
        <v>37</v>
      </c>
      <c r="AK5" s="105"/>
      <c r="AL5" s="65"/>
    </row>
    <row r="6" spans="1:38" ht="17.25" customHeight="1">
      <c r="B6" s="87" t="s">
        <v>4</v>
      </c>
      <c r="C6" s="87"/>
      <c r="D6" s="8">
        <v>2</v>
      </c>
      <c r="G6" s="74" t="s">
        <v>51</v>
      </c>
      <c r="H6" s="77">
        <v>43686</v>
      </c>
      <c r="I6" s="78"/>
      <c r="J6" s="78"/>
      <c r="K6" s="78"/>
      <c r="L6" s="78"/>
      <c r="M6" s="78"/>
      <c r="N6" s="78"/>
      <c r="O6" s="79" t="s">
        <v>59</v>
      </c>
      <c r="P6" s="79"/>
      <c r="Q6" s="79"/>
      <c r="R6" s="79"/>
      <c r="S6" s="79"/>
      <c r="T6" s="79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65"/>
    </row>
    <row r="7" spans="1:38" ht="5.25" customHeight="1"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46"/>
      <c r="Q7" s="3"/>
      <c r="R7" s="3"/>
      <c r="S7" s="3"/>
      <c r="T7" s="3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65"/>
    </row>
    <row r="8" spans="1:38" ht="44.25" customHeight="1">
      <c r="B8" s="90" t="s">
        <v>5</v>
      </c>
      <c r="C8" s="98" t="s">
        <v>6</v>
      </c>
      <c r="D8" s="100" t="s">
        <v>7</v>
      </c>
      <c r="E8" s="101"/>
      <c r="F8" s="90" t="s">
        <v>8</v>
      </c>
      <c r="G8" s="90" t="s">
        <v>9</v>
      </c>
      <c r="H8" s="104" t="s">
        <v>10</v>
      </c>
      <c r="I8" s="104" t="s">
        <v>11</v>
      </c>
      <c r="J8" s="104" t="s">
        <v>12</v>
      </c>
      <c r="K8" s="104" t="s">
        <v>13</v>
      </c>
      <c r="L8" s="97" t="s">
        <v>14</v>
      </c>
      <c r="M8" s="93" t="s">
        <v>44</v>
      </c>
      <c r="N8" s="95"/>
      <c r="O8" s="97" t="s">
        <v>15</v>
      </c>
      <c r="P8" s="97" t="s">
        <v>16</v>
      </c>
      <c r="Q8" s="90" t="s">
        <v>17</v>
      </c>
      <c r="R8" s="97" t="s">
        <v>18</v>
      </c>
      <c r="S8" s="90" t="s">
        <v>19</v>
      </c>
      <c r="T8" s="90" t="s">
        <v>20</v>
      </c>
      <c r="W8" s="105"/>
      <c r="X8" s="105"/>
      <c r="Y8" s="105"/>
      <c r="Z8" s="52" t="s">
        <v>21</v>
      </c>
      <c r="AA8" s="52" t="s">
        <v>22</v>
      </c>
      <c r="AB8" s="52" t="s">
        <v>23</v>
      </c>
      <c r="AC8" s="52" t="s">
        <v>24</v>
      </c>
      <c r="AD8" s="52" t="s">
        <v>25</v>
      </c>
      <c r="AE8" s="52" t="s">
        <v>24</v>
      </c>
      <c r="AF8" s="52" t="s">
        <v>25</v>
      </c>
      <c r="AG8" s="52" t="s">
        <v>24</v>
      </c>
      <c r="AH8" s="52" t="s">
        <v>25</v>
      </c>
      <c r="AI8" s="52" t="s">
        <v>24</v>
      </c>
      <c r="AJ8" s="52" t="s">
        <v>25</v>
      </c>
      <c r="AK8" s="53" t="s">
        <v>24</v>
      </c>
      <c r="AL8" s="63"/>
    </row>
    <row r="9" spans="1:38" ht="44.25" customHeight="1">
      <c r="B9" s="91"/>
      <c r="C9" s="99"/>
      <c r="D9" s="102"/>
      <c r="E9" s="103"/>
      <c r="F9" s="91"/>
      <c r="G9" s="91"/>
      <c r="H9" s="104"/>
      <c r="I9" s="104"/>
      <c r="J9" s="104"/>
      <c r="K9" s="104"/>
      <c r="L9" s="97"/>
      <c r="M9" s="62" t="s">
        <v>45</v>
      </c>
      <c r="N9" s="62" t="s">
        <v>46</v>
      </c>
      <c r="O9" s="97"/>
      <c r="P9" s="97"/>
      <c r="Q9" s="92"/>
      <c r="R9" s="97"/>
      <c r="S9" s="91"/>
      <c r="T9" s="92"/>
      <c r="V9" s="71"/>
      <c r="W9" s="54" t="str">
        <f>+D5</f>
        <v>Cơ sở mật mã học</v>
      </c>
      <c r="X9" s="55">
        <f>+P5</f>
        <v>0</v>
      </c>
      <c r="Y9" s="56">
        <f>+$AH$9+$AJ$9+$AF$9</f>
        <v>1</v>
      </c>
      <c r="Z9" s="50">
        <f>COUNTIF($S$10:$S$71,"Khiển trách")</f>
        <v>0</v>
      </c>
      <c r="AA9" s="50">
        <f>COUNTIF($S$10:$S$71,"Cảnh cáo")</f>
        <v>0</v>
      </c>
      <c r="AB9" s="50">
        <f>COUNTIF($S$10:$S$71,"Đình chỉ thi")</f>
        <v>0</v>
      </c>
      <c r="AC9" s="57">
        <f>+($Z$9+$AA$9+$AB$9)/$Y$9*100%</f>
        <v>0</v>
      </c>
      <c r="AD9" s="50">
        <f>SUM(COUNTIF($S$10:$S$69,"Vắng"),COUNTIF($S$10:$S$69,"Vắng có phép"))</f>
        <v>0</v>
      </c>
      <c r="AE9" s="58">
        <f>+$AD$9/$Y$9</f>
        <v>0</v>
      </c>
      <c r="AF9" s="59">
        <f>COUNTIF($V$10:$V$69,"Thi lại")</f>
        <v>0</v>
      </c>
      <c r="AG9" s="58">
        <f>+$AF$9/$Y$9</f>
        <v>0</v>
      </c>
      <c r="AH9" s="59">
        <f>COUNTIF($V$10:$V$70,"Học lại")</f>
        <v>0</v>
      </c>
      <c r="AI9" s="58">
        <f>+$AH$9/$Y$9</f>
        <v>0</v>
      </c>
      <c r="AJ9" s="50">
        <f>COUNTIF($V$11:$V$70,"Đạt")</f>
        <v>1</v>
      </c>
      <c r="AK9" s="57">
        <f>+$AJ$9/$Y$9</f>
        <v>1</v>
      </c>
      <c r="AL9" s="64"/>
    </row>
    <row r="10" spans="1:38" ht="24" customHeight="1">
      <c r="B10" s="93" t="s">
        <v>26</v>
      </c>
      <c r="C10" s="94"/>
      <c r="D10" s="94"/>
      <c r="E10" s="94"/>
      <c r="F10" s="94"/>
      <c r="G10" s="95"/>
      <c r="H10" s="10"/>
      <c r="I10" s="10">
        <v>20</v>
      </c>
      <c r="J10" s="11"/>
      <c r="K10" s="10">
        <v>10</v>
      </c>
      <c r="L10" s="12"/>
      <c r="M10" s="13"/>
      <c r="N10" s="13"/>
      <c r="O10" s="13"/>
      <c r="P10" s="47">
        <f>100-(H10+I10+J10+K10)</f>
        <v>70</v>
      </c>
      <c r="Q10" s="91"/>
      <c r="R10" s="14"/>
      <c r="S10" s="14"/>
      <c r="T10" s="91"/>
      <c r="W10" s="49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5"/>
    </row>
    <row r="11" spans="1:38" ht="78.75" customHeight="1">
      <c r="B11" s="15">
        <v>1</v>
      </c>
      <c r="C11" s="16" t="s">
        <v>60</v>
      </c>
      <c r="D11" s="17" t="s">
        <v>61</v>
      </c>
      <c r="E11" s="18" t="s">
        <v>62</v>
      </c>
      <c r="F11" s="19" t="s">
        <v>63</v>
      </c>
      <c r="G11" s="16" t="s">
        <v>64</v>
      </c>
      <c r="H11" s="20" t="s">
        <v>27</v>
      </c>
      <c r="I11" s="20">
        <v>9</v>
      </c>
      <c r="J11" s="20" t="s">
        <v>27</v>
      </c>
      <c r="K11" s="20">
        <v>9</v>
      </c>
      <c r="L11" s="21"/>
      <c r="M11" s="21"/>
      <c r="N11" s="21"/>
      <c r="O11" s="21"/>
      <c r="P11" s="22">
        <v>9</v>
      </c>
      <c r="Q11" s="23">
        <f t="shared" ref="Q11" si="0">ROUND(SUMPRODUCT(H11:P11,$H$10:$P$10)/100,1)</f>
        <v>9</v>
      </c>
      <c r="R11" s="24" t="str">
        <f>IF(AND($Q11&gt;=9,$Q11&lt;=10),"A+","")&amp;IF(AND($Q11&gt;=8.5,$Q11&lt;=8.9),"A","")&amp;IF(AND($Q11&gt;=8,$Q11&lt;=8.4),"B+","")&amp;IF(AND($Q11&gt;=7,$Q11&lt;=7.9),"B","")&amp;IF(AND($Q11&gt;=6.5,$Q11&lt;=6.9),"C+","")&amp;IF(AND($Q11&gt;=5.5,$Q11&lt;=6.4),"C","")&amp;IF(AND($Q11&gt;=5,$Q11&lt;=5.4),"D+","")&amp;IF(AND($Q11&gt;=4,$Q11&lt;=4.9),"D","")&amp;IF(AND($Q11&lt;4),"F","")</f>
        <v>A+</v>
      </c>
      <c r="S11" s="24" t="str">
        <f t="shared" ref="S11" si="1">IF($Q11&lt;4,"Kém",IF(AND($Q11&gt;=4,$Q11&lt;=5.4),"Trung bình yếu",IF(AND($Q11&gt;=5.5,$Q11&lt;=6.9),"Trung bình",IF(AND($Q11&gt;=7,$Q11&lt;=8.4),"Khá",IF(AND($Q11&gt;=8.5,$Q11&lt;=10),"Giỏi","")))))</f>
        <v>Giỏi</v>
      </c>
      <c r="T11" s="25" t="str">
        <f>+IF(OR($H11=0,$I11=0,$J11=0,$K11=0),"Không đủ ĐKDT","")</f>
        <v/>
      </c>
      <c r="U11" s="3"/>
      <c r="V11" s="72" t="str">
        <f>IF(T11="Không đủ ĐKDT","Học lại",IF(T11="Đình chỉ thi","Học lại",IF(AND(MID(G11,2,2)&gt;="12",T11="Vắng"),"Học lại",IF(T11="Vắng có phép", "Thi lại",IF(T11="Nợ học phí", "Thi lại",IF(AND((MID(G11,2,2)&lt;"12"),Q11&lt;4.5),"Thi lại",IF(Q11&lt;4,"Học lại","Đạt")))))))</f>
        <v>Đạt</v>
      </c>
      <c r="W11" s="61"/>
      <c r="X11" s="60"/>
      <c r="Y11" s="60"/>
      <c r="Z11" s="60"/>
      <c r="AA11" s="60"/>
      <c r="AB11" s="60"/>
      <c r="AC11" s="60"/>
      <c r="AD11" s="60"/>
      <c r="AE11" s="60"/>
      <c r="AF11" s="60"/>
      <c r="AG11" s="60"/>
      <c r="AH11" s="60"/>
      <c r="AI11" s="60"/>
      <c r="AJ11" s="60"/>
      <c r="AK11" s="60"/>
      <c r="AL11" s="65"/>
    </row>
    <row r="12" spans="1:38" ht="7.5" customHeight="1">
      <c r="A12" s="2"/>
      <c r="B12" s="26"/>
      <c r="C12" s="27"/>
      <c r="D12" s="27"/>
      <c r="E12" s="28"/>
      <c r="F12" s="28"/>
      <c r="G12" s="28"/>
      <c r="H12" s="29"/>
      <c r="I12" s="30"/>
      <c r="J12" s="30"/>
      <c r="K12" s="31"/>
      <c r="L12" s="31"/>
      <c r="M12" s="31"/>
      <c r="N12" s="31"/>
      <c r="O12" s="31"/>
      <c r="P12" s="31"/>
      <c r="Q12" s="31"/>
      <c r="R12" s="31"/>
      <c r="S12" s="31"/>
      <c r="T12" s="31"/>
      <c r="U12" s="3"/>
    </row>
    <row r="13" spans="1:38" ht="16.5">
      <c r="A13" s="2"/>
      <c r="B13" s="96" t="s">
        <v>28</v>
      </c>
      <c r="C13" s="96"/>
      <c r="D13" s="27"/>
      <c r="E13" s="28"/>
      <c r="F13" s="28"/>
      <c r="G13" s="28"/>
      <c r="H13" s="29"/>
      <c r="I13" s="30"/>
      <c r="J13" s="30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"/>
    </row>
    <row r="14" spans="1:38" ht="16.5" customHeight="1">
      <c r="A14" s="2"/>
      <c r="B14" s="32" t="s">
        <v>29</v>
      </c>
      <c r="C14" s="32"/>
      <c r="D14" s="33">
        <f>+$Y$9</f>
        <v>1</v>
      </c>
      <c r="E14" s="34" t="s">
        <v>30</v>
      </c>
      <c r="F14" s="34"/>
      <c r="G14" s="85" t="s">
        <v>31</v>
      </c>
      <c r="H14" s="85"/>
      <c r="I14" s="85"/>
      <c r="J14" s="85"/>
      <c r="K14" s="85"/>
      <c r="L14" s="85"/>
      <c r="M14" s="85"/>
      <c r="N14" s="85"/>
      <c r="O14" s="85"/>
      <c r="P14" s="35">
        <f>$Y$9 -COUNTIF($T$10:$T$201,"Vắng") -COUNTIF($T$10:$T$201,"Vắng có phép") - COUNTIF($T$10:$T$201,"Đình chỉ thi") - COUNTIF($T$10:$T$201,"Không đủ ĐKDT")</f>
        <v>1</v>
      </c>
      <c r="Q14" s="35"/>
      <c r="R14" s="36"/>
      <c r="S14" s="37"/>
      <c r="T14" s="37" t="s">
        <v>30</v>
      </c>
      <c r="U14" s="3"/>
    </row>
    <row r="15" spans="1:38" ht="16.5" customHeight="1">
      <c r="A15" s="2"/>
      <c r="B15" s="32" t="s">
        <v>32</v>
      </c>
      <c r="C15" s="32"/>
      <c r="D15" s="33">
        <f>+$AJ$9</f>
        <v>1</v>
      </c>
      <c r="E15" s="34" t="s">
        <v>30</v>
      </c>
      <c r="F15" s="34"/>
      <c r="G15" s="85" t="s">
        <v>33</v>
      </c>
      <c r="H15" s="85"/>
      <c r="I15" s="85"/>
      <c r="J15" s="85"/>
      <c r="K15" s="85"/>
      <c r="L15" s="85"/>
      <c r="M15" s="85"/>
      <c r="N15" s="85"/>
      <c r="O15" s="85"/>
      <c r="P15" s="38">
        <f>COUNTIF($T$10:$T$77,"Vắng")</f>
        <v>0</v>
      </c>
      <c r="Q15" s="38"/>
      <c r="R15" s="39"/>
      <c r="S15" s="37"/>
      <c r="T15" s="37" t="s">
        <v>30</v>
      </c>
      <c r="U15" s="3"/>
    </row>
    <row r="16" spans="1:38" ht="16.5" customHeight="1">
      <c r="A16" s="2"/>
      <c r="B16" s="32" t="s">
        <v>49</v>
      </c>
      <c r="C16" s="32"/>
      <c r="D16" s="66">
        <f>COUNTIF(V11:V11,"Học lại")</f>
        <v>0</v>
      </c>
      <c r="E16" s="34" t="s">
        <v>30</v>
      </c>
      <c r="F16" s="34"/>
      <c r="G16" s="85" t="s">
        <v>50</v>
      </c>
      <c r="H16" s="85"/>
      <c r="I16" s="85"/>
      <c r="J16" s="85"/>
      <c r="K16" s="85"/>
      <c r="L16" s="85"/>
      <c r="M16" s="85"/>
      <c r="N16" s="85"/>
      <c r="O16" s="85"/>
      <c r="P16" s="35">
        <f>COUNTIF($T$10:$T$77,"Vắng có phép")</f>
        <v>0</v>
      </c>
      <c r="Q16" s="35"/>
      <c r="R16" s="36"/>
      <c r="S16" s="37"/>
      <c r="T16" s="37" t="s">
        <v>30</v>
      </c>
      <c r="U16" s="3"/>
    </row>
    <row r="17" spans="1:38" ht="3" customHeight="1">
      <c r="A17" s="2"/>
      <c r="B17" s="26"/>
      <c r="C17" s="27"/>
      <c r="D17" s="27"/>
      <c r="E17" s="28"/>
      <c r="F17" s="28"/>
      <c r="G17" s="28"/>
      <c r="H17" s="29"/>
      <c r="I17" s="30"/>
      <c r="J17" s="30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"/>
    </row>
    <row r="18" spans="1:38">
      <c r="B18" s="67" t="s">
        <v>34</v>
      </c>
      <c r="C18" s="67"/>
      <c r="D18" s="68">
        <f>COUNTIF(V11:V11,"Thi lại")</f>
        <v>0</v>
      </c>
      <c r="E18" s="69" t="s">
        <v>30</v>
      </c>
      <c r="F18" s="3"/>
      <c r="G18" s="3"/>
      <c r="H18" s="3"/>
      <c r="I18" s="3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3"/>
    </row>
    <row r="19" spans="1:38">
      <c r="B19" s="67"/>
      <c r="C19" s="67"/>
      <c r="D19" s="68"/>
      <c r="E19" s="69"/>
      <c r="F19" s="3"/>
      <c r="G19" s="3"/>
      <c r="H19" s="3"/>
      <c r="I19" s="3"/>
      <c r="J19" s="86" t="s">
        <v>66</v>
      </c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3"/>
    </row>
    <row r="20" spans="1:38" ht="30.75" customHeight="1">
      <c r="A20" s="40"/>
      <c r="B20" s="88"/>
      <c r="C20" s="88"/>
      <c r="D20" s="88"/>
      <c r="E20" s="88"/>
      <c r="F20" s="88"/>
      <c r="G20" s="88"/>
      <c r="H20" s="88"/>
      <c r="I20" s="41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3"/>
    </row>
    <row r="21" spans="1:38" ht="18" customHeight="1">
      <c r="A21" s="2"/>
      <c r="B21" s="26"/>
      <c r="C21" s="42"/>
      <c r="D21" s="42"/>
      <c r="E21" s="43"/>
      <c r="F21" s="43"/>
      <c r="G21" s="43"/>
      <c r="H21" s="44"/>
      <c r="I21" s="45"/>
      <c r="J21" s="45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38" s="2" customFormat="1">
      <c r="B22" s="88"/>
      <c r="C22" s="88"/>
      <c r="D22" s="89"/>
      <c r="E22" s="89"/>
      <c r="F22" s="89"/>
      <c r="G22" s="89"/>
      <c r="H22" s="89"/>
      <c r="I22" s="45"/>
      <c r="J22" s="45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"/>
      <c r="V22" s="49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</row>
    <row r="23" spans="1:38" s="2" customFormat="1">
      <c r="A23" s="1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49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</row>
    <row r="24" spans="1:38" s="2" customFormat="1">
      <c r="A24" s="1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49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</row>
    <row r="25" spans="1:38" s="2" customFormat="1">
      <c r="A25" s="1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49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</row>
    <row r="26" spans="1:38" s="2" customFormat="1" ht="9.75" customHeight="1">
      <c r="A26" s="1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49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</row>
    <row r="27" spans="1:38" s="2" customFormat="1" ht="3.75" customHeight="1">
      <c r="A27" s="1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49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</row>
    <row r="28" spans="1:38" s="2" customFormat="1" ht="18" customHeight="1">
      <c r="A28" s="1"/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7"/>
      <c r="S28" s="107"/>
      <c r="T28" s="107"/>
      <c r="U28" s="3"/>
      <c r="V28" s="49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</row>
    <row r="29" spans="1:38" s="2" customFormat="1" ht="4.5" customHeight="1">
      <c r="A29" s="1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49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</row>
    <row r="30" spans="1:38" s="2" customFormat="1" ht="36.75" customHeight="1">
      <c r="A30" s="1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49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</row>
    <row r="31" spans="1:38" ht="38.25" hidden="1" customHeight="1">
      <c r="B31" s="109" t="s">
        <v>47</v>
      </c>
      <c r="C31" s="88"/>
      <c r="D31" s="88"/>
      <c r="E31" s="88"/>
      <c r="F31" s="88"/>
      <c r="G31" s="88"/>
      <c r="H31" s="109" t="s">
        <v>48</v>
      </c>
      <c r="I31" s="109"/>
      <c r="J31" s="109"/>
      <c r="K31" s="109"/>
      <c r="L31" s="109"/>
      <c r="M31" s="109"/>
      <c r="N31" s="110" t="s">
        <v>54</v>
      </c>
      <c r="O31" s="110"/>
      <c r="P31" s="110"/>
      <c r="Q31" s="110"/>
      <c r="R31" s="110"/>
      <c r="S31" s="110"/>
      <c r="T31" s="110"/>
    </row>
    <row r="32" spans="1:38" hidden="1">
      <c r="B32" s="26"/>
      <c r="C32" s="42"/>
      <c r="D32" s="42"/>
      <c r="E32" s="43"/>
      <c r="F32" s="43"/>
      <c r="G32" s="43"/>
      <c r="H32" s="44"/>
      <c r="I32" s="45"/>
      <c r="J32" s="45"/>
      <c r="K32" s="3"/>
      <c r="L32" s="3"/>
      <c r="M32" s="3"/>
      <c r="N32" s="3"/>
      <c r="O32" s="3"/>
      <c r="P32" s="3"/>
      <c r="Q32" s="3"/>
      <c r="R32" s="3"/>
      <c r="S32" s="3"/>
      <c r="T32" s="3"/>
    </row>
    <row r="33" spans="2:20" hidden="1">
      <c r="B33" s="88" t="s">
        <v>35</v>
      </c>
      <c r="C33" s="88"/>
      <c r="D33" s="89" t="s">
        <v>36</v>
      </c>
      <c r="E33" s="89"/>
      <c r="F33" s="89"/>
      <c r="G33" s="89"/>
      <c r="H33" s="89"/>
      <c r="I33" s="45"/>
      <c r="J33" s="45"/>
      <c r="K33" s="31"/>
      <c r="L33" s="31"/>
      <c r="M33" s="31"/>
      <c r="N33" s="31"/>
      <c r="O33" s="31"/>
      <c r="P33" s="31"/>
      <c r="Q33" s="31"/>
      <c r="R33" s="31"/>
      <c r="S33" s="31"/>
      <c r="T33" s="31"/>
    </row>
    <row r="34" spans="2:20" hidden="1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</row>
    <row r="35" spans="2:20" hidden="1"/>
    <row r="36" spans="2:20" hidden="1"/>
    <row r="37" spans="2:20" hidden="1"/>
    <row r="38" spans="2:20" hidden="1"/>
    <row r="39" spans="2:20" hidden="1">
      <c r="B39" s="108"/>
      <c r="C39" s="108"/>
      <c r="D39" s="108"/>
      <c r="E39" s="108"/>
      <c r="F39" s="108"/>
      <c r="G39" s="108"/>
      <c r="H39" s="108"/>
      <c r="I39" s="108"/>
      <c r="J39" s="108"/>
      <c r="K39" s="108"/>
      <c r="L39" s="108"/>
      <c r="M39" s="108"/>
      <c r="N39" s="108" t="s">
        <v>53</v>
      </c>
      <c r="O39" s="108"/>
      <c r="P39" s="108"/>
      <c r="Q39" s="108"/>
      <c r="R39" s="108"/>
      <c r="S39" s="108"/>
      <c r="T39" s="108"/>
    </row>
    <row r="40" spans="2:20" hidden="1"/>
    <row r="41" spans="2:20" hidden="1"/>
    <row r="42" spans="2:20" hidden="1"/>
  </sheetData>
  <sheetProtection formatCells="0" formatColumns="0" formatRows="0" insertColumns="0" insertRows="0" insertHyperlinks="0" deleteColumns="0" deleteRows="0" sort="0" autoFilter="0" pivotTables="0"/>
  <autoFilter ref="A9:AL11">
    <filterColumn colId="3" showButton="0"/>
  </autoFilter>
  <mergeCells count="58">
    <mergeCell ref="N39:T39"/>
    <mergeCell ref="H39:M39"/>
    <mergeCell ref="E39:G39"/>
    <mergeCell ref="B39:D39"/>
    <mergeCell ref="B31:G31"/>
    <mergeCell ref="H31:M31"/>
    <mergeCell ref="N31:T31"/>
    <mergeCell ref="B28:C28"/>
    <mergeCell ref="D28:I28"/>
    <mergeCell ref="J28:T28"/>
    <mergeCell ref="B33:C33"/>
    <mergeCell ref="D33:H33"/>
    <mergeCell ref="AJ5:AK7"/>
    <mergeCell ref="B20:H20"/>
    <mergeCell ref="J20:T20"/>
    <mergeCell ref="W5:W8"/>
    <mergeCell ref="Z5:AC7"/>
    <mergeCell ref="AD5:AE7"/>
    <mergeCell ref="AF5:AG7"/>
    <mergeCell ref="AH5:AI7"/>
    <mergeCell ref="X5:X8"/>
    <mergeCell ref="Y5:Y8"/>
    <mergeCell ref="K8:K9"/>
    <mergeCell ref="L8:L9"/>
    <mergeCell ref="H8:H9"/>
    <mergeCell ref="M8:N8"/>
    <mergeCell ref="G8:G9"/>
    <mergeCell ref="J19:T19"/>
    <mergeCell ref="B22:C22"/>
    <mergeCell ref="D22:H22"/>
    <mergeCell ref="S8:S9"/>
    <mergeCell ref="T8:T10"/>
    <mergeCell ref="B10:G10"/>
    <mergeCell ref="B13:C13"/>
    <mergeCell ref="O8:O9"/>
    <mergeCell ref="P8:P9"/>
    <mergeCell ref="Q8:Q10"/>
    <mergeCell ref="R8:R9"/>
    <mergeCell ref="B8:B9"/>
    <mergeCell ref="C8:C9"/>
    <mergeCell ref="D8:E9"/>
    <mergeCell ref="F8:F9"/>
    <mergeCell ref="I8:I9"/>
    <mergeCell ref="J8:J9"/>
    <mergeCell ref="G14:O14"/>
    <mergeCell ref="G15:O15"/>
    <mergeCell ref="G16:O16"/>
    <mergeCell ref="J18:T18"/>
    <mergeCell ref="B6:C6"/>
    <mergeCell ref="B5:C5"/>
    <mergeCell ref="H6:N6"/>
    <mergeCell ref="O6:T6"/>
    <mergeCell ref="G1:K1"/>
    <mergeCell ref="L1:T1"/>
    <mergeCell ref="B2:G2"/>
    <mergeCell ref="H2:T2"/>
    <mergeCell ref="B3:G3"/>
    <mergeCell ref="H3:T3"/>
  </mergeCells>
  <conditionalFormatting sqref="H11:P11">
    <cfRule type="cellIs" dxfId="1" priority="4" operator="greaterThan">
      <formula>10</formula>
    </cfRule>
  </conditionalFormatting>
  <conditionalFormatting sqref="C1:C1048576">
    <cfRule type="duplicateValues" dxfId="0" priority="1"/>
  </conditionalFormatting>
  <dataValidations count="1">
    <dataValidation allowBlank="1" showInputMessage="1" showErrorMessage="1" errorTitle="Không xóa dữ liệu" error="Không xóa dữ liệu" prompt="Không xóa dữ liệu" sqref="D16 AL3:AL9 V11:W11 W5:AK9 X3:AK4"/>
  </dataValidations>
  <pageMargins left="3.937007874015748E-2" right="3.937007874015748E-2" top="0.23622047244094491" bottom="0.35433070866141736" header="0.15748031496062992" footer="0.11811023622047245"/>
  <pageSetup paperSize="9" scale="91" orientation="portrait" r:id="rId1"/>
  <headerFooter alignWithMargins="0">
    <oddFooter>&amp;R&amp;"Times New Roman,Italic"&amp;11Trang &amp;P</oddFooter>
  </headerFooter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NHOM 01</vt:lpstr>
      <vt:lpstr>'NHOM 01'!Print_Titles</vt:lpstr>
    </vt:vector>
  </TitlesOfParts>
  <Company>Micrsoft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WindowsXP Professional SP3</dc:creator>
  <cp:lastModifiedBy>Admin</cp:lastModifiedBy>
  <cp:lastPrinted>2019-07-30T02:19:19Z</cp:lastPrinted>
  <dcterms:created xsi:type="dcterms:W3CDTF">2015-04-17T02:48:53Z</dcterms:created>
  <dcterms:modified xsi:type="dcterms:W3CDTF">2019-08-21T04:29:15Z</dcterms:modified>
</cp:coreProperties>
</file>