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</sheets>
  <definedNames>
    <definedName name="_xlnm._FilterDatabase" localSheetId="0" hidden="1">'Nhom(1)'!$A$9:$AL$64</definedName>
    <definedName name="_xlnm.Print_Titles" localSheetId="0">'Nhom(1)'!$5:$10</definedName>
  </definedNames>
  <calcPr calcId="124519"/>
</workbook>
</file>

<file path=xl/calcChain.xml><?xml version="1.0" encoding="utf-8"?>
<calcChain xmlns="http://schemas.openxmlformats.org/spreadsheetml/2006/main">
  <c r="Q11" i="1"/>
  <c r="X9"/>
  <c r="W9"/>
  <c r="T64"/>
  <c r="T63"/>
  <c r="T62"/>
  <c r="T61"/>
  <c r="T60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Q48" l="1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R59" l="1"/>
  <c r="S59"/>
  <c r="R55"/>
  <c r="S51"/>
  <c r="R49"/>
  <c r="S63"/>
  <c r="S55"/>
  <c r="R63"/>
  <c r="R57"/>
  <c r="R51"/>
  <c r="R61"/>
  <c r="R53"/>
  <c r="V61"/>
  <c r="V57"/>
  <c r="V53"/>
  <c r="V49"/>
  <c r="S62"/>
  <c r="R62"/>
  <c r="S54"/>
  <c r="R54"/>
  <c r="S60"/>
  <c r="R60"/>
  <c r="S52"/>
  <c r="R52"/>
  <c r="S58"/>
  <c r="R58"/>
  <c r="S50"/>
  <c r="R50"/>
  <c r="S64"/>
  <c r="R64"/>
  <c r="S56"/>
  <c r="R56"/>
  <c r="S48"/>
  <c r="R48"/>
  <c r="Q47" l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32" l="1"/>
  <c r="V34"/>
  <c r="V36"/>
  <c r="V31"/>
  <c r="V33"/>
  <c r="V35"/>
  <c r="V11"/>
  <c r="P68"/>
  <c r="P69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71" l="1"/>
  <c r="D69"/>
  <c r="AJ9"/>
  <c r="D68" s="1"/>
  <c r="AF9"/>
  <c r="AH9"/>
  <c r="Y9" l="1"/>
  <c r="D67" l="1"/>
  <c r="P67"/>
  <c r="AG9"/>
  <c r="AE9"/>
  <c r="AC9"/>
  <c r="AK9"/>
  <c r="AI9"/>
</calcChain>
</file>

<file path=xl/sharedStrings.xml><?xml version="1.0" encoding="utf-8"?>
<sst xmlns="http://schemas.openxmlformats.org/spreadsheetml/2006/main" count="452" uniqueCount="255">
  <si>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</si>
  <si>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</si>
  <si>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</si>
  <si>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</si>
  <si>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</si>
  <si>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</si>
  <si>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</si>
  <si>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</si>
  <si>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</si>
  <si>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</si>
  <si>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</si>
  <si>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</si>
  <si>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</si>
  <si>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</si>
  <si>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</si>
  <si>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</si>
  <si>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</si>
  <si>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</si>
  <si>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</si>
  <si>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</si>
  <si>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</si>
  <si>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</si>
  <si>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</si>
  <si>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</si>
  <si>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</si>
  <si>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</si>
  <si>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</si>
  <si>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</si>
  <si>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</si>
  <si>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</si>
  <si>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</si>
  <si>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</si>
  <si>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</si>
  <si>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</si>
  <si>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</si>
  <si>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</si>
  <si>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</si>
  <si>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</si>
  <si>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</si>
  <si>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</si>
  <si>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</si>
  <si>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</si>
  <si>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</si>
  <si>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</si>
  <si>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</si>
  <si>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</si>
  <si>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</si>
  <si>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</si>
  <si>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</si>
  <si>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</si>
  <si>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</si>
  <si>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</si>
  <si>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</si>
  <si>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</si>
  <si>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</si>
  <si>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Diễn thuyết trước công chúng</t>
  </si>
  <si>
    <t>Giờ thi: 08h00</t>
  </si>
  <si>
    <t>G05-A2</t>
  </si>
  <si>
    <t>B16DCTT001</t>
  </si>
  <si>
    <t>Đỗ Thị Lan</t>
  </si>
  <si>
    <t>Anh</t>
  </si>
  <si>
    <t>21/03/1998</t>
  </si>
  <si>
    <t>D16CQTT01-B</t>
  </si>
  <si>
    <t>B16DCTT002</t>
  </si>
  <si>
    <t>Hồ Vân</t>
  </si>
  <si>
    <t>22/05/1998</t>
  </si>
  <si>
    <t>B16DCTT003</t>
  </si>
  <si>
    <t>Nguyễn Thị Hồng</t>
  </si>
  <si>
    <t>02/11/1998</t>
  </si>
  <si>
    <t>B16DCTT004</t>
  </si>
  <si>
    <t>Nguyễn Thị Kim</t>
  </si>
  <si>
    <t>08/08/1998</t>
  </si>
  <si>
    <t>B16DCTT005</t>
  </si>
  <si>
    <t>Phạm Ngọc</t>
  </si>
  <si>
    <t>17/05/1998</t>
  </si>
  <si>
    <t>B16DCTT007</t>
  </si>
  <si>
    <t>Trần Nam</t>
  </si>
  <si>
    <t>30/01/1998</t>
  </si>
  <si>
    <t>B16DCTT008</t>
  </si>
  <si>
    <t>Nguyễn Thị</t>
  </si>
  <si>
    <t>Cúc</t>
  </si>
  <si>
    <t>14/08/1998</t>
  </si>
  <si>
    <t>B16DCTT009</t>
  </si>
  <si>
    <t>Bùi Việt</t>
  </si>
  <si>
    <t>Cường</t>
  </si>
  <si>
    <t>05/09/1998</t>
  </si>
  <si>
    <t>B16DCTT010</t>
  </si>
  <si>
    <t>Phạm Văn</t>
  </si>
  <si>
    <t>24/11/1998</t>
  </si>
  <si>
    <t>B16DCTT012</t>
  </si>
  <si>
    <t>Lê Thị Thanh</t>
  </si>
  <si>
    <t>Dung</t>
  </si>
  <si>
    <t>23/04/1998</t>
  </si>
  <si>
    <t>B16DCTT013</t>
  </si>
  <si>
    <t>Phạm Thị</t>
  </si>
  <si>
    <t>10/07/1998</t>
  </si>
  <si>
    <t>B16DCTT014</t>
  </si>
  <si>
    <t>Nguyễn Tiến</t>
  </si>
  <si>
    <t>Dũng</t>
  </si>
  <si>
    <t>26/01/1996</t>
  </si>
  <si>
    <t>B16DCTT016</t>
  </si>
  <si>
    <t>Lê Văn</t>
  </si>
  <si>
    <t>Duy</t>
  </si>
  <si>
    <t>19/06/1998</t>
  </si>
  <si>
    <t>B16DCTT011</t>
  </si>
  <si>
    <t>Phạm Hải</t>
  </si>
  <si>
    <t>Đăng</t>
  </si>
  <si>
    <t>26/12/1998</t>
  </si>
  <si>
    <t>B16DCTT017</t>
  </si>
  <si>
    <t>Nguyễn Bá</t>
  </si>
  <si>
    <t>Giang</t>
  </si>
  <si>
    <t>14/10/1998</t>
  </si>
  <si>
    <t>B16DCTT018</t>
  </si>
  <si>
    <t>Nguyễn Thị Hương</t>
  </si>
  <si>
    <t>30/08/1998</t>
  </si>
  <si>
    <t>B16DCTT020</t>
  </si>
  <si>
    <t>Hậu</t>
  </si>
  <si>
    <t>22/09/1998</t>
  </si>
  <si>
    <t>B16DCTT021</t>
  </si>
  <si>
    <t>Hoàng Thanh</t>
  </si>
  <si>
    <t>Hiền</t>
  </si>
  <si>
    <t>07/11/1998</t>
  </si>
  <si>
    <t>B16DCTT022</t>
  </si>
  <si>
    <t>Trần Đức</t>
  </si>
  <si>
    <t>Hiếu</t>
  </si>
  <si>
    <t>12/04/1998</t>
  </si>
  <si>
    <t>B16DCTT023</t>
  </si>
  <si>
    <t>Nguyễn Nhật</t>
  </si>
  <si>
    <t>Hoa</t>
  </si>
  <si>
    <t>05/04/1998</t>
  </si>
  <si>
    <t>B16DCTT024</t>
  </si>
  <si>
    <t>Lưu Việt</t>
  </si>
  <si>
    <t>Hoàng</t>
  </si>
  <si>
    <t>06/12/1998</t>
  </si>
  <si>
    <t>B16DCTT025</t>
  </si>
  <si>
    <t>Nguyễn Việt</t>
  </si>
  <si>
    <t>07/09/1998</t>
  </si>
  <si>
    <t>B16DCTT026</t>
  </si>
  <si>
    <t>Lê Thị Minh</t>
  </si>
  <si>
    <t>Huế</t>
  </si>
  <si>
    <t>06/06/1998</t>
  </si>
  <si>
    <t>B16DCTT027</t>
  </si>
  <si>
    <t>Mai Thị</t>
  </si>
  <si>
    <t>10/02/1998</t>
  </si>
  <si>
    <t>B16DCTT029</t>
  </si>
  <si>
    <t>Đỗ Xuân</t>
  </si>
  <si>
    <t>Huy</t>
  </si>
  <si>
    <t>B16DCTT030</t>
  </si>
  <si>
    <t>Lê Đình</t>
  </si>
  <si>
    <t>B16DCTT031</t>
  </si>
  <si>
    <t>Phan Thị Thu</t>
  </si>
  <si>
    <t>Huyền</t>
  </si>
  <si>
    <t>25/03/1998</t>
  </si>
  <si>
    <t>B16DCTT032</t>
  </si>
  <si>
    <t>Đặng Trung</t>
  </si>
  <si>
    <t>Kiên</t>
  </si>
  <si>
    <t>11/03/1998</t>
  </si>
  <si>
    <t>B16DCTT034</t>
  </si>
  <si>
    <t>Vũ Duy</t>
  </si>
  <si>
    <t>16/09/1998</t>
  </si>
  <si>
    <t>B16DCTT035</t>
  </si>
  <si>
    <t>Bùi Thị Mai</t>
  </si>
  <si>
    <t>Linh</t>
  </si>
  <si>
    <t>19/12/1998</t>
  </si>
  <si>
    <t>B16DCTT036</t>
  </si>
  <si>
    <t>Trần Hải</t>
  </si>
  <si>
    <t>08/02/1998</t>
  </si>
  <si>
    <t>B16DCTT037</t>
  </si>
  <si>
    <t>Trần Thị Mỹ</t>
  </si>
  <si>
    <t>09/02/1998</t>
  </si>
  <si>
    <t>B16DCTT038</t>
  </si>
  <si>
    <t>Nguyễn Thành</t>
  </si>
  <si>
    <t>Long</t>
  </si>
  <si>
    <t>12/05/1998</t>
  </si>
  <si>
    <t>B16DCTT040</t>
  </si>
  <si>
    <t>Bùi Đức</t>
  </si>
  <si>
    <t>Mạnh</t>
  </si>
  <si>
    <t>B16DCTT041</t>
  </si>
  <si>
    <t>Nguyễn Hà</t>
  </si>
  <si>
    <t>Mi</t>
  </si>
  <si>
    <t>09/09/1998</t>
  </si>
  <si>
    <t>B16DCTT042</t>
  </si>
  <si>
    <t>Đỗ Thành</t>
  </si>
  <si>
    <t>Nam</t>
  </si>
  <si>
    <t>09/08/1998</t>
  </si>
  <si>
    <t>B16DCTT043</t>
  </si>
  <si>
    <t>Nguyễn Thị Thúy</t>
  </si>
  <si>
    <t>Nga</t>
  </si>
  <si>
    <t>24/08/1998</t>
  </si>
  <si>
    <t>B16DCTT045</t>
  </si>
  <si>
    <t>Trần Tuấn</t>
  </si>
  <si>
    <t>Nghĩa</t>
  </si>
  <si>
    <t>27/10/1998</t>
  </si>
  <si>
    <t>B16DCTT046</t>
  </si>
  <si>
    <t>Trần Thị Bích</t>
  </si>
  <si>
    <t>Ngọc</t>
  </si>
  <si>
    <t>13/04/1998</t>
  </si>
  <si>
    <t>B16DCTT047</t>
  </si>
  <si>
    <t>Vương Văn</t>
  </si>
  <si>
    <t>Nhâm</t>
  </si>
  <si>
    <t>06/01/1998</t>
  </si>
  <si>
    <t>B16DCTT049</t>
  </si>
  <si>
    <t>Phạm Yến</t>
  </si>
  <si>
    <t>Nhi</t>
  </si>
  <si>
    <t>24/02/1998</t>
  </si>
  <si>
    <t>B16DCTT050</t>
  </si>
  <si>
    <t>Trần Việt Hải</t>
  </si>
  <si>
    <t>Phú</t>
  </si>
  <si>
    <t>03/02/1996</t>
  </si>
  <si>
    <t>B16DCTT051</t>
  </si>
  <si>
    <t>Ngô Thị</t>
  </si>
  <si>
    <t>Quyên</t>
  </si>
  <si>
    <t>10/03/1998</t>
  </si>
  <si>
    <t>B16DCTT052</t>
  </si>
  <si>
    <t>Lê Thị Như</t>
  </si>
  <si>
    <t>Quỳnh</t>
  </si>
  <si>
    <t>B16DCTT055</t>
  </si>
  <si>
    <t>Hoàng Phương</t>
  </si>
  <si>
    <t>Thảo</t>
  </si>
  <si>
    <t>12/06/1998</t>
  </si>
  <si>
    <t>B16DCTT056</t>
  </si>
  <si>
    <t>Ngô Minh</t>
  </si>
  <si>
    <t>12/12/1998</t>
  </si>
  <si>
    <t>B16DCTT054</t>
  </si>
  <si>
    <t>Thắm</t>
  </si>
  <si>
    <t>11/10/1998</t>
  </si>
  <si>
    <t>B16DCTT060</t>
  </si>
  <si>
    <t>Bùi Thanh</t>
  </si>
  <si>
    <t>Thùy</t>
  </si>
  <si>
    <t>B16DCTT058</t>
  </si>
  <si>
    <t>Tạ Vũ Anh</t>
  </si>
  <si>
    <t>Thư</t>
  </si>
  <si>
    <t>08/07/1998</t>
  </si>
  <si>
    <t>B16DCTT059</t>
  </si>
  <si>
    <t>Hán Thị</t>
  </si>
  <si>
    <t>Thương</t>
  </si>
  <si>
    <t>06/11/1998</t>
  </si>
  <si>
    <t>B16DCTT062</t>
  </si>
  <si>
    <t>Hoàng Huyền</t>
  </si>
  <si>
    <t>Trang</t>
  </si>
  <si>
    <t>20/09/1998</t>
  </si>
  <si>
    <t>B16DCTT063</t>
  </si>
  <si>
    <t>Lê Huyền</t>
  </si>
  <si>
    <t>15/05/1998</t>
  </si>
  <si>
    <t>B16DCTT064</t>
  </si>
  <si>
    <t>Nguyễn Thị Thảo</t>
  </si>
  <si>
    <t>Vân</t>
  </si>
  <si>
    <t>21/09/1998</t>
  </si>
  <si>
    <t>B16DCTT065</t>
  </si>
  <si>
    <t>Đinh Hữu</t>
  </si>
  <si>
    <t>Vĩnh</t>
  </si>
  <si>
    <t>14/11/1998</t>
  </si>
  <si>
    <t>BẢNG ĐIỂM HỌC PHẦN</t>
  </si>
  <si>
    <t>Hà Nội, ngày 15  tháng  06 năm 2019</t>
  </si>
  <si>
    <t>Nhóm: MUL13100-01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</si>
</sst>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20"/>
      <name val="Times New Roman"/>
      <family val="1"/>
      <charset val="163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2" fillId="0" borderId="0"/>
    <xf numFmtId="0" fontId="18" fillId="0" borderId="0"/>
  </cellStyleXfs>
  <cellXfs count="129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protection locked="0"/>
    </xf>
    <xf numFmtId="0" fontId="9" fillId="0" borderId="0" xfId="1" applyFont="1" applyFill="1" applyAlignment="1" applyProtection="1"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4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4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protection locked="0"/>
    </xf>
    <xf numFmtId="0" fontId="9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left" vertical="center" wrapText="1"/>
      <protection locked="0"/>
    </xf>
    <xf numFmtId="10" fontId="19" fillId="0" borderId="0" xfId="0" applyNumberFormat="1" applyFont="1" applyFill="1" applyBorder="1" applyAlignment="1" applyProtection="1">
      <alignment horizontal="center" vertical="center"/>
      <protection locked="0"/>
    </xf>
    <xf numFmtId="1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24" fillId="0" borderId="0" xfId="0" applyFont="1" applyBorder="1" applyAlignment="1" applyProtection="1">
      <alignment horizontal="justify"/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Border="1" applyProtection="1">
      <protection hidden="1"/>
    </xf>
    <xf numFmtId="0" fontId="10" fillId="0" borderId="0" xfId="1" applyFont="1" applyFill="1" applyAlignment="1" applyProtection="1">
      <alignment vertical="center"/>
      <protection locked="0"/>
    </xf>
    <xf numFmtId="0" fontId="26" fillId="0" borderId="0" xfId="1" applyFont="1" applyFill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alignment horizontal="center"/>
      <protection locked="0"/>
    </xf>
    <xf numFmtId="0" fontId="9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27" fillId="0" borderId="0" xfId="0" applyFont="1" applyFill="1" applyAlignment="1" applyProtection="1">
      <alignment horizont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14" fontId="26" fillId="0" borderId="0" xfId="1" applyNumberFormat="1" applyFont="1" applyFill="1" applyAlignment="1" applyProtection="1">
      <alignment horizontal="left" vertical="center"/>
      <protection locked="0"/>
    </xf>
    <xf numFmtId="0" fontId="26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2"/>
  <sheetViews>
    <sheetView tabSelected="1" topLeftCell="B1" workbookViewId="0">
      <pane ySplit="4" topLeftCell="A5" activePane="bottomLeft" state="frozen"/>
      <selection activeCell="A6" sqref="A6:XFD6"/>
      <selection pane="bottomLeft" activeCell="O5" sqref="O5:T5"/>
    </sheetView>
  </sheetViews>
  <sheetFormatPr defaultRowHeight="15.75"/>
  <cols>
    <col min="1" max="1" width="1.25" style="1" hidden="1" customWidth="1"/>
    <col min="2" max="2" width="5.625" style="1" customWidth="1"/>
    <col min="3" max="3" width="15.125" style="1" customWidth="1"/>
    <col min="4" max="4" width="14.625" style="1" customWidth="1"/>
    <col min="5" max="5" width="7.25" style="1" customWidth="1"/>
    <col min="6" max="6" width="9.375" style="1" hidden="1" customWidth="1"/>
    <col min="7" max="7" width="12.75" style="1" customWidth="1"/>
    <col min="8" max="8" width="7.5" style="1" customWidth="1"/>
    <col min="9" max="9" width="7.75" style="1" customWidth="1"/>
    <col min="10" max="11" width="4.375" style="1" hidden="1" customWidth="1"/>
    <col min="12" max="12" width="5.75" style="1" hidden="1" customWidth="1"/>
    <col min="13" max="13" width="5.875" style="1" hidden="1" customWidth="1"/>
    <col min="14" max="14" width="9.625" style="1" hidden="1" customWidth="1"/>
    <col min="15" max="15" width="9" style="1" hidden="1" customWidth="1"/>
    <col min="16" max="16" width="7.625" style="1" customWidth="1"/>
    <col min="17" max="17" width="8" style="1" customWidth="1"/>
    <col min="18" max="18" width="6.5" style="1" hidden="1" customWidth="1"/>
    <col min="19" max="19" width="11.875" style="1" hidden="1" customWidth="1"/>
    <col min="20" max="20" width="17.6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5.5" hidden="1">
      <c r="G1" s="119" t="s">
        <v>0</v>
      </c>
      <c r="H1" s="119"/>
      <c r="I1" s="119"/>
      <c r="J1" s="119"/>
      <c r="K1" s="119"/>
      <c r="L1" s="119" t="s">
        <v>57</v>
      </c>
      <c r="M1" s="119"/>
      <c r="N1" s="119"/>
      <c r="O1" s="119"/>
      <c r="P1" s="119"/>
      <c r="Q1" s="119"/>
      <c r="R1" s="119"/>
      <c r="S1" s="119"/>
      <c r="T1" s="119"/>
    </row>
    <row r="2" spans="2:38" ht="27.75" customHeight="1">
      <c r="B2" s="120" t="s">
        <v>1</v>
      </c>
      <c r="C2" s="120"/>
      <c r="D2" s="120"/>
      <c r="E2" s="120"/>
      <c r="F2" s="120"/>
      <c r="G2" s="120"/>
      <c r="H2" s="121" t="s">
        <v>252</v>
      </c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3"/>
    </row>
    <row r="3" spans="2:38" ht="25.5" customHeight="1">
      <c r="B3" s="122" t="s">
        <v>2</v>
      </c>
      <c r="C3" s="122"/>
      <c r="D3" s="122"/>
      <c r="E3" s="122"/>
      <c r="F3" s="122"/>
      <c r="G3" s="122"/>
      <c r="H3" s="123" t="s">
        <v>52</v>
      </c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5" t="s">
        <v>3</v>
      </c>
      <c r="C5" s="125"/>
      <c r="D5" s="93" t="s">
        <v>55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128" t="s">
        <v>254</v>
      </c>
      <c r="P5" s="128"/>
      <c r="Q5" s="128"/>
      <c r="R5" s="128"/>
      <c r="S5" s="128"/>
      <c r="T5" s="128"/>
      <c r="W5" s="102" t="s">
        <v>43</v>
      </c>
      <c r="X5" s="102" t="s">
        <v>9</v>
      </c>
      <c r="Y5" s="102" t="s">
        <v>42</v>
      </c>
      <c r="Z5" s="102" t="s">
        <v>41</v>
      </c>
      <c r="AA5" s="102"/>
      <c r="AB5" s="102"/>
      <c r="AC5" s="102"/>
      <c r="AD5" s="102" t="s">
        <v>40</v>
      </c>
      <c r="AE5" s="102"/>
      <c r="AF5" s="102" t="s">
        <v>38</v>
      </c>
      <c r="AG5" s="102"/>
      <c r="AH5" s="102" t="s">
        <v>39</v>
      </c>
      <c r="AI5" s="102"/>
      <c r="AJ5" s="102" t="s">
        <v>37</v>
      </c>
      <c r="AK5" s="102"/>
      <c r="AL5" s="83"/>
    </row>
    <row r="6" spans="2:38" ht="23.25" customHeight="1">
      <c r="B6" s="124" t="s">
        <v>4</v>
      </c>
      <c r="C6" s="124"/>
      <c r="D6" s="8">
        <v>2</v>
      </c>
      <c r="G6" s="93" t="s">
        <v>51</v>
      </c>
      <c r="H6" s="126">
        <v>43619</v>
      </c>
      <c r="I6" s="127"/>
      <c r="J6" s="127"/>
      <c r="K6" s="127"/>
      <c r="L6" s="127"/>
      <c r="M6" s="127"/>
      <c r="N6" s="127"/>
      <c r="O6" s="128" t="s">
        <v>56</v>
      </c>
      <c r="P6" s="128"/>
      <c r="Q6" s="128"/>
      <c r="R6" s="128"/>
      <c r="S6" s="128"/>
      <c r="T6" s="128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83"/>
    </row>
    <row r="8" spans="2:38" ht="44.25" customHeight="1">
      <c r="B8" s="104" t="s">
        <v>5</v>
      </c>
      <c r="C8" s="112" t="s">
        <v>6</v>
      </c>
      <c r="D8" s="114" t="s">
        <v>7</v>
      </c>
      <c r="E8" s="115"/>
      <c r="F8" s="104" t="s">
        <v>8</v>
      </c>
      <c r="G8" s="104" t="s">
        <v>9</v>
      </c>
      <c r="H8" s="118" t="s">
        <v>10</v>
      </c>
      <c r="I8" s="118" t="s">
        <v>11</v>
      </c>
      <c r="J8" s="118" t="s">
        <v>12</v>
      </c>
      <c r="K8" s="118" t="s">
        <v>13</v>
      </c>
      <c r="L8" s="111" t="s">
        <v>14</v>
      </c>
      <c r="M8" s="107" t="s">
        <v>44</v>
      </c>
      <c r="N8" s="109"/>
      <c r="O8" s="111" t="s">
        <v>15</v>
      </c>
      <c r="P8" s="111" t="s">
        <v>16</v>
      </c>
      <c r="Q8" s="104" t="s">
        <v>17</v>
      </c>
      <c r="R8" s="111" t="s">
        <v>18</v>
      </c>
      <c r="S8" s="104" t="s">
        <v>19</v>
      </c>
      <c r="T8" s="104" t="s">
        <v>20</v>
      </c>
      <c r="W8" s="102"/>
      <c r="X8" s="102"/>
      <c r="Y8" s="102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19.5" customHeight="1">
      <c r="B9" s="105"/>
      <c r="C9" s="113"/>
      <c r="D9" s="116"/>
      <c r="E9" s="117"/>
      <c r="F9" s="105"/>
      <c r="G9" s="105"/>
      <c r="H9" s="118"/>
      <c r="I9" s="118"/>
      <c r="J9" s="118"/>
      <c r="K9" s="118"/>
      <c r="L9" s="111"/>
      <c r="M9" s="79" t="s">
        <v>45</v>
      </c>
      <c r="N9" s="79" t="s">
        <v>46</v>
      </c>
      <c r="O9" s="111"/>
      <c r="P9" s="111"/>
      <c r="Q9" s="106"/>
      <c r="R9" s="111"/>
      <c r="S9" s="105"/>
      <c r="T9" s="106"/>
      <c r="V9" s="90"/>
      <c r="W9" s="67" t="str">
        <f>+D5</f>
        <v>Diễn thuyết trước công chúng</v>
      </c>
      <c r="X9" s="68" t="str">
        <f>+O5</f>
        <v>Nhóm: MUL13100-01</v>
      </c>
      <c r="Y9" s="69">
        <f>+$AH$9+$AJ$9+$AF$9</f>
        <v>54</v>
      </c>
      <c r="Z9" s="63">
        <f>COUNTIF($S$10:$S$124,"Khiển trách")</f>
        <v>0</v>
      </c>
      <c r="AA9" s="63">
        <f>COUNTIF($S$10:$S$124,"Cảnh cáo")</f>
        <v>0</v>
      </c>
      <c r="AB9" s="63">
        <f>COUNTIF($S$10:$S$124,"Đình chỉ thi")</f>
        <v>0</v>
      </c>
      <c r="AC9" s="70">
        <f>+($Z$9+$AA$9+$AB$9)/$Y$9*100%</f>
        <v>0</v>
      </c>
      <c r="AD9" s="63">
        <f>SUM(COUNTIF($S$10:$S$122,"Vắng"),COUNTIF($S$10:$S$122,"Vắng có phép"))</f>
        <v>0</v>
      </c>
      <c r="AE9" s="71">
        <f>+$AD$9/$Y$9</f>
        <v>0</v>
      </c>
      <c r="AF9" s="72">
        <f>COUNTIF($V$10:$V$122,"Thi lại")</f>
        <v>0</v>
      </c>
      <c r="AG9" s="71">
        <f>+$AF$9/$Y$9</f>
        <v>0</v>
      </c>
      <c r="AH9" s="72">
        <f>COUNTIF($V$10:$V$123,"Học lại")</f>
        <v>0</v>
      </c>
      <c r="AI9" s="71">
        <f>+$AH$9/$Y$9</f>
        <v>0</v>
      </c>
      <c r="AJ9" s="63">
        <f>COUNTIF($V$11:$V$123,"Đạt")</f>
        <v>54</v>
      </c>
      <c r="AK9" s="70">
        <f>+$AJ$9/$Y$9</f>
        <v>1</v>
      </c>
      <c r="AL9" s="82"/>
    </row>
    <row r="10" spans="2:38" ht="27.75" customHeight="1">
      <c r="B10" s="107" t="s">
        <v>26</v>
      </c>
      <c r="C10" s="108"/>
      <c r="D10" s="108"/>
      <c r="E10" s="108"/>
      <c r="F10" s="108"/>
      <c r="G10" s="109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60</v>
      </c>
      <c r="Q10" s="105"/>
      <c r="R10" s="14"/>
      <c r="S10" s="14"/>
      <c r="T10" s="105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3.1" customHeight="1">
      <c r="B11" s="15">
        <v>1</v>
      </c>
      <c r="C11" s="16" t="s">
        <v>58</v>
      </c>
      <c r="D11" s="17" t="s">
        <v>59</v>
      </c>
      <c r="E11" s="18" t="s">
        <v>60</v>
      </c>
      <c r="F11" s="19" t="s">
        <v>61</v>
      </c>
      <c r="G11" s="16" t="s">
        <v>62</v>
      </c>
      <c r="H11" s="20">
        <v>9</v>
      </c>
      <c r="I11" s="20">
        <v>7</v>
      </c>
      <c r="J11" s="20" t="s">
        <v>27</v>
      </c>
      <c r="K11" s="20" t="s">
        <v>27</v>
      </c>
      <c r="L11" s="21"/>
      <c r="M11" s="21"/>
      <c r="N11" s="21"/>
      <c r="O11" s="21"/>
      <c r="P11" s="22">
        <v>8.5</v>
      </c>
      <c r="Q11" s="23">
        <f>ROUND(SUMPRODUCT(H11:P11,$H$10:$P$10)/100,1)</f>
        <v>8.1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4" t="str">
        <f t="shared" ref="S11:S64" si="0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3.1" customHeight="1">
      <c r="B12" s="26">
        <v>2</v>
      </c>
      <c r="C12" s="27" t="s">
        <v>63</v>
      </c>
      <c r="D12" s="28" t="s">
        <v>64</v>
      </c>
      <c r="E12" s="29" t="s">
        <v>60</v>
      </c>
      <c r="F12" s="30" t="s">
        <v>65</v>
      </c>
      <c r="G12" s="27" t="s">
        <v>62</v>
      </c>
      <c r="H12" s="31">
        <v>7.5</v>
      </c>
      <c r="I12" s="31">
        <v>8</v>
      </c>
      <c r="J12" s="31" t="s">
        <v>27</v>
      </c>
      <c r="K12" s="31" t="s">
        <v>27</v>
      </c>
      <c r="L12" s="32"/>
      <c r="M12" s="32"/>
      <c r="N12" s="32"/>
      <c r="O12" s="32"/>
      <c r="P12" s="33">
        <v>8</v>
      </c>
      <c r="Q12" s="34">
        <f t="shared" ref="Q12:Q42" si="1">ROUND(SUMPRODUCT(H12:P12,$H$10:$P$10)/100,1)</f>
        <v>8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6" t="str">
        <f t="shared" si="0"/>
        <v>Khá</v>
      </c>
      <c r="T12" s="37" t="str">
        <f>+IF(OR($H12=0,$I12=0,$J12=0,$K12=0),"Không đủ ĐKDT","")</f>
        <v/>
      </c>
      <c r="U12" s="3"/>
      <c r="V12" s="91" t="str">
        <f t="shared" ref="V12:V64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3.1" customHeight="1">
      <c r="B13" s="26">
        <v>3</v>
      </c>
      <c r="C13" s="27" t="s">
        <v>66</v>
      </c>
      <c r="D13" s="28" t="s">
        <v>67</v>
      </c>
      <c r="E13" s="29" t="s">
        <v>60</v>
      </c>
      <c r="F13" s="30" t="s">
        <v>68</v>
      </c>
      <c r="G13" s="27" t="s">
        <v>62</v>
      </c>
      <c r="H13" s="31">
        <v>7.5</v>
      </c>
      <c r="I13" s="31">
        <v>6.5</v>
      </c>
      <c r="J13" s="31" t="s">
        <v>27</v>
      </c>
      <c r="K13" s="31" t="s">
        <v>27</v>
      </c>
      <c r="L13" s="38"/>
      <c r="M13" s="38"/>
      <c r="N13" s="38"/>
      <c r="O13" s="38"/>
      <c r="P13" s="33">
        <v>7.5</v>
      </c>
      <c r="Q13" s="34">
        <f t="shared" si="1"/>
        <v>7.2</v>
      </c>
      <c r="R13" s="35" t="str">
        <f t="shared" ref="R13:R64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0"/>
        <v>Khá</v>
      </c>
      <c r="T13" s="37" t="str">
        <f t="shared" ref="T13:T64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3.1" customHeight="1">
      <c r="B14" s="26">
        <v>4</v>
      </c>
      <c r="C14" s="27" t="s">
        <v>69</v>
      </c>
      <c r="D14" s="28" t="s">
        <v>70</v>
      </c>
      <c r="E14" s="29" t="s">
        <v>60</v>
      </c>
      <c r="F14" s="30" t="s">
        <v>71</v>
      </c>
      <c r="G14" s="27" t="s">
        <v>62</v>
      </c>
      <c r="H14" s="31">
        <v>6.5</v>
      </c>
      <c r="I14" s="31">
        <v>8.5</v>
      </c>
      <c r="J14" s="31" t="s">
        <v>27</v>
      </c>
      <c r="K14" s="31" t="s">
        <v>27</v>
      </c>
      <c r="L14" s="38"/>
      <c r="M14" s="38"/>
      <c r="N14" s="38"/>
      <c r="O14" s="38"/>
      <c r="P14" s="33">
        <v>8.5</v>
      </c>
      <c r="Q14" s="34">
        <f t="shared" si="1"/>
        <v>8.3000000000000007</v>
      </c>
      <c r="R14" s="35" t="str">
        <f t="shared" si="3"/>
        <v>B+</v>
      </c>
      <c r="S14" s="36" t="str">
        <f t="shared" si="0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3.1" customHeight="1">
      <c r="B15" s="26">
        <v>5</v>
      </c>
      <c r="C15" s="27" t="s">
        <v>72</v>
      </c>
      <c r="D15" s="28" t="s">
        <v>73</v>
      </c>
      <c r="E15" s="29" t="s">
        <v>60</v>
      </c>
      <c r="F15" s="30" t="s">
        <v>74</v>
      </c>
      <c r="G15" s="27" t="s">
        <v>62</v>
      </c>
      <c r="H15" s="31">
        <v>7</v>
      </c>
      <c r="I15" s="31">
        <v>8.5</v>
      </c>
      <c r="J15" s="31" t="s">
        <v>27</v>
      </c>
      <c r="K15" s="31" t="s">
        <v>27</v>
      </c>
      <c r="L15" s="38"/>
      <c r="M15" s="38"/>
      <c r="N15" s="38"/>
      <c r="O15" s="38"/>
      <c r="P15" s="33">
        <v>7.5</v>
      </c>
      <c r="Q15" s="34">
        <f t="shared" si="1"/>
        <v>7.8</v>
      </c>
      <c r="R15" s="35" t="str">
        <f t="shared" si="3"/>
        <v>B</v>
      </c>
      <c r="S15" s="36" t="str">
        <f t="shared" si="0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3.1" customHeight="1">
      <c r="B16" s="26">
        <v>6</v>
      </c>
      <c r="C16" s="27" t="s">
        <v>75</v>
      </c>
      <c r="D16" s="28" t="s">
        <v>76</v>
      </c>
      <c r="E16" s="29" t="s">
        <v>60</v>
      </c>
      <c r="F16" s="30" t="s">
        <v>77</v>
      </c>
      <c r="G16" s="27" t="s">
        <v>62</v>
      </c>
      <c r="H16" s="31">
        <v>10</v>
      </c>
      <c r="I16" s="31">
        <v>9</v>
      </c>
      <c r="J16" s="31" t="s">
        <v>27</v>
      </c>
      <c r="K16" s="31" t="s">
        <v>27</v>
      </c>
      <c r="L16" s="38"/>
      <c r="M16" s="38"/>
      <c r="N16" s="38"/>
      <c r="O16" s="38"/>
      <c r="P16" s="33">
        <v>9.5</v>
      </c>
      <c r="Q16" s="34">
        <f t="shared" si="1"/>
        <v>9.4</v>
      </c>
      <c r="R16" s="35" t="str">
        <f t="shared" si="3"/>
        <v>A+</v>
      </c>
      <c r="S16" s="36" t="str">
        <f t="shared" si="0"/>
        <v>Giỏi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3.1" customHeight="1">
      <c r="B17" s="26">
        <v>7</v>
      </c>
      <c r="C17" s="27" t="s">
        <v>78</v>
      </c>
      <c r="D17" s="28" t="s">
        <v>79</v>
      </c>
      <c r="E17" s="29" t="s">
        <v>80</v>
      </c>
      <c r="F17" s="30" t="s">
        <v>81</v>
      </c>
      <c r="G17" s="27" t="s">
        <v>62</v>
      </c>
      <c r="H17" s="31">
        <v>7.5</v>
      </c>
      <c r="I17" s="31">
        <v>6.5</v>
      </c>
      <c r="J17" s="31" t="s">
        <v>27</v>
      </c>
      <c r="K17" s="31" t="s">
        <v>27</v>
      </c>
      <c r="L17" s="38"/>
      <c r="M17" s="38"/>
      <c r="N17" s="38"/>
      <c r="O17" s="38"/>
      <c r="P17" s="33">
        <v>6.5</v>
      </c>
      <c r="Q17" s="34">
        <f t="shared" si="1"/>
        <v>6.6</v>
      </c>
      <c r="R17" s="35" t="str">
        <f t="shared" si="3"/>
        <v>C+</v>
      </c>
      <c r="S17" s="36" t="str">
        <f t="shared" si="0"/>
        <v>Trung bình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3.1" customHeight="1">
      <c r="B18" s="26">
        <v>8</v>
      </c>
      <c r="C18" s="27" t="s">
        <v>82</v>
      </c>
      <c r="D18" s="28" t="s">
        <v>83</v>
      </c>
      <c r="E18" s="29" t="s">
        <v>84</v>
      </c>
      <c r="F18" s="30" t="s">
        <v>85</v>
      </c>
      <c r="G18" s="27" t="s">
        <v>62</v>
      </c>
      <c r="H18" s="31">
        <v>5.5</v>
      </c>
      <c r="I18" s="31">
        <v>6.5</v>
      </c>
      <c r="J18" s="31" t="s">
        <v>27</v>
      </c>
      <c r="K18" s="31" t="s">
        <v>27</v>
      </c>
      <c r="L18" s="38"/>
      <c r="M18" s="38"/>
      <c r="N18" s="38"/>
      <c r="O18" s="38"/>
      <c r="P18" s="33">
        <v>6.5</v>
      </c>
      <c r="Q18" s="34">
        <f t="shared" si="1"/>
        <v>6.4</v>
      </c>
      <c r="R18" s="35" t="str">
        <f t="shared" si="3"/>
        <v>C</v>
      </c>
      <c r="S18" s="36" t="str">
        <f t="shared" si="0"/>
        <v>Trung bình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3.1" customHeight="1">
      <c r="B19" s="26">
        <v>9</v>
      </c>
      <c r="C19" s="27" t="s">
        <v>86</v>
      </c>
      <c r="D19" s="28" t="s">
        <v>87</v>
      </c>
      <c r="E19" s="29" t="s">
        <v>84</v>
      </c>
      <c r="F19" s="30" t="s">
        <v>88</v>
      </c>
      <c r="G19" s="27" t="s">
        <v>62</v>
      </c>
      <c r="H19" s="31">
        <v>7.5</v>
      </c>
      <c r="I19" s="31">
        <v>8.5</v>
      </c>
      <c r="J19" s="31" t="s">
        <v>27</v>
      </c>
      <c r="K19" s="31" t="s">
        <v>27</v>
      </c>
      <c r="L19" s="38"/>
      <c r="M19" s="38"/>
      <c r="N19" s="38"/>
      <c r="O19" s="38"/>
      <c r="P19" s="33">
        <v>7.5</v>
      </c>
      <c r="Q19" s="34">
        <f t="shared" si="1"/>
        <v>7.8</v>
      </c>
      <c r="R19" s="35" t="str">
        <f t="shared" si="3"/>
        <v>B</v>
      </c>
      <c r="S19" s="36" t="str">
        <f t="shared" si="0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3.1" customHeight="1">
      <c r="B20" s="26">
        <v>10</v>
      </c>
      <c r="C20" s="27" t="s">
        <v>89</v>
      </c>
      <c r="D20" s="28" t="s">
        <v>90</v>
      </c>
      <c r="E20" s="29" t="s">
        <v>91</v>
      </c>
      <c r="F20" s="30" t="s">
        <v>92</v>
      </c>
      <c r="G20" s="27" t="s">
        <v>62</v>
      </c>
      <c r="H20" s="31">
        <v>8</v>
      </c>
      <c r="I20" s="31">
        <v>8.5</v>
      </c>
      <c r="J20" s="31" t="s">
        <v>27</v>
      </c>
      <c r="K20" s="31" t="s">
        <v>27</v>
      </c>
      <c r="L20" s="38"/>
      <c r="M20" s="38"/>
      <c r="N20" s="38"/>
      <c r="O20" s="38"/>
      <c r="P20" s="33">
        <v>8</v>
      </c>
      <c r="Q20" s="34">
        <f t="shared" si="1"/>
        <v>8.1999999999999993</v>
      </c>
      <c r="R20" s="35" t="str">
        <f t="shared" si="3"/>
        <v>B+</v>
      </c>
      <c r="S20" s="36" t="str">
        <f t="shared" si="0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3.1" customHeight="1">
      <c r="B21" s="26">
        <v>11</v>
      </c>
      <c r="C21" s="27" t="s">
        <v>93</v>
      </c>
      <c r="D21" s="28" t="s">
        <v>94</v>
      </c>
      <c r="E21" s="29" t="s">
        <v>91</v>
      </c>
      <c r="F21" s="30" t="s">
        <v>95</v>
      </c>
      <c r="G21" s="27" t="s">
        <v>62</v>
      </c>
      <c r="H21" s="31">
        <v>6</v>
      </c>
      <c r="I21" s="31">
        <v>8.5</v>
      </c>
      <c r="J21" s="31" t="s">
        <v>27</v>
      </c>
      <c r="K21" s="31" t="s">
        <v>27</v>
      </c>
      <c r="L21" s="38"/>
      <c r="M21" s="38"/>
      <c r="N21" s="38"/>
      <c r="O21" s="38"/>
      <c r="P21" s="33">
        <v>8</v>
      </c>
      <c r="Q21" s="34">
        <f t="shared" si="1"/>
        <v>8</v>
      </c>
      <c r="R21" s="35" t="str">
        <f t="shared" si="3"/>
        <v>B+</v>
      </c>
      <c r="S21" s="36" t="str">
        <f t="shared" si="0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3.1" customHeight="1">
      <c r="B22" s="26">
        <v>12</v>
      </c>
      <c r="C22" s="27" t="s">
        <v>96</v>
      </c>
      <c r="D22" s="28" t="s">
        <v>97</v>
      </c>
      <c r="E22" s="29" t="s">
        <v>98</v>
      </c>
      <c r="F22" s="30" t="s">
        <v>99</v>
      </c>
      <c r="G22" s="27" t="s">
        <v>62</v>
      </c>
      <c r="H22" s="31">
        <v>6.5</v>
      </c>
      <c r="I22" s="31">
        <v>7.5</v>
      </c>
      <c r="J22" s="31" t="s">
        <v>27</v>
      </c>
      <c r="K22" s="31" t="s">
        <v>27</v>
      </c>
      <c r="L22" s="38"/>
      <c r="M22" s="38"/>
      <c r="N22" s="38"/>
      <c r="O22" s="38"/>
      <c r="P22" s="33">
        <v>8</v>
      </c>
      <c r="Q22" s="34">
        <f t="shared" si="1"/>
        <v>7.7</v>
      </c>
      <c r="R22" s="35" t="str">
        <f t="shared" si="3"/>
        <v>B</v>
      </c>
      <c r="S22" s="36" t="str">
        <f t="shared" si="0"/>
        <v>Khá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3.1" customHeight="1">
      <c r="B23" s="26">
        <v>13</v>
      </c>
      <c r="C23" s="27" t="s">
        <v>100</v>
      </c>
      <c r="D23" s="28" t="s">
        <v>101</v>
      </c>
      <c r="E23" s="29" t="s">
        <v>102</v>
      </c>
      <c r="F23" s="30" t="s">
        <v>103</v>
      </c>
      <c r="G23" s="27" t="s">
        <v>62</v>
      </c>
      <c r="H23" s="31">
        <v>7.5</v>
      </c>
      <c r="I23" s="31">
        <v>9</v>
      </c>
      <c r="J23" s="31" t="s">
        <v>27</v>
      </c>
      <c r="K23" s="31" t="s">
        <v>27</v>
      </c>
      <c r="L23" s="38"/>
      <c r="M23" s="38"/>
      <c r="N23" s="38"/>
      <c r="O23" s="38"/>
      <c r="P23" s="33">
        <v>7.5</v>
      </c>
      <c r="Q23" s="34">
        <f t="shared" si="1"/>
        <v>8</v>
      </c>
      <c r="R23" s="35" t="str">
        <f t="shared" si="3"/>
        <v>B+</v>
      </c>
      <c r="S23" s="36" t="str">
        <f t="shared" si="0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3.1" customHeight="1">
      <c r="B24" s="26">
        <v>14</v>
      </c>
      <c r="C24" s="27" t="s">
        <v>104</v>
      </c>
      <c r="D24" s="28" t="s">
        <v>105</v>
      </c>
      <c r="E24" s="29" t="s">
        <v>106</v>
      </c>
      <c r="F24" s="30" t="s">
        <v>107</v>
      </c>
      <c r="G24" s="27" t="s">
        <v>62</v>
      </c>
      <c r="H24" s="31">
        <v>7.5</v>
      </c>
      <c r="I24" s="31">
        <v>6.5</v>
      </c>
      <c r="J24" s="31" t="s">
        <v>27</v>
      </c>
      <c r="K24" s="31" t="s">
        <v>27</v>
      </c>
      <c r="L24" s="38"/>
      <c r="M24" s="38"/>
      <c r="N24" s="38"/>
      <c r="O24" s="38"/>
      <c r="P24" s="33">
        <v>8</v>
      </c>
      <c r="Q24" s="34">
        <f t="shared" si="1"/>
        <v>7.5</v>
      </c>
      <c r="R24" s="35" t="str">
        <f t="shared" si="3"/>
        <v>B</v>
      </c>
      <c r="S24" s="36" t="str">
        <f t="shared" si="0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3.1" customHeight="1">
      <c r="B25" s="26">
        <v>15</v>
      </c>
      <c r="C25" s="27" t="s">
        <v>108</v>
      </c>
      <c r="D25" s="28" t="s">
        <v>109</v>
      </c>
      <c r="E25" s="29" t="s">
        <v>110</v>
      </c>
      <c r="F25" s="30" t="s">
        <v>111</v>
      </c>
      <c r="G25" s="27" t="s">
        <v>62</v>
      </c>
      <c r="H25" s="31">
        <v>7.5</v>
      </c>
      <c r="I25" s="31">
        <v>6.5</v>
      </c>
      <c r="J25" s="31" t="s">
        <v>27</v>
      </c>
      <c r="K25" s="31" t="s">
        <v>27</v>
      </c>
      <c r="L25" s="38"/>
      <c r="M25" s="38"/>
      <c r="N25" s="38"/>
      <c r="O25" s="38"/>
      <c r="P25" s="33">
        <v>6.5</v>
      </c>
      <c r="Q25" s="34">
        <f t="shared" si="1"/>
        <v>6.6</v>
      </c>
      <c r="R25" s="35" t="str">
        <f t="shared" si="3"/>
        <v>C+</v>
      </c>
      <c r="S25" s="36" t="str">
        <f t="shared" si="0"/>
        <v>Trung bình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3.1" customHeight="1">
      <c r="B26" s="26">
        <v>16</v>
      </c>
      <c r="C26" s="27" t="s">
        <v>112</v>
      </c>
      <c r="D26" s="28" t="s">
        <v>113</v>
      </c>
      <c r="E26" s="29" t="s">
        <v>110</v>
      </c>
      <c r="F26" s="30" t="s">
        <v>114</v>
      </c>
      <c r="G26" s="27" t="s">
        <v>62</v>
      </c>
      <c r="H26" s="31">
        <v>7.5</v>
      </c>
      <c r="I26" s="31">
        <v>8.5</v>
      </c>
      <c r="J26" s="31" t="s">
        <v>27</v>
      </c>
      <c r="K26" s="31" t="s">
        <v>27</v>
      </c>
      <c r="L26" s="38"/>
      <c r="M26" s="38"/>
      <c r="N26" s="38"/>
      <c r="O26" s="38"/>
      <c r="P26" s="33">
        <v>8</v>
      </c>
      <c r="Q26" s="34">
        <f t="shared" si="1"/>
        <v>8.1</v>
      </c>
      <c r="R26" s="35" t="str">
        <f t="shared" si="3"/>
        <v>B+</v>
      </c>
      <c r="S26" s="36" t="str">
        <f t="shared" si="0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3.1" customHeight="1">
      <c r="B27" s="26">
        <v>17</v>
      </c>
      <c r="C27" s="27" t="s">
        <v>115</v>
      </c>
      <c r="D27" s="28" t="s">
        <v>79</v>
      </c>
      <c r="E27" s="29" t="s">
        <v>116</v>
      </c>
      <c r="F27" s="30" t="s">
        <v>117</v>
      </c>
      <c r="G27" s="27" t="s">
        <v>62</v>
      </c>
      <c r="H27" s="31">
        <v>8</v>
      </c>
      <c r="I27" s="31">
        <v>8</v>
      </c>
      <c r="J27" s="31" t="s">
        <v>27</v>
      </c>
      <c r="K27" s="31" t="s">
        <v>27</v>
      </c>
      <c r="L27" s="38"/>
      <c r="M27" s="38"/>
      <c r="N27" s="38"/>
      <c r="O27" s="38"/>
      <c r="P27" s="33">
        <v>7.5</v>
      </c>
      <c r="Q27" s="34">
        <f t="shared" si="1"/>
        <v>7.7</v>
      </c>
      <c r="R27" s="35" t="str">
        <f t="shared" si="3"/>
        <v>B</v>
      </c>
      <c r="S27" s="36" t="str">
        <f t="shared" si="0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3.1" customHeight="1">
      <c r="B28" s="26">
        <v>18</v>
      </c>
      <c r="C28" s="27" t="s">
        <v>118</v>
      </c>
      <c r="D28" s="28" t="s">
        <v>119</v>
      </c>
      <c r="E28" s="29" t="s">
        <v>120</v>
      </c>
      <c r="F28" s="30" t="s">
        <v>121</v>
      </c>
      <c r="G28" s="27" t="s">
        <v>62</v>
      </c>
      <c r="H28" s="31">
        <v>6.5</v>
      </c>
      <c r="I28" s="31">
        <v>6.5</v>
      </c>
      <c r="J28" s="31" t="s">
        <v>27</v>
      </c>
      <c r="K28" s="31" t="s">
        <v>27</v>
      </c>
      <c r="L28" s="38"/>
      <c r="M28" s="38"/>
      <c r="N28" s="38"/>
      <c r="O28" s="38"/>
      <c r="P28" s="33">
        <v>7.5</v>
      </c>
      <c r="Q28" s="34">
        <f t="shared" si="1"/>
        <v>7.1</v>
      </c>
      <c r="R28" s="35" t="str">
        <f t="shared" si="3"/>
        <v>B</v>
      </c>
      <c r="S28" s="36" t="str">
        <f t="shared" si="0"/>
        <v>Khá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3.1" customHeight="1">
      <c r="B29" s="26">
        <v>19</v>
      </c>
      <c r="C29" s="27" t="s">
        <v>122</v>
      </c>
      <c r="D29" s="28" t="s">
        <v>123</v>
      </c>
      <c r="E29" s="29" t="s">
        <v>124</v>
      </c>
      <c r="F29" s="30" t="s">
        <v>125</v>
      </c>
      <c r="G29" s="27" t="s">
        <v>62</v>
      </c>
      <c r="H29" s="31">
        <v>7</v>
      </c>
      <c r="I29" s="31">
        <v>7</v>
      </c>
      <c r="J29" s="31" t="s">
        <v>27</v>
      </c>
      <c r="K29" s="31" t="s">
        <v>27</v>
      </c>
      <c r="L29" s="38"/>
      <c r="M29" s="38"/>
      <c r="N29" s="38"/>
      <c r="O29" s="38"/>
      <c r="P29" s="33">
        <v>7.5</v>
      </c>
      <c r="Q29" s="34">
        <f t="shared" si="1"/>
        <v>7.3</v>
      </c>
      <c r="R29" s="35" t="str">
        <f t="shared" si="3"/>
        <v>B</v>
      </c>
      <c r="S29" s="36" t="str">
        <f t="shared" si="0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3.1" customHeight="1">
      <c r="B30" s="26">
        <v>20</v>
      </c>
      <c r="C30" s="27" t="s">
        <v>126</v>
      </c>
      <c r="D30" s="28" t="s">
        <v>127</v>
      </c>
      <c r="E30" s="29" t="s">
        <v>128</v>
      </c>
      <c r="F30" s="30" t="s">
        <v>129</v>
      </c>
      <c r="G30" s="27" t="s">
        <v>62</v>
      </c>
      <c r="H30" s="31">
        <v>6.5</v>
      </c>
      <c r="I30" s="31">
        <v>8</v>
      </c>
      <c r="J30" s="31" t="s">
        <v>27</v>
      </c>
      <c r="K30" s="31" t="s">
        <v>27</v>
      </c>
      <c r="L30" s="38"/>
      <c r="M30" s="38"/>
      <c r="N30" s="38"/>
      <c r="O30" s="38"/>
      <c r="P30" s="33">
        <v>8.5</v>
      </c>
      <c r="Q30" s="34">
        <f t="shared" si="1"/>
        <v>8.1999999999999993</v>
      </c>
      <c r="R30" s="35" t="str">
        <f t="shared" si="3"/>
        <v>B+</v>
      </c>
      <c r="S30" s="36" t="str">
        <f t="shared" si="0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3.1" customHeight="1">
      <c r="B31" s="26">
        <v>21</v>
      </c>
      <c r="C31" s="27" t="s">
        <v>130</v>
      </c>
      <c r="D31" s="28" t="s">
        <v>131</v>
      </c>
      <c r="E31" s="29" t="s">
        <v>132</v>
      </c>
      <c r="F31" s="30" t="s">
        <v>133</v>
      </c>
      <c r="G31" s="27" t="s">
        <v>62</v>
      </c>
      <c r="H31" s="31">
        <v>7</v>
      </c>
      <c r="I31" s="31">
        <v>7.5</v>
      </c>
      <c r="J31" s="31" t="s">
        <v>27</v>
      </c>
      <c r="K31" s="31" t="s">
        <v>27</v>
      </c>
      <c r="L31" s="38"/>
      <c r="M31" s="38"/>
      <c r="N31" s="38"/>
      <c r="O31" s="38"/>
      <c r="P31" s="33">
        <v>8</v>
      </c>
      <c r="Q31" s="34">
        <f t="shared" si="1"/>
        <v>7.8</v>
      </c>
      <c r="R31" s="35" t="str">
        <f t="shared" si="3"/>
        <v>B</v>
      </c>
      <c r="S31" s="36" t="str">
        <f t="shared" si="0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3.1" customHeight="1">
      <c r="B32" s="26">
        <v>22</v>
      </c>
      <c r="C32" s="27" t="s">
        <v>134</v>
      </c>
      <c r="D32" s="28" t="s">
        <v>135</v>
      </c>
      <c r="E32" s="29" t="s">
        <v>132</v>
      </c>
      <c r="F32" s="30" t="s">
        <v>136</v>
      </c>
      <c r="G32" s="27" t="s">
        <v>62</v>
      </c>
      <c r="H32" s="31">
        <v>7</v>
      </c>
      <c r="I32" s="31">
        <v>7.5</v>
      </c>
      <c r="J32" s="31" t="s">
        <v>27</v>
      </c>
      <c r="K32" s="31" t="s">
        <v>27</v>
      </c>
      <c r="L32" s="38"/>
      <c r="M32" s="38"/>
      <c r="N32" s="38"/>
      <c r="O32" s="38"/>
      <c r="P32" s="33">
        <v>8</v>
      </c>
      <c r="Q32" s="34">
        <f t="shared" si="1"/>
        <v>7.8</v>
      </c>
      <c r="R32" s="35" t="str">
        <f t="shared" si="3"/>
        <v>B</v>
      </c>
      <c r="S32" s="36" t="str">
        <f t="shared" si="0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3.1" customHeight="1">
      <c r="B33" s="26">
        <v>23</v>
      </c>
      <c r="C33" s="27" t="s">
        <v>137</v>
      </c>
      <c r="D33" s="28" t="s">
        <v>138</v>
      </c>
      <c r="E33" s="29" t="s">
        <v>139</v>
      </c>
      <c r="F33" s="30" t="s">
        <v>140</v>
      </c>
      <c r="G33" s="27" t="s">
        <v>62</v>
      </c>
      <c r="H33" s="31">
        <v>9</v>
      </c>
      <c r="I33" s="31">
        <v>8.5</v>
      </c>
      <c r="J33" s="31" t="s">
        <v>27</v>
      </c>
      <c r="K33" s="31" t="s">
        <v>27</v>
      </c>
      <c r="L33" s="38"/>
      <c r="M33" s="38"/>
      <c r="N33" s="38"/>
      <c r="O33" s="38"/>
      <c r="P33" s="33">
        <v>9</v>
      </c>
      <c r="Q33" s="34">
        <f t="shared" si="1"/>
        <v>8.9</v>
      </c>
      <c r="R33" s="35" t="str">
        <f t="shared" si="3"/>
        <v>A</v>
      </c>
      <c r="S33" s="36" t="str">
        <f t="shared" si="0"/>
        <v>Giỏi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3.1" customHeight="1">
      <c r="B34" s="26">
        <v>24</v>
      </c>
      <c r="C34" s="27" t="s">
        <v>141</v>
      </c>
      <c r="D34" s="28" t="s">
        <v>142</v>
      </c>
      <c r="E34" s="29" t="s">
        <v>139</v>
      </c>
      <c r="F34" s="30" t="s">
        <v>143</v>
      </c>
      <c r="G34" s="27" t="s">
        <v>62</v>
      </c>
      <c r="H34" s="31">
        <v>9</v>
      </c>
      <c r="I34" s="31">
        <v>8.5</v>
      </c>
      <c r="J34" s="31" t="s">
        <v>27</v>
      </c>
      <c r="K34" s="31" t="s">
        <v>27</v>
      </c>
      <c r="L34" s="38"/>
      <c r="M34" s="38"/>
      <c r="N34" s="38"/>
      <c r="O34" s="38"/>
      <c r="P34" s="33">
        <v>8.5</v>
      </c>
      <c r="Q34" s="34">
        <f t="shared" si="1"/>
        <v>8.6</v>
      </c>
      <c r="R34" s="35" t="str">
        <f t="shared" si="3"/>
        <v>A</v>
      </c>
      <c r="S34" s="36" t="str">
        <f t="shared" si="0"/>
        <v>Giỏi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3.1" customHeight="1">
      <c r="B35" s="26">
        <v>25</v>
      </c>
      <c r="C35" s="27" t="s">
        <v>144</v>
      </c>
      <c r="D35" s="28" t="s">
        <v>145</v>
      </c>
      <c r="E35" s="29" t="s">
        <v>146</v>
      </c>
      <c r="F35" s="30" t="s">
        <v>92</v>
      </c>
      <c r="G35" s="27" t="s">
        <v>62</v>
      </c>
      <c r="H35" s="31">
        <v>6.5</v>
      </c>
      <c r="I35" s="31">
        <v>7.5</v>
      </c>
      <c r="J35" s="31" t="s">
        <v>27</v>
      </c>
      <c r="K35" s="31" t="s">
        <v>27</v>
      </c>
      <c r="L35" s="38"/>
      <c r="M35" s="38"/>
      <c r="N35" s="38"/>
      <c r="O35" s="38"/>
      <c r="P35" s="33">
        <v>8</v>
      </c>
      <c r="Q35" s="34">
        <f t="shared" si="1"/>
        <v>7.7</v>
      </c>
      <c r="R35" s="35" t="str">
        <f t="shared" si="3"/>
        <v>B</v>
      </c>
      <c r="S35" s="36" t="str">
        <f t="shared" si="0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3.1" customHeight="1">
      <c r="B36" s="26">
        <v>26</v>
      </c>
      <c r="C36" s="27" t="s">
        <v>147</v>
      </c>
      <c r="D36" s="28" t="s">
        <v>148</v>
      </c>
      <c r="E36" s="29" t="s">
        <v>146</v>
      </c>
      <c r="F36" s="30" t="s">
        <v>85</v>
      </c>
      <c r="G36" s="27" t="s">
        <v>62</v>
      </c>
      <c r="H36" s="31">
        <v>6.5</v>
      </c>
      <c r="I36" s="31">
        <v>8</v>
      </c>
      <c r="J36" s="31" t="s">
        <v>27</v>
      </c>
      <c r="K36" s="31" t="s">
        <v>27</v>
      </c>
      <c r="L36" s="38"/>
      <c r="M36" s="38"/>
      <c r="N36" s="38"/>
      <c r="O36" s="38"/>
      <c r="P36" s="33">
        <v>7.5</v>
      </c>
      <c r="Q36" s="34">
        <f t="shared" si="1"/>
        <v>7.6</v>
      </c>
      <c r="R36" s="35" t="str">
        <f t="shared" si="3"/>
        <v>B</v>
      </c>
      <c r="S36" s="36" t="str">
        <f t="shared" si="0"/>
        <v>Khá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3.1" customHeight="1">
      <c r="B37" s="26">
        <v>27</v>
      </c>
      <c r="C37" s="27" t="s">
        <v>149</v>
      </c>
      <c r="D37" s="28" t="s">
        <v>150</v>
      </c>
      <c r="E37" s="29" t="s">
        <v>151</v>
      </c>
      <c r="F37" s="30" t="s">
        <v>152</v>
      </c>
      <c r="G37" s="27" t="s">
        <v>62</v>
      </c>
      <c r="H37" s="31">
        <v>7.5</v>
      </c>
      <c r="I37" s="31">
        <v>8</v>
      </c>
      <c r="J37" s="31" t="s">
        <v>27</v>
      </c>
      <c r="K37" s="31" t="s">
        <v>27</v>
      </c>
      <c r="L37" s="38"/>
      <c r="M37" s="38"/>
      <c r="N37" s="38"/>
      <c r="O37" s="38"/>
      <c r="P37" s="33">
        <v>8</v>
      </c>
      <c r="Q37" s="34">
        <f t="shared" si="1"/>
        <v>8</v>
      </c>
      <c r="R37" s="35" t="str">
        <f t="shared" si="3"/>
        <v>B+</v>
      </c>
      <c r="S37" s="36" t="str">
        <f t="shared" si="0"/>
        <v>Khá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3.1" customHeight="1">
      <c r="B38" s="26">
        <v>28</v>
      </c>
      <c r="C38" s="27" t="s">
        <v>153</v>
      </c>
      <c r="D38" s="28" t="s">
        <v>154</v>
      </c>
      <c r="E38" s="29" t="s">
        <v>155</v>
      </c>
      <c r="F38" s="30" t="s">
        <v>156</v>
      </c>
      <c r="G38" s="27" t="s">
        <v>62</v>
      </c>
      <c r="H38" s="31">
        <v>6.5</v>
      </c>
      <c r="I38" s="31">
        <v>6.5</v>
      </c>
      <c r="J38" s="31" t="s">
        <v>27</v>
      </c>
      <c r="K38" s="31" t="s">
        <v>27</v>
      </c>
      <c r="L38" s="38"/>
      <c r="M38" s="38"/>
      <c r="N38" s="38"/>
      <c r="O38" s="38"/>
      <c r="P38" s="33">
        <v>7.5</v>
      </c>
      <c r="Q38" s="34">
        <f t="shared" si="1"/>
        <v>7.1</v>
      </c>
      <c r="R38" s="35" t="str">
        <f t="shared" si="3"/>
        <v>B</v>
      </c>
      <c r="S38" s="36" t="str">
        <f t="shared" si="0"/>
        <v>Khá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3.1" customHeight="1">
      <c r="B39" s="26">
        <v>29</v>
      </c>
      <c r="C39" s="27" t="s">
        <v>157</v>
      </c>
      <c r="D39" s="28" t="s">
        <v>158</v>
      </c>
      <c r="E39" s="29" t="s">
        <v>155</v>
      </c>
      <c r="F39" s="30" t="s">
        <v>159</v>
      </c>
      <c r="G39" s="27" t="s">
        <v>62</v>
      </c>
      <c r="H39" s="31">
        <v>7</v>
      </c>
      <c r="I39" s="31">
        <v>7.5</v>
      </c>
      <c r="J39" s="31" t="s">
        <v>27</v>
      </c>
      <c r="K39" s="31" t="s">
        <v>27</v>
      </c>
      <c r="L39" s="38"/>
      <c r="M39" s="38"/>
      <c r="N39" s="38"/>
      <c r="O39" s="38"/>
      <c r="P39" s="33">
        <v>8.5</v>
      </c>
      <c r="Q39" s="34">
        <f t="shared" si="1"/>
        <v>8.1</v>
      </c>
      <c r="R39" s="35" t="str">
        <f t="shared" si="3"/>
        <v>B+</v>
      </c>
      <c r="S39" s="36" t="str">
        <f t="shared" si="0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3.1" customHeight="1">
      <c r="B40" s="26">
        <v>30</v>
      </c>
      <c r="C40" s="27" t="s">
        <v>160</v>
      </c>
      <c r="D40" s="28" t="s">
        <v>161</v>
      </c>
      <c r="E40" s="29" t="s">
        <v>162</v>
      </c>
      <c r="F40" s="30" t="s">
        <v>163</v>
      </c>
      <c r="G40" s="27" t="s">
        <v>62</v>
      </c>
      <c r="H40" s="31">
        <v>7</v>
      </c>
      <c r="I40" s="31">
        <v>8</v>
      </c>
      <c r="J40" s="31" t="s">
        <v>27</v>
      </c>
      <c r="K40" s="31" t="s">
        <v>27</v>
      </c>
      <c r="L40" s="38"/>
      <c r="M40" s="38"/>
      <c r="N40" s="38"/>
      <c r="O40" s="38"/>
      <c r="P40" s="33">
        <v>8</v>
      </c>
      <c r="Q40" s="34">
        <f t="shared" si="1"/>
        <v>7.9</v>
      </c>
      <c r="R40" s="35" t="str">
        <f t="shared" si="3"/>
        <v>B</v>
      </c>
      <c r="S40" s="36" t="str">
        <f t="shared" si="0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3.1" customHeight="1">
      <c r="B41" s="26">
        <v>31</v>
      </c>
      <c r="C41" s="27" t="s">
        <v>164</v>
      </c>
      <c r="D41" s="28" t="s">
        <v>165</v>
      </c>
      <c r="E41" s="29" t="s">
        <v>162</v>
      </c>
      <c r="F41" s="30" t="s">
        <v>166</v>
      </c>
      <c r="G41" s="27" t="s">
        <v>62</v>
      </c>
      <c r="H41" s="31">
        <v>7.5</v>
      </c>
      <c r="I41" s="31">
        <v>7.5</v>
      </c>
      <c r="J41" s="31" t="s">
        <v>27</v>
      </c>
      <c r="K41" s="31" t="s">
        <v>27</v>
      </c>
      <c r="L41" s="38"/>
      <c r="M41" s="38"/>
      <c r="N41" s="38"/>
      <c r="O41" s="38"/>
      <c r="P41" s="33">
        <v>7</v>
      </c>
      <c r="Q41" s="34">
        <f t="shared" si="1"/>
        <v>7.2</v>
      </c>
      <c r="R41" s="35" t="str">
        <f t="shared" si="3"/>
        <v>B</v>
      </c>
      <c r="S41" s="36" t="str">
        <f t="shared" si="0"/>
        <v>Khá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3.1" customHeight="1">
      <c r="B42" s="26">
        <v>32</v>
      </c>
      <c r="C42" s="27" t="s">
        <v>167</v>
      </c>
      <c r="D42" s="28" t="s">
        <v>168</v>
      </c>
      <c r="E42" s="29" t="s">
        <v>162</v>
      </c>
      <c r="F42" s="30" t="s">
        <v>169</v>
      </c>
      <c r="G42" s="27" t="s">
        <v>62</v>
      </c>
      <c r="H42" s="31">
        <v>7.5</v>
      </c>
      <c r="I42" s="31">
        <v>8</v>
      </c>
      <c r="J42" s="31" t="s">
        <v>27</v>
      </c>
      <c r="K42" s="31" t="s">
        <v>27</v>
      </c>
      <c r="L42" s="38"/>
      <c r="M42" s="38"/>
      <c r="N42" s="38"/>
      <c r="O42" s="38"/>
      <c r="P42" s="33">
        <v>8</v>
      </c>
      <c r="Q42" s="34">
        <f t="shared" si="1"/>
        <v>8</v>
      </c>
      <c r="R42" s="35" t="str">
        <f t="shared" si="3"/>
        <v>B+</v>
      </c>
      <c r="S42" s="36" t="str">
        <f t="shared" si="0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3.1" customHeight="1">
      <c r="B43" s="26">
        <v>33</v>
      </c>
      <c r="C43" s="27" t="s">
        <v>170</v>
      </c>
      <c r="D43" s="28" t="s">
        <v>171</v>
      </c>
      <c r="E43" s="29" t="s">
        <v>172</v>
      </c>
      <c r="F43" s="30" t="s">
        <v>173</v>
      </c>
      <c r="G43" s="27" t="s">
        <v>62</v>
      </c>
      <c r="H43" s="31">
        <v>7.5</v>
      </c>
      <c r="I43" s="31">
        <v>6.5</v>
      </c>
      <c r="J43" s="31" t="s">
        <v>27</v>
      </c>
      <c r="K43" s="31" t="s">
        <v>27</v>
      </c>
      <c r="L43" s="38"/>
      <c r="M43" s="38"/>
      <c r="N43" s="38"/>
      <c r="O43" s="38"/>
      <c r="P43" s="33">
        <v>7</v>
      </c>
      <c r="Q43" s="34">
        <f t="shared" ref="Q43:Q64" si="5">ROUND(SUMPRODUCT(H43:P43,$H$10:$P$10)/100,1)</f>
        <v>6.9</v>
      </c>
      <c r="R43" s="35" t="str">
        <f t="shared" si="3"/>
        <v>C+</v>
      </c>
      <c r="S43" s="36" t="str">
        <f t="shared" si="0"/>
        <v>Trung bình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3.1" customHeight="1">
      <c r="B44" s="26">
        <v>34</v>
      </c>
      <c r="C44" s="27" t="s">
        <v>174</v>
      </c>
      <c r="D44" s="28" t="s">
        <v>175</v>
      </c>
      <c r="E44" s="29" t="s">
        <v>176</v>
      </c>
      <c r="F44" s="30" t="s">
        <v>88</v>
      </c>
      <c r="G44" s="27" t="s">
        <v>62</v>
      </c>
      <c r="H44" s="31">
        <v>7.5</v>
      </c>
      <c r="I44" s="31">
        <v>8</v>
      </c>
      <c r="J44" s="31" t="s">
        <v>27</v>
      </c>
      <c r="K44" s="31" t="s">
        <v>27</v>
      </c>
      <c r="L44" s="38"/>
      <c r="M44" s="38"/>
      <c r="N44" s="38"/>
      <c r="O44" s="38"/>
      <c r="P44" s="33">
        <v>7</v>
      </c>
      <c r="Q44" s="34">
        <f t="shared" si="5"/>
        <v>7.4</v>
      </c>
      <c r="R44" s="35" t="str">
        <f t="shared" si="3"/>
        <v>B</v>
      </c>
      <c r="S44" s="36" t="str">
        <f t="shared" si="0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3.1" customHeight="1">
      <c r="B45" s="26">
        <v>35</v>
      </c>
      <c r="C45" s="27" t="s">
        <v>177</v>
      </c>
      <c r="D45" s="28" t="s">
        <v>178</v>
      </c>
      <c r="E45" s="29" t="s">
        <v>179</v>
      </c>
      <c r="F45" s="30" t="s">
        <v>180</v>
      </c>
      <c r="G45" s="27" t="s">
        <v>62</v>
      </c>
      <c r="H45" s="31">
        <v>7</v>
      </c>
      <c r="I45" s="31">
        <v>7.5</v>
      </c>
      <c r="J45" s="31" t="s">
        <v>27</v>
      </c>
      <c r="K45" s="31" t="s">
        <v>27</v>
      </c>
      <c r="L45" s="38"/>
      <c r="M45" s="38"/>
      <c r="N45" s="38"/>
      <c r="O45" s="38"/>
      <c r="P45" s="33">
        <v>7</v>
      </c>
      <c r="Q45" s="34">
        <f t="shared" si="5"/>
        <v>7.2</v>
      </c>
      <c r="R45" s="35" t="str">
        <f t="shared" si="3"/>
        <v>B</v>
      </c>
      <c r="S45" s="36" t="str">
        <f t="shared" si="0"/>
        <v>Khá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3.1" customHeight="1">
      <c r="B46" s="26">
        <v>36</v>
      </c>
      <c r="C46" s="27" t="s">
        <v>181</v>
      </c>
      <c r="D46" s="28" t="s">
        <v>182</v>
      </c>
      <c r="E46" s="29" t="s">
        <v>183</v>
      </c>
      <c r="F46" s="30" t="s">
        <v>184</v>
      </c>
      <c r="G46" s="27" t="s">
        <v>62</v>
      </c>
      <c r="H46" s="31">
        <v>7</v>
      </c>
      <c r="I46" s="31">
        <v>8</v>
      </c>
      <c r="J46" s="31" t="s">
        <v>27</v>
      </c>
      <c r="K46" s="31" t="s">
        <v>27</v>
      </c>
      <c r="L46" s="38"/>
      <c r="M46" s="38"/>
      <c r="N46" s="38"/>
      <c r="O46" s="38"/>
      <c r="P46" s="33">
        <v>7.5</v>
      </c>
      <c r="Q46" s="34">
        <f t="shared" si="5"/>
        <v>7.6</v>
      </c>
      <c r="R46" s="35" t="str">
        <f t="shared" si="3"/>
        <v>B</v>
      </c>
      <c r="S46" s="36" t="str">
        <f t="shared" si="0"/>
        <v>Khá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3.1" customHeight="1">
      <c r="B47" s="26">
        <v>37</v>
      </c>
      <c r="C47" s="27" t="s">
        <v>185</v>
      </c>
      <c r="D47" s="28" t="s">
        <v>186</v>
      </c>
      <c r="E47" s="29" t="s">
        <v>187</v>
      </c>
      <c r="F47" s="30" t="s">
        <v>188</v>
      </c>
      <c r="G47" s="27" t="s">
        <v>62</v>
      </c>
      <c r="H47" s="31">
        <v>7</v>
      </c>
      <c r="I47" s="31">
        <v>7</v>
      </c>
      <c r="J47" s="31" t="s">
        <v>27</v>
      </c>
      <c r="K47" s="31" t="s">
        <v>27</v>
      </c>
      <c r="L47" s="38"/>
      <c r="M47" s="38"/>
      <c r="N47" s="38"/>
      <c r="O47" s="38"/>
      <c r="P47" s="33">
        <v>7</v>
      </c>
      <c r="Q47" s="34">
        <f t="shared" si="5"/>
        <v>7</v>
      </c>
      <c r="R47" s="35" t="str">
        <f t="shared" si="3"/>
        <v>B</v>
      </c>
      <c r="S47" s="36" t="str">
        <f t="shared" si="0"/>
        <v>Khá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3.1" customHeight="1">
      <c r="B48" s="26">
        <v>38</v>
      </c>
      <c r="C48" s="27" t="s">
        <v>189</v>
      </c>
      <c r="D48" s="28" t="s">
        <v>190</v>
      </c>
      <c r="E48" s="29" t="s">
        <v>191</v>
      </c>
      <c r="F48" s="30" t="s">
        <v>192</v>
      </c>
      <c r="G48" s="27" t="s">
        <v>62</v>
      </c>
      <c r="H48" s="31">
        <v>6.5</v>
      </c>
      <c r="I48" s="31">
        <v>8.5</v>
      </c>
      <c r="J48" s="31" t="s">
        <v>27</v>
      </c>
      <c r="K48" s="31" t="s">
        <v>27</v>
      </c>
      <c r="L48" s="38"/>
      <c r="M48" s="38"/>
      <c r="N48" s="38"/>
      <c r="O48" s="38"/>
      <c r="P48" s="33">
        <v>8</v>
      </c>
      <c r="Q48" s="34">
        <f t="shared" si="5"/>
        <v>8</v>
      </c>
      <c r="R48" s="35" t="str">
        <f t="shared" si="3"/>
        <v>B+</v>
      </c>
      <c r="S48" s="36" t="str">
        <f t="shared" si="0"/>
        <v>Khá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23.1" customHeight="1">
      <c r="B49" s="26">
        <v>39</v>
      </c>
      <c r="C49" s="27" t="s">
        <v>193</v>
      </c>
      <c r="D49" s="28" t="s">
        <v>194</v>
      </c>
      <c r="E49" s="29" t="s">
        <v>195</v>
      </c>
      <c r="F49" s="30" t="s">
        <v>196</v>
      </c>
      <c r="G49" s="27" t="s">
        <v>62</v>
      </c>
      <c r="H49" s="31">
        <v>7.5</v>
      </c>
      <c r="I49" s="31">
        <v>7</v>
      </c>
      <c r="J49" s="31" t="s">
        <v>27</v>
      </c>
      <c r="K49" s="31" t="s">
        <v>27</v>
      </c>
      <c r="L49" s="38"/>
      <c r="M49" s="38"/>
      <c r="N49" s="38"/>
      <c r="O49" s="38"/>
      <c r="P49" s="33">
        <v>8.5</v>
      </c>
      <c r="Q49" s="34">
        <f t="shared" si="5"/>
        <v>8</v>
      </c>
      <c r="R49" s="35" t="str">
        <f t="shared" si="3"/>
        <v>B+</v>
      </c>
      <c r="S49" s="36" t="str">
        <f t="shared" si="0"/>
        <v>Khá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23.1" customHeight="1">
      <c r="B50" s="26">
        <v>40</v>
      </c>
      <c r="C50" s="27" t="s">
        <v>197</v>
      </c>
      <c r="D50" s="28" t="s">
        <v>198</v>
      </c>
      <c r="E50" s="29" t="s">
        <v>199</v>
      </c>
      <c r="F50" s="30" t="s">
        <v>200</v>
      </c>
      <c r="G50" s="27" t="s">
        <v>62</v>
      </c>
      <c r="H50" s="31">
        <v>6.5</v>
      </c>
      <c r="I50" s="31">
        <v>9</v>
      </c>
      <c r="J50" s="31" t="s">
        <v>27</v>
      </c>
      <c r="K50" s="31" t="s">
        <v>27</v>
      </c>
      <c r="L50" s="38"/>
      <c r="M50" s="38"/>
      <c r="N50" s="38"/>
      <c r="O50" s="38"/>
      <c r="P50" s="33">
        <v>8.5</v>
      </c>
      <c r="Q50" s="34">
        <f t="shared" si="5"/>
        <v>8.5</v>
      </c>
      <c r="R50" s="35" t="str">
        <f t="shared" si="3"/>
        <v>A</v>
      </c>
      <c r="S50" s="36" t="str">
        <f t="shared" si="0"/>
        <v>Giỏi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23.1" customHeight="1">
      <c r="B51" s="26">
        <v>41</v>
      </c>
      <c r="C51" s="27" t="s">
        <v>201</v>
      </c>
      <c r="D51" s="28" t="s">
        <v>202</v>
      </c>
      <c r="E51" s="29" t="s">
        <v>203</v>
      </c>
      <c r="F51" s="30" t="s">
        <v>204</v>
      </c>
      <c r="G51" s="27" t="s">
        <v>62</v>
      </c>
      <c r="H51" s="31">
        <v>8</v>
      </c>
      <c r="I51" s="31">
        <v>6.5</v>
      </c>
      <c r="J51" s="31" t="s">
        <v>27</v>
      </c>
      <c r="K51" s="31" t="s">
        <v>27</v>
      </c>
      <c r="L51" s="38"/>
      <c r="M51" s="38"/>
      <c r="N51" s="38"/>
      <c r="O51" s="38"/>
      <c r="P51" s="33">
        <v>7</v>
      </c>
      <c r="Q51" s="34">
        <f t="shared" si="5"/>
        <v>7</v>
      </c>
      <c r="R51" s="35" t="str">
        <f t="shared" si="3"/>
        <v>B</v>
      </c>
      <c r="S51" s="36" t="str">
        <f t="shared" si="0"/>
        <v>Khá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23.1" customHeight="1">
      <c r="B52" s="26">
        <v>42</v>
      </c>
      <c r="C52" s="27" t="s">
        <v>205</v>
      </c>
      <c r="D52" s="28" t="s">
        <v>206</v>
      </c>
      <c r="E52" s="29" t="s">
        <v>207</v>
      </c>
      <c r="F52" s="30" t="s">
        <v>208</v>
      </c>
      <c r="G52" s="27" t="s">
        <v>62</v>
      </c>
      <c r="H52" s="31">
        <v>6.5</v>
      </c>
      <c r="I52" s="31">
        <v>6.5</v>
      </c>
      <c r="J52" s="31" t="s">
        <v>27</v>
      </c>
      <c r="K52" s="31" t="s">
        <v>27</v>
      </c>
      <c r="L52" s="38"/>
      <c r="M52" s="38"/>
      <c r="N52" s="38"/>
      <c r="O52" s="38"/>
      <c r="P52" s="33">
        <v>7</v>
      </c>
      <c r="Q52" s="34">
        <f t="shared" si="5"/>
        <v>6.8</v>
      </c>
      <c r="R52" s="35" t="str">
        <f t="shared" si="3"/>
        <v>C+</v>
      </c>
      <c r="S52" s="36" t="str">
        <f t="shared" si="0"/>
        <v>Trung bình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23.1" customHeight="1">
      <c r="B53" s="26">
        <v>43</v>
      </c>
      <c r="C53" s="27" t="s">
        <v>209</v>
      </c>
      <c r="D53" s="28" t="s">
        <v>210</v>
      </c>
      <c r="E53" s="29" t="s">
        <v>211</v>
      </c>
      <c r="F53" s="30" t="s">
        <v>212</v>
      </c>
      <c r="G53" s="27" t="s">
        <v>62</v>
      </c>
      <c r="H53" s="31">
        <v>7.5</v>
      </c>
      <c r="I53" s="31">
        <v>7.5</v>
      </c>
      <c r="J53" s="31" t="s">
        <v>27</v>
      </c>
      <c r="K53" s="31" t="s">
        <v>27</v>
      </c>
      <c r="L53" s="38"/>
      <c r="M53" s="38"/>
      <c r="N53" s="38"/>
      <c r="O53" s="38"/>
      <c r="P53" s="33">
        <v>8</v>
      </c>
      <c r="Q53" s="34">
        <f t="shared" si="5"/>
        <v>7.8</v>
      </c>
      <c r="R53" s="35" t="str">
        <f t="shared" si="3"/>
        <v>B</v>
      </c>
      <c r="S53" s="36" t="str">
        <f t="shared" si="0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23.1" customHeight="1">
      <c r="B54" s="26">
        <v>44</v>
      </c>
      <c r="C54" s="27" t="s">
        <v>213</v>
      </c>
      <c r="D54" s="28" t="s">
        <v>214</v>
      </c>
      <c r="E54" s="29" t="s">
        <v>215</v>
      </c>
      <c r="F54" s="30" t="s">
        <v>169</v>
      </c>
      <c r="G54" s="27" t="s">
        <v>62</v>
      </c>
      <c r="H54" s="31">
        <v>8</v>
      </c>
      <c r="I54" s="31">
        <v>7.5</v>
      </c>
      <c r="J54" s="31" t="s">
        <v>27</v>
      </c>
      <c r="K54" s="31" t="s">
        <v>27</v>
      </c>
      <c r="L54" s="38"/>
      <c r="M54" s="38"/>
      <c r="N54" s="38"/>
      <c r="O54" s="38"/>
      <c r="P54" s="33">
        <v>8.5</v>
      </c>
      <c r="Q54" s="34">
        <f t="shared" si="5"/>
        <v>8.1999999999999993</v>
      </c>
      <c r="R54" s="35" t="str">
        <f t="shared" si="3"/>
        <v>B+</v>
      </c>
      <c r="S54" s="36" t="str">
        <f t="shared" si="0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23.1" customHeight="1">
      <c r="B55" s="26">
        <v>45</v>
      </c>
      <c r="C55" s="27" t="s">
        <v>216</v>
      </c>
      <c r="D55" s="28" t="s">
        <v>217</v>
      </c>
      <c r="E55" s="29" t="s">
        <v>218</v>
      </c>
      <c r="F55" s="30" t="s">
        <v>219</v>
      </c>
      <c r="G55" s="27" t="s">
        <v>62</v>
      </c>
      <c r="H55" s="31">
        <v>8</v>
      </c>
      <c r="I55" s="31">
        <v>8.5</v>
      </c>
      <c r="J55" s="31" t="s">
        <v>27</v>
      </c>
      <c r="K55" s="31" t="s">
        <v>27</v>
      </c>
      <c r="L55" s="38"/>
      <c r="M55" s="38"/>
      <c r="N55" s="38"/>
      <c r="O55" s="38"/>
      <c r="P55" s="33">
        <v>8.5</v>
      </c>
      <c r="Q55" s="34">
        <f t="shared" si="5"/>
        <v>8.5</v>
      </c>
      <c r="R55" s="35" t="str">
        <f t="shared" si="3"/>
        <v>A</v>
      </c>
      <c r="S55" s="36" t="str">
        <f t="shared" si="0"/>
        <v>Giỏi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23.1" customHeight="1">
      <c r="B56" s="26">
        <v>46</v>
      </c>
      <c r="C56" s="27" t="s">
        <v>220</v>
      </c>
      <c r="D56" s="28" t="s">
        <v>221</v>
      </c>
      <c r="E56" s="29" t="s">
        <v>218</v>
      </c>
      <c r="F56" s="30" t="s">
        <v>222</v>
      </c>
      <c r="G56" s="27" t="s">
        <v>62</v>
      </c>
      <c r="H56" s="31">
        <v>8</v>
      </c>
      <c r="I56" s="31">
        <v>6.5</v>
      </c>
      <c r="J56" s="31" t="s">
        <v>27</v>
      </c>
      <c r="K56" s="31" t="s">
        <v>27</v>
      </c>
      <c r="L56" s="38"/>
      <c r="M56" s="38"/>
      <c r="N56" s="38"/>
      <c r="O56" s="38"/>
      <c r="P56" s="33">
        <v>8</v>
      </c>
      <c r="Q56" s="34">
        <f t="shared" si="5"/>
        <v>7.6</v>
      </c>
      <c r="R56" s="35" t="str">
        <f t="shared" si="3"/>
        <v>B</v>
      </c>
      <c r="S56" s="36" t="str">
        <f t="shared" si="0"/>
        <v>Khá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23.1" customHeight="1">
      <c r="B57" s="26">
        <v>47</v>
      </c>
      <c r="C57" s="27" t="s">
        <v>223</v>
      </c>
      <c r="D57" s="28" t="s">
        <v>67</v>
      </c>
      <c r="E57" s="29" t="s">
        <v>224</v>
      </c>
      <c r="F57" s="30" t="s">
        <v>225</v>
      </c>
      <c r="G57" s="27" t="s">
        <v>62</v>
      </c>
      <c r="H57" s="31">
        <v>7.5</v>
      </c>
      <c r="I57" s="31">
        <v>7.5</v>
      </c>
      <c r="J57" s="31" t="s">
        <v>27</v>
      </c>
      <c r="K57" s="31" t="s">
        <v>27</v>
      </c>
      <c r="L57" s="38"/>
      <c r="M57" s="38"/>
      <c r="N57" s="38"/>
      <c r="O57" s="38"/>
      <c r="P57" s="33">
        <v>7.5</v>
      </c>
      <c r="Q57" s="34">
        <f t="shared" si="5"/>
        <v>7.5</v>
      </c>
      <c r="R57" s="35" t="str">
        <f t="shared" si="3"/>
        <v>B</v>
      </c>
      <c r="S57" s="36" t="str">
        <f t="shared" si="0"/>
        <v>Khá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23.1" customHeight="1">
      <c r="B58" s="26">
        <v>48</v>
      </c>
      <c r="C58" s="27" t="s">
        <v>226</v>
      </c>
      <c r="D58" s="28" t="s">
        <v>227</v>
      </c>
      <c r="E58" s="29" t="s">
        <v>228</v>
      </c>
      <c r="F58" s="30" t="s">
        <v>143</v>
      </c>
      <c r="G58" s="27" t="s">
        <v>62</v>
      </c>
      <c r="H58" s="31">
        <v>6.5</v>
      </c>
      <c r="I58" s="31">
        <v>6.5</v>
      </c>
      <c r="J58" s="31" t="s">
        <v>27</v>
      </c>
      <c r="K58" s="31" t="s">
        <v>27</v>
      </c>
      <c r="L58" s="38"/>
      <c r="M58" s="38"/>
      <c r="N58" s="38"/>
      <c r="O58" s="38"/>
      <c r="P58" s="33">
        <v>8</v>
      </c>
      <c r="Q58" s="34">
        <f t="shared" si="5"/>
        <v>7.4</v>
      </c>
      <c r="R58" s="35" t="str">
        <f t="shared" si="3"/>
        <v>B</v>
      </c>
      <c r="S58" s="36" t="str">
        <f t="shared" si="0"/>
        <v>Khá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23.1" customHeight="1">
      <c r="B59" s="26">
        <v>49</v>
      </c>
      <c r="C59" s="27" t="s">
        <v>229</v>
      </c>
      <c r="D59" s="28" t="s">
        <v>230</v>
      </c>
      <c r="E59" s="29" t="s">
        <v>231</v>
      </c>
      <c r="F59" s="30" t="s">
        <v>232</v>
      </c>
      <c r="G59" s="27" t="s">
        <v>62</v>
      </c>
      <c r="H59" s="31">
        <v>9</v>
      </c>
      <c r="I59" s="31">
        <v>8.5</v>
      </c>
      <c r="J59" s="31" t="s">
        <v>27</v>
      </c>
      <c r="K59" s="31" t="s">
        <v>27</v>
      </c>
      <c r="L59" s="38"/>
      <c r="M59" s="38"/>
      <c r="N59" s="38"/>
      <c r="O59" s="38"/>
      <c r="P59" s="33">
        <v>8.5</v>
      </c>
      <c r="Q59" s="34">
        <f t="shared" si="5"/>
        <v>8.6</v>
      </c>
      <c r="R59" s="35" t="str">
        <f t="shared" si="3"/>
        <v>A</v>
      </c>
      <c r="S59" s="36" t="str">
        <f t="shared" si="0"/>
        <v>Giỏi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23.1" customHeight="1">
      <c r="B60" s="26">
        <v>50</v>
      </c>
      <c r="C60" s="27" t="s">
        <v>233</v>
      </c>
      <c r="D60" s="28" t="s">
        <v>234</v>
      </c>
      <c r="E60" s="29" t="s">
        <v>235</v>
      </c>
      <c r="F60" s="30" t="s">
        <v>236</v>
      </c>
      <c r="G60" s="27" t="s">
        <v>62</v>
      </c>
      <c r="H60" s="31">
        <v>7.5</v>
      </c>
      <c r="I60" s="31">
        <v>7</v>
      </c>
      <c r="J60" s="31" t="s">
        <v>27</v>
      </c>
      <c r="K60" s="31" t="s">
        <v>27</v>
      </c>
      <c r="L60" s="38"/>
      <c r="M60" s="38"/>
      <c r="N60" s="38"/>
      <c r="O60" s="38"/>
      <c r="P60" s="33">
        <v>7</v>
      </c>
      <c r="Q60" s="34">
        <f t="shared" si="5"/>
        <v>7.1</v>
      </c>
      <c r="R60" s="35" t="str">
        <f t="shared" si="3"/>
        <v>B</v>
      </c>
      <c r="S60" s="36" t="str">
        <f t="shared" si="0"/>
        <v>Khá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23.1" customHeight="1">
      <c r="B61" s="26">
        <v>51</v>
      </c>
      <c r="C61" s="27" t="s">
        <v>237</v>
      </c>
      <c r="D61" s="28" t="s">
        <v>238</v>
      </c>
      <c r="E61" s="29" t="s">
        <v>239</v>
      </c>
      <c r="F61" s="30" t="s">
        <v>240</v>
      </c>
      <c r="G61" s="27" t="s">
        <v>62</v>
      </c>
      <c r="H61" s="31">
        <v>6.5</v>
      </c>
      <c r="I61" s="31">
        <v>8</v>
      </c>
      <c r="J61" s="31" t="s">
        <v>27</v>
      </c>
      <c r="K61" s="31" t="s">
        <v>27</v>
      </c>
      <c r="L61" s="38"/>
      <c r="M61" s="38"/>
      <c r="N61" s="38"/>
      <c r="O61" s="38"/>
      <c r="P61" s="33">
        <v>8</v>
      </c>
      <c r="Q61" s="34">
        <f t="shared" si="5"/>
        <v>7.9</v>
      </c>
      <c r="R61" s="35" t="str">
        <f t="shared" si="3"/>
        <v>B</v>
      </c>
      <c r="S61" s="36" t="str">
        <f t="shared" si="0"/>
        <v>Khá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23.1" customHeight="1">
      <c r="B62" s="26">
        <v>52</v>
      </c>
      <c r="C62" s="27" t="s">
        <v>241</v>
      </c>
      <c r="D62" s="28" t="s">
        <v>242</v>
      </c>
      <c r="E62" s="29" t="s">
        <v>239</v>
      </c>
      <c r="F62" s="30" t="s">
        <v>243</v>
      </c>
      <c r="G62" s="27" t="s">
        <v>62</v>
      </c>
      <c r="H62" s="31">
        <v>10</v>
      </c>
      <c r="I62" s="31">
        <v>8</v>
      </c>
      <c r="J62" s="31" t="s">
        <v>27</v>
      </c>
      <c r="K62" s="31" t="s">
        <v>27</v>
      </c>
      <c r="L62" s="38"/>
      <c r="M62" s="38"/>
      <c r="N62" s="38"/>
      <c r="O62" s="38"/>
      <c r="P62" s="33">
        <v>9</v>
      </c>
      <c r="Q62" s="34">
        <f t="shared" si="5"/>
        <v>8.8000000000000007</v>
      </c>
      <c r="R62" s="35" t="str">
        <f t="shared" si="3"/>
        <v>A</v>
      </c>
      <c r="S62" s="36" t="str">
        <f t="shared" si="0"/>
        <v>Giỏi</v>
      </c>
      <c r="T62" s="37" t="str">
        <f t="shared" si="4"/>
        <v/>
      </c>
      <c r="U62" s="3"/>
      <c r="V62" s="91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23.1" customHeight="1">
      <c r="B63" s="26">
        <v>53</v>
      </c>
      <c r="C63" s="27" t="s">
        <v>244</v>
      </c>
      <c r="D63" s="28" t="s">
        <v>245</v>
      </c>
      <c r="E63" s="29" t="s">
        <v>246</v>
      </c>
      <c r="F63" s="30" t="s">
        <v>247</v>
      </c>
      <c r="G63" s="27" t="s">
        <v>62</v>
      </c>
      <c r="H63" s="31">
        <v>7.5</v>
      </c>
      <c r="I63" s="31">
        <v>7.5</v>
      </c>
      <c r="J63" s="31" t="s">
        <v>27</v>
      </c>
      <c r="K63" s="31" t="s">
        <v>27</v>
      </c>
      <c r="L63" s="38"/>
      <c r="M63" s="38"/>
      <c r="N63" s="38"/>
      <c r="O63" s="38"/>
      <c r="P63" s="33">
        <v>7.5</v>
      </c>
      <c r="Q63" s="34">
        <f t="shared" si="5"/>
        <v>7.5</v>
      </c>
      <c r="R63" s="35" t="str">
        <f t="shared" si="3"/>
        <v>B</v>
      </c>
      <c r="S63" s="36" t="str">
        <f t="shared" si="0"/>
        <v>Khá</v>
      </c>
      <c r="T63" s="37" t="str">
        <f t="shared" si="4"/>
        <v/>
      </c>
      <c r="U63" s="3"/>
      <c r="V63" s="91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23.1" customHeight="1">
      <c r="B64" s="26">
        <v>54</v>
      </c>
      <c r="C64" s="27" t="s">
        <v>248</v>
      </c>
      <c r="D64" s="28" t="s">
        <v>249</v>
      </c>
      <c r="E64" s="29" t="s">
        <v>250</v>
      </c>
      <c r="F64" s="30" t="s">
        <v>251</v>
      </c>
      <c r="G64" s="27" t="s">
        <v>62</v>
      </c>
      <c r="H64" s="31">
        <v>6.5</v>
      </c>
      <c r="I64" s="31">
        <v>8</v>
      </c>
      <c r="J64" s="31" t="s">
        <v>27</v>
      </c>
      <c r="K64" s="31" t="s">
        <v>27</v>
      </c>
      <c r="L64" s="38"/>
      <c r="M64" s="38"/>
      <c r="N64" s="38"/>
      <c r="O64" s="38"/>
      <c r="P64" s="33">
        <v>8</v>
      </c>
      <c r="Q64" s="34">
        <f t="shared" si="5"/>
        <v>7.9</v>
      </c>
      <c r="R64" s="35" t="str">
        <f t="shared" si="3"/>
        <v>B</v>
      </c>
      <c r="S64" s="36" t="str">
        <f t="shared" si="0"/>
        <v>Khá</v>
      </c>
      <c r="T64" s="37" t="str">
        <f t="shared" si="4"/>
        <v/>
      </c>
      <c r="U64" s="3"/>
      <c r="V64" s="91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7.5" hidden="1" customHeight="1">
      <c r="A65" s="2"/>
      <c r="B65" s="39"/>
      <c r="C65" s="40"/>
      <c r="D65" s="40"/>
      <c r="E65" s="41"/>
      <c r="F65" s="41"/>
      <c r="G65" s="41"/>
      <c r="H65" s="42"/>
      <c r="I65" s="43"/>
      <c r="J65" s="4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3"/>
    </row>
    <row r="66" spans="1:38" ht="16.5">
      <c r="A66" s="2"/>
      <c r="B66" s="110" t="s">
        <v>28</v>
      </c>
      <c r="C66" s="11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 ht="16.5" customHeight="1">
      <c r="A67" s="2"/>
      <c r="B67" s="45" t="s">
        <v>29</v>
      </c>
      <c r="C67" s="45"/>
      <c r="D67" s="46">
        <f>+$Y$9</f>
        <v>54</v>
      </c>
      <c r="E67" s="47" t="s">
        <v>30</v>
      </c>
      <c r="F67" s="47"/>
      <c r="G67" s="95" t="s">
        <v>31</v>
      </c>
      <c r="H67" s="95"/>
      <c r="I67" s="95"/>
      <c r="J67" s="95"/>
      <c r="K67" s="95"/>
      <c r="L67" s="95"/>
      <c r="M67" s="95"/>
      <c r="N67" s="95"/>
      <c r="O67" s="95"/>
      <c r="P67" s="48">
        <f>$Y$9 -COUNTIF($T$10:$T$254,"Vắng") -COUNTIF($T$10:$T$254,"Vắng có phép") - COUNTIF($T$10:$T$254,"Đình chỉ thi") - COUNTIF($T$10:$T$254,"Không đủ ĐKDT")</f>
        <v>54</v>
      </c>
      <c r="Q67" s="48"/>
      <c r="R67" s="49"/>
      <c r="S67" s="50"/>
      <c r="T67" s="50" t="s">
        <v>30</v>
      </c>
      <c r="U67" s="3"/>
    </row>
    <row r="68" spans="1:38" ht="16.5" customHeight="1">
      <c r="A68" s="2"/>
      <c r="B68" s="45" t="s">
        <v>32</v>
      </c>
      <c r="C68" s="45"/>
      <c r="D68" s="46">
        <f>+$AJ$9</f>
        <v>54</v>
      </c>
      <c r="E68" s="47" t="s">
        <v>30</v>
      </c>
      <c r="F68" s="47"/>
      <c r="G68" s="95" t="s">
        <v>33</v>
      </c>
      <c r="H68" s="95"/>
      <c r="I68" s="95"/>
      <c r="J68" s="95"/>
      <c r="K68" s="95"/>
      <c r="L68" s="95"/>
      <c r="M68" s="95"/>
      <c r="N68" s="95"/>
      <c r="O68" s="95"/>
      <c r="P68" s="51">
        <f>COUNTIF($T$10:$T$130,"Vắng")</f>
        <v>0</v>
      </c>
      <c r="Q68" s="51"/>
      <c r="R68" s="52"/>
      <c r="S68" s="50"/>
      <c r="T68" s="50" t="s">
        <v>30</v>
      </c>
      <c r="U68" s="3"/>
    </row>
    <row r="69" spans="1:38" ht="16.5" customHeight="1">
      <c r="A69" s="2"/>
      <c r="B69" s="45" t="s">
        <v>49</v>
      </c>
      <c r="C69" s="45"/>
      <c r="D69" s="85">
        <f>COUNTIF(V11:V64,"Học lại")</f>
        <v>0</v>
      </c>
      <c r="E69" s="47" t="s">
        <v>30</v>
      </c>
      <c r="F69" s="47"/>
      <c r="G69" s="95" t="s">
        <v>50</v>
      </c>
      <c r="H69" s="95"/>
      <c r="I69" s="95"/>
      <c r="J69" s="95"/>
      <c r="K69" s="95"/>
      <c r="L69" s="95"/>
      <c r="M69" s="95"/>
      <c r="N69" s="95"/>
      <c r="O69" s="95"/>
      <c r="P69" s="48">
        <f>COUNTIF($T$10:$T$130,"Vắng có phép")</f>
        <v>0</v>
      </c>
      <c r="Q69" s="48"/>
      <c r="R69" s="49"/>
      <c r="S69" s="50"/>
      <c r="T69" s="50" t="s">
        <v>30</v>
      </c>
      <c r="U69" s="3"/>
    </row>
    <row r="70" spans="1:38" ht="3" customHeight="1">
      <c r="A70" s="2"/>
      <c r="B70" s="39"/>
      <c r="C70" s="40"/>
      <c r="D70" s="40"/>
      <c r="E70" s="41"/>
      <c r="F70" s="41"/>
      <c r="G70" s="41"/>
      <c r="H70" s="42"/>
      <c r="I70" s="43"/>
      <c r="J70" s="4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3"/>
    </row>
    <row r="71" spans="1:38">
      <c r="B71" s="86" t="s">
        <v>34</v>
      </c>
      <c r="C71" s="86"/>
      <c r="D71" s="87">
        <f>COUNTIF(V11:V64,"Thi lại")</f>
        <v>0</v>
      </c>
      <c r="E71" s="88" t="s">
        <v>30</v>
      </c>
      <c r="F71" s="3"/>
      <c r="G71" s="3"/>
      <c r="H71" s="3"/>
      <c r="I71" s="3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3"/>
    </row>
    <row r="72" spans="1:38">
      <c r="B72" s="86"/>
      <c r="C72" s="86"/>
      <c r="D72" s="87"/>
      <c r="E72" s="88"/>
      <c r="F72" s="3"/>
      <c r="G72" s="3"/>
      <c r="H72" s="3"/>
      <c r="I72" s="94" t="s">
        <v>253</v>
      </c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3"/>
    </row>
    <row r="73" spans="1:38" ht="34.5" customHeight="1">
      <c r="A73" s="53"/>
      <c r="B73" s="97"/>
      <c r="C73" s="97"/>
      <c r="D73" s="97"/>
      <c r="E73" s="97"/>
      <c r="F73" s="97"/>
      <c r="G73" s="97"/>
      <c r="H73" s="97"/>
      <c r="I73" s="54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3"/>
    </row>
    <row r="74" spans="1:38" ht="14.25" customHeight="1">
      <c r="A74" s="2"/>
      <c r="B74" s="39"/>
      <c r="C74" s="55"/>
      <c r="D74" s="55"/>
      <c r="E74" s="56"/>
      <c r="F74" s="56"/>
      <c r="G74" s="56"/>
      <c r="H74" s="57"/>
      <c r="I74" s="58"/>
      <c r="J74" s="58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38" s="2" customFormat="1">
      <c r="B75" s="97"/>
      <c r="C75" s="97"/>
      <c r="D75" s="98"/>
      <c r="E75" s="98"/>
      <c r="F75" s="98"/>
      <c r="G75" s="98"/>
      <c r="H75" s="98"/>
      <c r="I75" s="58"/>
      <c r="J75" s="58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9.7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3.7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18" customHeight="1">
      <c r="A81" s="1"/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4.5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36.7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ht="38.25" hidden="1" customHeight="1">
      <c r="B84" s="100" t="s">
        <v>47</v>
      </c>
      <c r="C84" s="97"/>
      <c r="D84" s="97"/>
      <c r="E84" s="97"/>
      <c r="F84" s="97"/>
      <c r="G84" s="97"/>
      <c r="H84" s="100" t="s">
        <v>48</v>
      </c>
      <c r="I84" s="100"/>
      <c r="J84" s="100"/>
      <c r="K84" s="100"/>
      <c r="L84" s="100"/>
      <c r="M84" s="100"/>
      <c r="N84" s="101" t="s">
        <v>54</v>
      </c>
      <c r="O84" s="101"/>
      <c r="P84" s="101"/>
      <c r="Q84" s="101"/>
      <c r="R84" s="101"/>
      <c r="S84" s="101"/>
      <c r="T84" s="101"/>
    </row>
    <row r="85" spans="1:38" hidden="1">
      <c r="B85" s="39"/>
      <c r="C85" s="55"/>
      <c r="D85" s="55"/>
      <c r="E85" s="56"/>
      <c r="F85" s="56"/>
      <c r="G85" s="56"/>
      <c r="H85" s="57"/>
      <c r="I85" s="58"/>
      <c r="J85" s="58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1:38" hidden="1">
      <c r="B86" s="97" t="s">
        <v>35</v>
      </c>
      <c r="C86" s="97"/>
      <c r="D86" s="98" t="s">
        <v>36</v>
      </c>
      <c r="E86" s="98"/>
      <c r="F86" s="98"/>
      <c r="G86" s="98"/>
      <c r="H86" s="98"/>
      <c r="I86" s="58"/>
      <c r="J86" s="58"/>
      <c r="K86" s="44"/>
      <c r="L86" s="44"/>
      <c r="M86" s="44"/>
      <c r="N86" s="44"/>
      <c r="O86" s="44"/>
      <c r="P86" s="44"/>
      <c r="Q86" s="44"/>
      <c r="R86" s="44"/>
      <c r="S86" s="44"/>
      <c r="T86" s="44"/>
    </row>
    <row r="87" spans="1:38" hidden="1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38" hidden="1"/>
    <row r="89" spans="1:38" hidden="1"/>
    <row r="90" spans="1:38" hidden="1"/>
    <row r="91" spans="1:38" hidden="1"/>
    <row r="92" spans="1:38" hidden="1">
      <c r="B92" s="99"/>
      <c r="C92" s="99"/>
      <c r="D92" s="99"/>
      <c r="E92" s="99"/>
      <c r="F92" s="99"/>
      <c r="G92" s="99"/>
      <c r="H92" s="99"/>
      <c r="I92" s="99"/>
      <c r="J92" s="99"/>
      <c r="K92" s="99"/>
      <c r="L92" s="99"/>
      <c r="M92" s="99"/>
      <c r="N92" s="99" t="s">
        <v>53</v>
      </c>
      <c r="O92" s="99"/>
      <c r="P92" s="99"/>
      <c r="Q92" s="99"/>
      <c r="R92" s="99"/>
      <c r="S92" s="99"/>
      <c r="T92" s="99"/>
    </row>
  </sheetData>
  <sheetProtection formatCells="0" formatColumns="0" formatRows="0" insertColumns="0" insertRows="0" insertHyperlinks="0" deleteColumns="0" deleteRows="0" sort="0" autoFilter="0" pivotTables="0"/>
  <autoFilter ref="A9:AL64">
    <filterColumn colId="3" showButton="0"/>
  </autoFilter>
  <mergeCells count="59">
    <mergeCell ref="B6:C6"/>
    <mergeCell ref="B5:C5"/>
    <mergeCell ref="H6:N6"/>
    <mergeCell ref="O6:T6"/>
    <mergeCell ref="O5:T5"/>
    <mergeCell ref="L1:T1"/>
    <mergeCell ref="B2:G2"/>
    <mergeCell ref="H2:T2"/>
    <mergeCell ref="B3:G3"/>
    <mergeCell ref="H3:T3"/>
    <mergeCell ref="G1:K1"/>
    <mergeCell ref="J8:J9"/>
    <mergeCell ref="K8:K9"/>
    <mergeCell ref="L8:L9"/>
    <mergeCell ref="H8:H9"/>
    <mergeCell ref="M8:N8"/>
    <mergeCell ref="B8:B9"/>
    <mergeCell ref="C8:C9"/>
    <mergeCell ref="D8:E9"/>
    <mergeCell ref="F8:F9"/>
    <mergeCell ref="I8:I9"/>
    <mergeCell ref="G8:G9"/>
    <mergeCell ref="W5:W8"/>
    <mergeCell ref="Z5:AC7"/>
    <mergeCell ref="AD5:AE7"/>
    <mergeCell ref="AF5:AG7"/>
    <mergeCell ref="AH5:AI7"/>
    <mergeCell ref="X5:X8"/>
    <mergeCell ref="Y5:Y8"/>
    <mergeCell ref="B84:G84"/>
    <mergeCell ref="H84:M84"/>
    <mergeCell ref="N84:T84"/>
    <mergeCell ref="AJ5:AK7"/>
    <mergeCell ref="B73:H73"/>
    <mergeCell ref="J73:T73"/>
    <mergeCell ref="B75:C75"/>
    <mergeCell ref="D75:H75"/>
    <mergeCell ref="S8:S9"/>
    <mergeCell ref="T8:T10"/>
    <mergeCell ref="B10:G10"/>
    <mergeCell ref="B66:C66"/>
    <mergeCell ref="O8:O9"/>
    <mergeCell ref="P8:P9"/>
    <mergeCell ref="Q8:Q10"/>
    <mergeCell ref="R8:R9"/>
    <mergeCell ref="B86:C86"/>
    <mergeCell ref="D86:H86"/>
    <mergeCell ref="N92:T92"/>
    <mergeCell ref="H92:M92"/>
    <mergeCell ref="E92:G92"/>
    <mergeCell ref="B92:D92"/>
    <mergeCell ref="J71:T71"/>
    <mergeCell ref="G67:O67"/>
    <mergeCell ref="B81:C81"/>
    <mergeCell ref="D81:I81"/>
    <mergeCell ref="J81:T81"/>
    <mergeCell ref="G68:O68"/>
    <mergeCell ref="G69:O69"/>
    <mergeCell ref="I72:T72"/>
  </mergeCells>
  <conditionalFormatting sqref="H11:P64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9 X3:AK4 W5:AK9 V11:W64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2019-06-04T05:45:13Z</cp:lastPrinted>
  <dcterms:created xsi:type="dcterms:W3CDTF">2015-04-17T02:48:53Z</dcterms:created>
  <dcterms:modified xsi:type="dcterms:W3CDTF">2019-07-04T02:35:23Z</dcterms:modified>
</cp:coreProperties>
</file>