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BAN SUA CAP NHAP 18.8" sheetId="2" r:id="rId1"/>
  </sheets>
  <definedNames>
    <definedName name="_xlnm._FilterDatabase" localSheetId="0" hidden="1">'BAN SUA CAP NHAP 18.8'!$A$9:$AL$84</definedName>
    <definedName name="_xlnm.Print_Titles" localSheetId="0">'BAN SUA CAP NHAP 18.8'!$5:$10</definedName>
  </definedNames>
  <calcPr calcId="124519"/>
</workbook>
</file>

<file path=xl/calcChain.xml><?xml version="1.0" encoding="utf-8"?>
<calcChain xmlns="http://schemas.openxmlformats.org/spreadsheetml/2006/main">
  <c r="T56" i="2"/>
  <c r="T55"/>
  <c r="T54"/>
  <c r="T53"/>
  <c r="T52"/>
  <c r="T51"/>
  <c r="T50"/>
  <c r="T49"/>
  <c r="T48"/>
  <c r="T47"/>
  <c r="T46"/>
  <c r="T45"/>
  <c r="T44"/>
  <c r="T43"/>
  <c r="V42"/>
  <c r="S42"/>
  <c r="R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V13" s="1"/>
  <c r="T12"/>
  <c r="T11"/>
  <c r="P10"/>
  <c r="Q56" s="1"/>
  <c r="X9"/>
  <c r="W9"/>
  <c r="P89" l="1"/>
  <c r="Q13"/>
  <c r="R13" s="1"/>
  <c r="Q15"/>
  <c r="R15" s="1"/>
  <c r="Q19"/>
  <c r="R19" s="1"/>
  <c r="Q11"/>
  <c r="R11" s="1"/>
  <c r="Q17"/>
  <c r="R17" s="1"/>
  <c r="Q21"/>
  <c r="R21" s="1"/>
  <c r="Q25"/>
  <c r="R25" s="1"/>
  <c r="Q23"/>
  <c r="R23" s="1"/>
  <c r="V56"/>
  <c r="S56"/>
  <c r="R56"/>
  <c r="V11"/>
  <c r="S13"/>
  <c r="S15"/>
  <c r="S17"/>
  <c r="V19"/>
  <c r="V23"/>
  <c r="S25"/>
  <c r="V25"/>
  <c r="Q27"/>
  <c r="Q29"/>
  <c r="Q31"/>
  <c r="Q33"/>
  <c r="Q35"/>
  <c r="Q37"/>
  <c r="Q39"/>
  <c r="Q41"/>
  <c r="Q43"/>
  <c r="Q45"/>
  <c r="Q47"/>
  <c r="Q49"/>
  <c r="Q51"/>
  <c r="Q53"/>
  <c r="Q55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S11"/>
  <c r="V17"/>
  <c r="S19"/>
  <c r="Q12"/>
  <c r="Q14"/>
  <c r="Q16"/>
  <c r="Q18"/>
  <c r="V18" s="1"/>
  <c r="Q20"/>
  <c r="Q22"/>
  <c r="Q24"/>
  <c r="Q26"/>
  <c r="V26" s="1"/>
  <c r="Q28"/>
  <c r="Q30"/>
  <c r="V30" s="1"/>
  <c r="Q32"/>
  <c r="Q34"/>
  <c r="V34" s="1"/>
  <c r="Q36"/>
  <c r="Q38"/>
  <c r="V38" s="1"/>
  <c r="Q40"/>
  <c r="Q44"/>
  <c r="V44" s="1"/>
  <c r="Q46"/>
  <c r="Q48"/>
  <c r="V48" s="1"/>
  <c r="Q50"/>
  <c r="Q52"/>
  <c r="V52" s="1"/>
  <c r="Q54"/>
  <c r="P88"/>
  <c r="V21" l="1"/>
  <c r="V15"/>
  <c r="S23"/>
  <c r="S21"/>
  <c r="S54"/>
  <c r="R54"/>
  <c r="S50"/>
  <c r="R50"/>
  <c r="S46"/>
  <c r="R46"/>
  <c r="S40"/>
  <c r="R40"/>
  <c r="S36"/>
  <c r="R36"/>
  <c r="S32"/>
  <c r="R32"/>
  <c r="S28"/>
  <c r="R28"/>
  <c r="S24"/>
  <c r="R24"/>
  <c r="S20"/>
  <c r="R20"/>
  <c r="S16"/>
  <c r="R16"/>
  <c r="S12"/>
  <c r="R12"/>
  <c r="V83"/>
  <c r="R83"/>
  <c r="S83"/>
  <c r="V81"/>
  <c r="R81"/>
  <c r="S81"/>
  <c r="V79"/>
  <c r="R79"/>
  <c r="S79"/>
  <c r="V77"/>
  <c r="R77"/>
  <c r="S77"/>
  <c r="V75"/>
  <c r="R75"/>
  <c r="S75"/>
  <c r="V73"/>
  <c r="R73"/>
  <c r="S73"/>
  <c r="V71"/>
  <c r="R71"/>
  <c r="S71"/>
  <c r="V69"/>
  <c r="R69"/>
  <c r="S69"/>
  <c r="V67"/>
  <c r="R67"/>
  <c r="S67"/>
  <c r="V65"/>
  <c r="R65"/>
  <c r="S65"/>
  <c r="V63"/>
  <c r="R63"/>
  <c r="S63"/>
  <c r="V61"/>
  <c r="R61"/>
  <c r="S61"/>
  <c r="V59"/>
  <c r="R59"/>
  <c r="S59"/>
  <c r="V57"/>
  <c r="R57"/>
  <c r="S57"/>
  <c r="R53"/>
  <c r="V53"/>
  <c r="S53"/>
  <c r="R49"/>
  <c r="V49"/>
  <c r="S49"/>
  <c r="R45"/>
  <c r="V45"/>
  <c r="S45"/>
  <c r="R41"/>
  <c r="V41"/>
  <c r="S41"/>
  <c r="R37"/>
  <c r="V37"/>
  <c r="S37"/>
  <c r="R33"/>
  <c r="V33"/>
  <c r="S33"/>
  <c r="R29"/>
  <c r="V29"/>
  <c r="S29"/>
  <c r="V20"/>
  <c r="V12"/>
  <c r="S52"/>
  <c r="R52"/>
  <c r="S48"/>
  <c r="R48"/>
  <c r="S44"/>
  <c r="R44"/>
  <c r="S38"/>
  <c r="R38"/>
  <c r="S34"/>
  <c r="R34"/>
  <c r="S30"/>
  <c r="R30"/>
  <c r="S26"/>
  <c r="R26"/>
  <c r="S22"/>
  <c r="R22"/>
  <c r="S18"/>
  <c r="R18"/>
  <c r="S14"/>
  <c r="R14"/>
  <c r="V84"/>
  <c r="R84"/>
  <c r="S84"/>
  <c r="V82"/>
  <c r="R82"/>
  <c r="S82"/>
  <c r="V80"/>
  <c r="R80"/>
  <c r="S80"/>
  <c r="V78"/>
  <c r="R78"/>
  <c r="S78"/>
  <c r="V76"/>
  <c r="R76"/>
  <c r="S76"/>
  <c r="V74"/>
  <c r="R74"/>
  <c r="S74"/>
  <c r="V72"/>
  <c r="R72"/>
  <c r="S72"/>
  <c r="V70"/>
  <c r="R70"/>
  <c r="S70"/>
  <c r="V68"/>
  <c r="R68"/>
  <c r="S68"/>
  <c r="V66"/>
  <c r="R66"/>
  <c r="S66"/>
  <c r="V64"/>
  <c r="R64"/>
  <c r="S64"/>
  <c r="V62"/>
  <c r="R62"/>
  <c r="S62"/>
  <c r="V60"/>
  <c r="R60"/>
  <c r="S60"/>
  <c r="V58"/>
  <c r="R58"/>
  <c r="S58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R31"/>
  <c r="V31"/>
  <c r="S31"/>
  <c r="R27"/>
  <c r="V27"/>
  <c r="S27"/>
  <c r="V24"/>
  <c r="V16"/>
  <c r="V54"/>
  <c r="V50"/>
  <c r="V46"/>
  <c r="V40"/>
  <c r="V36"/>
  <c r="V32"/>
  <c r="V28"/>
  <c r="V22"/>
  <c r="V14"/>
  <c r="AJ9" l="1"/>
  <c r="AB9"/>
  <c r="D88"/>
  <c r="D91"/>
  <c r="AH9"/>
  <c r="Z9"/>
  <c r="AD9"/>
  <c r="D89"/>
  <c r="AF9"/>
  <c r="AA9"/>
  <c r="Y9" l="1"/>
  <c r="AG9" s="1"/>
  <c r="P87" l="1"/>
  <c r="D87"/>
  <c r="AK9"/>
  <c r="AE9"/>
  <c r="AI9"/>
  <c r="AC9"/>
</calcChain>
</file>

<file path=xl/sharedStrings.xml><?xml version="1.0" encoding="utf-8"?>
<sst xmlns="http://schemas.openxmlformats.org/spreadsheetml/2006/main" count="521" uniqueCount="323">
  <si>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</si>
  <si>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</si>
  <si>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</si>
  <si>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</si>
  <si>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</si>
  <si>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</si>
  <si>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</si>
  <si>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</si>
  <si>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</si>
  <si>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</si>
  <si>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</si>
  <si>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</si>
  <si>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</si>
  <si>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</si>
  <si>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</si>
  <si>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</si>
  <si>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</si>
  <si>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</si>
  <si>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</si>
  <si>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</si>
  <si>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</si>
  <si>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</si>
  <si>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</si>
  <si>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</si>
  <si>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</si>
  <si>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</si>
  <si>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</si>
  <si>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</si>
  <si>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</si>
  <si>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</si>
  <si>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</si>
  <si>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</si>
  <si>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</si>
  <si>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</si>
  <si>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</si>
  <si>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</si>
  <si>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</si>
  <si>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</si>
  <si>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</si>
  <si>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</si>
  <si>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</si>
  <si>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</si>
  <si>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</si>
  <si>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</si>
  <si>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</si>
  <si>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</si>
  <si>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</si>
  <si>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</si>
  <si>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</si>
  <si>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</si>
  <si>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</si>
  <si>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</si>
  <si>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</si>
  <si>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</si>
  <si>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</si>
  <si>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</si>
  <si>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Nguyễn Ngọc</t>
  </si>
  <si>
    <t>Cường</t>
  </si>
  <si>
    <t>Dương</t>
  </si>
  <si>
    <t>Đạt</t>
  </si>
  <si>
    <t>Đức</t>
  </si>
  <si>
    <t>Lê Hồng</t>
  </si>
  <si>
    <t>Nguyễn Văn</t>
  </si>
  <si>
    <t>Hải</t>
  </si>
  <si>
    <t>19/08/1997</t>
  </si>
  <si>
    <t>Nguyễn Thị</t>
  </si>
  <si>
    <t>Hiền</t>
  </si>
  <si>
    <t>Hoàn</t>
  </si>
  <si>
    <t>21/06/1997</t>
  </si>
  <si>
    <t>Huy</t>
  </si>
  <si>
    <t>Huyền</t>
  </si>
  <si>
    <t>Linh</t>
  </si>
  <si>
    <t>Long</t>
  </si>
  <si>
    <t>Minh</t>
  </si>
  <si>
    <t>Ngô Thị</t>
  </si>
  <si>
    <t>Nguyễn Công</t>
  </si>
  <si>
    <t>Nguyễn Hoàng</t>
  </si>
  <si>
    <t>Thành</t>
  </si>
  <si>
    <t>Thắng</t>
  </si>
  <si>
    <t>Tú</t>
  </si>
  <si>
    <t>Đào Thanh</t>
  </si>
  <si>
    <t>Chuyên đề truyền thông đa phương tiện</t>
  </si>
  <si>
    <t>G01-A2</t>
  </si>
  <si>
    <t>Giờ thi: 08h00</t>
  </si>
  <si>
    <t>Nhóm: CDT1481M-01</t>
  </si>
  <si>
    <t>B15DCTT001</t>
  </si>
  <si>
    <t>Hoàng Việt</t>
  </si>
  <si>
    <t>20/07/1997</t>
  </si>
  <si>
    <t>D15CQTT01-B</t>
  </si>
  <si>
    <t>B15DCTT002</t>
  </si>
  <si>
    <t>Trần Thị Vân</t>
  </si>
  <si>
    <t>28/12/1996</t>
  </si>
  <si>
    <t>D15CQTT02-B</t>
  </si>
  <si>
    <t>B14DCPT424</t>
  </si>
  <si>
    <t>Trịnh Ngọc</t>
  </si>
  <si>
    <t>28/11/1995</t>
  </si>
  <si>
    <t>E14CQPT01-B</t>
  </si>
  <si>
    <t>B15DCTT003</t>
  </si>
  <si>
    <t>Mai Ngọc</t>
  </si>
  <si>
    <t>13/01/1997</t>
  </si>
  <si>
    <t>B15DCTT004</t>
  </si>
  <si>
    <t>Trần Đại</t>
  </si>
  <si>
    <t>Bàng</t>
  </si>
  <si>
    <t>21/04/1997</t>
  </si>
  <si>
    <t>B15DCTT006</t>
  </si>
  <si>
    <t>Đặng Thị Ngọc</t>
  </si>
  <si>
    <t>Châu</t>
  </si>
  <si>
    <t>12/06/1997</t>
  </si>
  <si>
    <t>B15DCTT008</t>
  </si>
  <si>
    <t>Đặng Văn</t>
  </si>
  <si>
    <t>25/04/1997</t>
  </si>
  <si>
    <t>B15DCTT014</t>
  </si>
  <si>
    <t>Nguyễn Thị Thùy</t>
  </si>
  <si>
    <t>Dung</t>
  </si>
  <si>
    <t>14/12/1997</t>
  </si>
  <si>
    <t>B15DCTT016</t>
  </si>
  <si>
    <t>Vũ Thị</t>
  </si>
  <si>
    <t>Duyên</t>
  </si>
  <si>
    <t>09/06/1997</t>
  </si>
  <si>
    <t>B15DCTT011</t>
  </si>
  <si>
    <t>Đỗ Đình</t>
  </si>
  <si>
    <t>Dự</t>
  </si>
  <si>
    <t>04/11/1997</t>
  </si>
  <si>
    <t>B15DCTT015</t>
  </si>
  <si>
    <t>Lê Thanh Thái</t>
  </si>
  <si>
    <t>12/05/1997</t>
  </si>
  <si>
    <t>B15DCTT009</t>
  </si>
  <si>
    <t>Nguyễn Tuấn</t>
  </si>
  <si>
    <t>19/04/1997</t>
  </si>
  <si>
    <t>B15DCTT010</t>
  </si>
  <si>
    <t>Vũ Lê</t>
  </si>
  <si>
    <t>10/09/1997</t>
  </si>
  <si>
    <t>B15DCTT012</t>
  </si>
  <si>
    <t>23/04/1997</t>
  </si>
  <si>
    <t>B15DCTT017</t>
  </si>
  <si>
    <t>Nguyễn Trường</t>
  </si>
  <si>
    <t>Giang</t>
  </si>
  <si>
    <t>28/05/1997</t>
  </si>
  <si>
    <t>B15DCTT019</t>
  </si>
  <si>
    <t>Lại Thị Mỹ</t>
  </si>
  <si>
    <t>Hạ</t>
  </si>
  <si>
    <t>12/09/1997</t>
  </si>
  <si>
    <t>B15DCTT020</t>
  </si>
  <si>
    <t>01/11/1997</t>
  </si>
  <si>
    <t>B15DCTT021</t>
  </si>
  <si>
    <t>Phạm Thị</t>
  </si>
  <si>
    <t>17/11/1997</t>
  </si>
  <si>
    <t>B15DCTT022</t>
  </si>
  <si>
    <t>Nguyễn Đức</t>
  </si>
  <si>
    <t>Hậu</t>
  </si>
  <si>
    <t>20/09/1997</t>
  </si>
  <si>
    <t>B15DCTT023</t>
  </si>
  <si>
    <t>Hiên</t>
  </si>
  <si>
    <t>B15DCTT024</t>
  </si>
  <si>
    <t>Nguyễn Thị Thu</t>
  </si>
  <si>
    <t>27/06/1997</t>
  </si>
  <si>
    <t>B15DCTT025</t>
  </si>
  <si>
    <t>24/08/1997</t>
  </si>
  <si>
    <t>B15DCTT026</t>
  </si>
  <si>
    <t>Tạ Xuân</t>
  </si>
  <si>
    <t>Hinh</t>
  </si>
  <si>
    <t>04/02/1996</t>
  </si>
  <si>
    <t>B15DCTT027</t>
  </si>
  <si>
    <t>Hoa</t>
  </si>
  <si>
    <t>16/04/1997</t>
  </si>
  <si>
    <t>B15DCTT028</t>
  </si>
  <si>
    <t>Trần Minh</t>
  </si>
  <si>
    <t>Hòa</t>
  </si>
  <si>
    <t>06/09/1996</t>
  </si>
  <si>
    <t>B15DCTT029</t>
  </si>
  <si>
    <t>Vương Thị</t>
  </si>
  <si>
    <t>13/08/1997</t>
  </si>
  <si>
    <t>B15DCTT031</t>
  </si>
  <si>
    <t>Nguyễn Tiến</t>
  </si>
  <si>
    <t>Hoàng</t>
  </si>
  <si>
    <t>05/01/1997</t>
  </si>
  <si>
    <t>B15DCTT033</t>
  </si>
  <si>
    <t>Đặng Thị</t>
  </si>
  <si>
    <t>Hồng</t>
  </si>
  <si>
    <t>07/10/1997</t>
  </si>
  <si>
    <t>B15DCTT032</t>
  </si>
  <si>
    <t>Phan Thị</t>
  </si>
  <si>
    <t>19/02/1997</t>
  </si>
  <si>
    <t>B15DCTT034</t>
  </si>
  <si>
    <t>Phạm Thế</t>
  </si>
  <si>
    <t>Huấn</t>
  </si>
  <si>
    <t>22/05/1992</t>
  </si>
  <si>
    <t>B15DCTT037</t>
  </si>
  <si>
    <t>Nguyễn Mậu</t>
  </si>
  <si>
    <t>B14DCPT224</t>
  </si>
  <si>
    <t>Nguyễn Quang</t>
  </si>
  <si>
    <t>22/12/1996</t>
  </si>
  <si>
    <t>D14TTDPT1</t>
  </si>
  <si>
    <t>B14DCPT057</t>
  </si>
  <si>
    <t>Đào Thu</t>
  </si>
  <si>
    <t>28/10/1996</t>
  </si>
  <si>
    <t>B15DCTT040</t>
  </si>
  <si>
    <t>Hoàng Thị</t>
  </si>
  <si>
    <t>16/05/1997</t>
  </si>
  <si>
    <t>B15DCTT038</t>
  </si>
  <si>
    <t>13/07/1996</t>
  </si>
  <si>
    <t>B15DCTT039</t>
  </si>
  <si>
    <t>10/05/1997</t>
  </si>
  <si>
    <t>B15DCTT041</t>
  </si>
  <si>
    <t>04/12/1997</t>
  </si>
  <si>
    <t>B15DCTT035</t>
  </si>
  <si>
    <t>Nguyễn Thành</t>
  </si>
  <si>
    <t>Hưng</t>
  </si>
  <si>
    <t>03/12/1997</t>
  </si>
  <si>
    <t>B15DCTT036</t>
  </si>
  <si>
    <t>Bùi Thị</t>
  </si>
  <si>
    <t>Hương</t>
  </si>
  <si>
    <t>13/06/1997</t>
  </si>
  <si>
    <t>B15DCTT042</t>
  </si>
  <si>
    <t>Trần Hồng</t>
  </si>
  <si>
    <t>Khanh</t>
  </si>
  <si>
    <t>26/03/1997</t>
  </si>
  <si>
    <t>B15DCTT046</t>
  </si>
  <si>
    <t>Bùi Thị Mỹ</t>
  </si>
  <si>
    <t>30/08/1997</t>
  </si>
  <si>
    <t>B15DCTT045</t>
  </si>
  <si>
    <t>Nguyễn Mai</t>
  </si>
  <si>
    <t>01/05/1996</t>
  </si>
  <si>
    <t>B15DCTT044</t>
  </si>
  <si>
    <t>17/09/1997</t>
  </si>
  <si>
    <t>B15DCTT047</t>
  </si>
  <si>
    <t>Đào Hữu</t>
  </si>
  <si>
    <t>23/03/1997</t>
  </si>
  <si>
    <t>B15DCTT048</t>
  </si>
  <si>
    <t>Hà Tiến</t>
  </si>
  <si>
    <t>Mạnh</t>
  </si>
  <si>
    <t>20/02/1997</t>
  </si>
  <si>
    <t>B15DCTT049</t>
  </si>
  <si>
    <t>Bùi Quang</t>
  </si>
  <si>
    <t>B15DCTT053</t>
  </si>
  <si>
    <t>28/04/1997</t>
  </si>
  <si>
    <t>B15DCTT052</t>
  </si>
  <si>
    <t>Lê Thị</t>
  </si>
  <si>
    <t>22/01/1997</t>
  </si>
  <si>
    <t>B15DCTT050</t>
  </si>
  <si>
    <t>14/09/1997</t>
  </si>
  <si>
    <t>B15DCTT051</t>
  </si>
  <si>
    <t>Phạm Đức</t>
  </si>
  <si>
    <t>02/11/1997</t>
  </si>
  <si>
    <t>B15DCTT056</t>
  </si>
  <si>
    <t>Phạm Thị Hàn</t>
  </si>
  <si>
    <t>Nhi</t>
  </si>
  <si>
    <t>10/03/1997</t>
  </si>
  <si>
    <t>B15DCTT057</t>
  </si>
  <si>
    <t>Lê Thị Thùy</t>
  </si>
  <si>
    <t>Ninh</t>
  </si>
  <si>
    <t>29/03/1997</t>
  </si>
  <si>
    <t>B15DCTT058</t>
  </si>
  <si>
    <t>Nguyễn Hồng</t>
  </si>
  <si>
    <t>Phúc</t>
  </si>
  <si>
    <t>08/02/1997</t>
  </si>
  <si>
    <t>B15DCTT060</t>
  </si>
  <si>
    <t>Phương</t>
  </si>
  <si>
    <t>25/09/1997</t>
  </si>
  <si>
    <t>B15DCTT059</t>
  </si>
  <si>
    <t>Phạm Lan</t>
  </si>
  <si>
    <t>13/03/1996</t>
  </si>
  <si>
    <t>B15DCTT062</t>
  </si>
  <si>
    <t>Lê Thị Như</t>
  </si>
  <si>
    <t>Quỳnh</t>
  </si>
  <si>
    <t>05/08/1997</t>
  </si>
  <si>
    <t>B15DCTT063</t>
  </si>
  <si>
    <t>13/11/1997</t>
  </si>
  <si>
    <t>B15DCTT067</t>
  </si>
  <si>
    <t>Thái (quốc</t>
  </si>
  <si>
    <t>09/02/1997</t>
  </si>
  <si>
    <t>B15DCTT070</t>
  </si>
  <si>
    <t>B15DCTT069</t>
  </si>
  <si>
    <t>15/06/1997</t>
  </si>
  <si>
    <t>B15DCTT068</t>
  </si>
  <si>
    <t>Đàm Minh</t>
  </si>
  <si>
    <t>02/01/1997</t>
  </si>
  <si>
    <t>B15DCTT071</t>
  </si>
  <si>
    <t>Trần Thị Minh</t>
  </si>
  <si>
    <t>Thúy</t>
  </si>
  <si>
    <t>02/07/1997</t>
  </si>
  <si>
    <t>B15DCTT073</t>
  </si>
  <si>
    <t>Tình</t>
  </si>
  <si>
    <t>01/05/1997</t>
  </si>
  <si>
    <t>B15DCTT074</t>
  </si>
  <si>
    <t>Bùi Quốc</t>
  </si>
  <si>
    <t>Toản</t>
  </si>
  <si>
    <t>18/01/1997</t>
  </si>
  <si>
    <t>B15DCTT077</t>
  </si>
  <si>
    <t>Đỗ Thị Huyền</t>
  </si>
  <si>
    <t>Trang</t>
  </si>
  <si>
    <t>03/04/1997</t>
  </si>
  <si>
    <t>B15DCTT076</t>
  </si>
  <si>
    <t>03/10/1997</t>
  </si>
  <si>
    <t>B15DCTT075</t>
  </si>
  <si>
    <t>06/02/1997</t>
  </si>
  <si>
    <t>B15DCTT078</t>
  </si>
  <si>
    <t>Nguyễn Thị Ngọc</t>
  </si>
  <si>
    <t>Trinh</t>
  </si>
  <si>
    <t>02/03/1997</t>
  </si>
  <si>
    <t>B15DCTT082</t>
  </si>
  <si>
    <t>Đào Huy</t>
  </si>
  <si>
    <t>24/12/1997</t>
  </si>
  <si>
    <t>B15DCTT080</t>
  </si>
  <si>
    <t>Nguyễn Minh</t>
  </si>
  <si>
    <t>B15DCTT085</t>
  </si>
  <si>
    <t>Uyên</t>
  </si>
  <si>
    <t>28/10/1997</t>
  </si>
  <si>
    <t>B15DCTT086</t>
  </si>
  <si>
    <t>Vân</t>
  </si>
  <si>
    <t>17/05/1997</t>
  </si>
  <si>
    <t>B15DCTT087</t>
  </si>
  <si>
    <t>Nguyễn Thị Hải</t>
  </si>
  <si>
    <t>Yến</t>
  </si>
  <si>
    <t>10/06/1997</t>
  </si>
  <si>
    <t>B15DCTT088</t>
  </si>
  <si>
    <t>31/08/1997</t>
  </si>
  <si>
    <t>BẢNG ĐIỂM HỌC PHẦN</t>
  </si>
  <si>
    <t>C</t>
  </si>
  <si>
    <t>Ánh</t>
  </si>
  <si>
    <t>V</t>
  </si>
  <si>
    <t>Vắng</t>
  </si>
  <si>
    <t>Hà Nội, ngày 18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</si>
</sst>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4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9" fillId="3" borderId="15" xfId="1" applyFont="1" applyFill="1" applyBorder="1" applyAlignment="1" applyProtection="1">
      <alignment horizontal="center" vertical="center"/>
      <protection locked="0"/>
    </xf>
    <xf numFmtId="0" fontId="29" fillId="3" borderId="15" xfId="0" applyFont="1" applyFill="1" applyBorder="1" applyAlignment="1">
      <alignment horizontal="center" vertical="center"/>
    </xf>
    <xf numFmtId="0" fontId="29" fillId="3" borderId="16" xfId="0" applyFont="1" applyFill="1" applyBorder="1" applyAlignment="1">
      <alignment vertical="center"/>
    </xf>
    <xf numFmtId="0" fontId="30" fillId="3" borderId="17" xfId="0" applyFont="1" applyFill="1" applyBorder="1" applyAlignment="1">
      <alignment vertical="center"/>
    </xf>
    <xf numFmtId="14" fontId="29" fillId="3" borderId="15" xfId="0" applyNumberFormat="1" applyFont="1" applyFill="1" applyBorder="1" applyAlignment="1">
      <alignment horizontal="center" vertical="center"/>
    </xf>
    <xf numFmtId="164" fontId="29" fillId="3" borderId="17" xfId="4" quotePrefix="1" applyNumberFormat="1" applyFont="1" applyFill="1" applyBorder="1" applyAlignment="1" applyProtection="1">
      <alignment horizontal="center" vertical="center"/>
      <protection locked="0"/>
    </xf>
    <xf numFmtId="0" fontId="29" fillId="3" borderId="17" xfId="4" applyFont="1" applyFill="1" applyBorder="1" applyAlignment="1" applyProtection="1">
      <alignment horizontal="center" vertical="center"/>
      <protection locked="0"/>
    </xf>
    <xf numFmtId="165" fontId="29" fillId="3" borderId="15" xfId="0" applyNumberFormat="1" applyFont="1" applyFill="1" applyBorder="1" applyAlignment="1" applyProtection="1">
      <alignment horizontal="center" vertical="center"/>
      <protection locked="0"/>
    </xf>
    <xf numFmtId="165" fontId="31" fillId="3" borderId="15" xfId="0" applyNumberFormat="1" applyFont="1" applyFill="1" applyBorder="1" applyAlignment="1" applyProtection="1">
      <alignment horizontal="center" vertical="center"/>
      <protection hidden="1"/>
    </xf>
    <xf numFmtId="0" fontId="29" fillId="3" borderId="15" xfId="0" applyFont="1" applyFill="1" applyBorder="1" applyAlignment="1" applyProtection="1">
      <alignment horizontal="center"/>
      <protection hidden="1"/>
    </xf>
    <xf numFmtId="165" fontId="29" fillId="3" borderId="15" xfId="0" quotePrefix="1" applyNumberFormat="1" applyFont="1" applyFill="1" applyBorder="1" applyAlignment="1" applyProtection="1">
      <alignment horizontal="center"/>
      <protection hidden="1"/>
    </xf>
    <xf numFmtId="0" fontId="29" fillId="3" borderId="15" xfId="0" applyFont="1" applyFill="1" applyBorder="1" applyAlignment="1" applyProtection="1">
      <alignment horizontal="center" vertical="center"/>
      <protection hidden="1"/>
    </xf>
    <xf numFmtId="0" fontId="32" fillId="3" borderId="0" xfId="0" applyFont="1" applyFill="1" applyProtection="1">
      <protection locked="0"/>
    </xf>
    <xf numFmtId="0" fontId="33" fillId="3" borderId="0" xfId="0" applyFont="1" applyFill="1" applyBorder="1" applyProtection="1">
      <protection hidden="1"/>
    </xf>
    <xf numFmtId="0" fontId="33" fillId="3" borderId="0" xfId="0" applyFont="1" applyFill="1" applyBorder="1" applyProtection="1">
      <protection locked="0"/>
    </xf>
    <xf numFmtId="0" fontId="33" fillId="3" borderId="0" xfId="0" applyFont="1" applyFill="1" applyProtection="1"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3"/>
  <sheetViews>
    <sheetView tabSelected="1" topLeftCell="B1" workbookViewId="0">
      <pane ySplit="4" topLeftCell="A88" activePane="bottomLeft" state="frozen"/>
      <selection activeCell="A6" sqref="A6:XFD6"/>
      <selection pane="bottomLeft" activeCell="B93" sqref="A93:XFD103"/>
    </sheetView>
  </sheetViews>
  <sheetFormatPr defaultRowHeight="15.75"/>
  <cols>
    <col min="1" max="1" width="1.25" style="1" hidden="1" customWidth="1"/>
    <col min="2" max="2" width="6" style="1" customWidth="1"/>
    <col min="3" max="3" width="13.125" style="1" customWidth="1"/>
    <col min="4" max="4" width="13.5" style="1" customWidth="1"/>
    <col min="5" max="5" width="8.75" style="1" customWidth="1"/>
    <col min="6" max="6" width="9.375" style="1" hidden="1" customWidth="1"/>
    <col min="7" max="7" width="13.625" style="1" customWidth="1"/>
    <col min="8" max="8" width="5.875" style="1" customWidth="1"/>
    <col min="9" max="9" width="6.5" style="1" customWidth="1"/>
    <col min="10" max="10" width="4.375" style="1" hidden="1" customWidth="1"/>
    <col min="11" max="11" width="6.87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7" style="1" customWidth="1"/>
    <col min="17" max="17" width="6.25" style="1" customWidth="1"/>
    <col min="18" max="18" width="6.5" style="1" hidden="1" customWidth="1"/>
    <col min="19" max="19" width="11.875" style="1" hidden="1" customWidth="1"/>
    <col min="20" max="20" width="16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40" t="s">
        <v>0</v>
      </c>
      <c r="H1" s="140"/>
      <c r="I1" s="140"/>
      <c r="J1" s="140"/>
      <c r="K1" s="140"/>
      <c r="L1" s="140" t="s">
        <v>82</v>
      </c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317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33" t="s">
        <v>3</v>
      </c>
      <c r="C5" s="133"/>
      <c r="D5" s="90" t="s">
        <v>81</v>
      </c>
      <c r="E5" s="90"/>
      <c r="F5" s="90"/>
      <c r="G5" s="90"/>
      <c r="H5" s="90"/>
      <c r="I5" s="90"/>
      <c r="J5" s="90"/>
      <c r="K5" s="90"/>
      <c r="L5" s="90"/>
      <c r="M5" s="90"/>
      <c r="N5" s="90"/>
      <c r="O5" s="132" t="s">
        <v>84</v>
      </c>
      <c r="P5" s="132"/>
      <c r="Q5" s="132"/>
      <c r="R5" s="132"/>
      <c r="S5" s="132"/>
      <c r="T5" s="132"/>
      <c r="W5" s="128" t="s">
        <v>43</v>
      </c>
      <c r="X5" s="128" t="s">
        <v>9</v>
      </c>
      <c r="Y5" s="128" t="s">
        <v>42</v>
      </c>
      <c r="Z5" s="128" t="s">
        <v>41</v>
      </c>
      <c r="AA5" s="128"/>
      <c r="AB5" s="128"/>
      <c r="AC5" s="128"/>
      <c r="AD5" s="128" t="s">
        <v>40</v>
      </c>
      <c r="AE5" s="128"/>
      <c r="AF5" s="128" t="s">
        <v>38</v>
      </c>
      <c r="AG5" s="128"/>
      <c r="AH5" s="128" t="s">
        <v>39</v>
      </c>
      <c r="AI5" s="128"/>
      <c r="AJ5" s="128" t="s">
        <v>37</v>
      </c>
      <c r="AK5" s="128"/>
      <c r="AL5" s="81"/>
    </row>
    <row r="6" spans="2:38" ht="17.25" customHeight="1">
      <c r="B6" s="129" t="s">
        <v>4</v>
      </c>
      <c r="C6" s="129"/>
      <c r="D6" s="8">
        <v>2</v>
      </c>
      <c r="G6" s="91" t="s">
        <v>51</v>
      </c>
      <c r="H6" s="130">
        <v>43637</v>
      </c>
      <c r="I6" s="131"/>
      <c r="J6" s="131"/>
      <c r="K6" s="131"/>
      <c r="L6" s="131"/>
      <c r="M6" s="131"/>
      <c r="N6" s="131"/>
      <c r="O6" s="132" t="s">
        <v>83</v>
      </c>
      <c r="P6" s="132"/>
      <c r="Q6" s="132"/>
      <c r="R6" s="132"/>
      <c r="S6" s="132"/>
      <c r="T6" s="132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81"/>
    </row>
    <row r="8" spans="2:38" ht="44.25" customHeight="1">
      <c r="B8" s="118" t="s">
        <v>5</v>
      </c>
      <c r="C8" s="134" t="s">
        <v>6</v>
      </c>
      <c r="D8" s="136" t="s">
        <v>7</v>
      </c>
      <c r="E8" s="137"/>
      <c r="F8" s="118" t="s">
        <v>8</v>
      </c>
      <c r="G8" s="118" t="s">
        <v>9</v>
      </c>
      <c r="H8" s="127" t="s">
        <v>10</v>
      </c>
      <c r="I8" s="127" t="s">
        <v>11</v>
      </c>
      <c r="J8" s="127" t="s">
        <v>12</v>
      </c>
      <c r="K8" s="127" t="s">
        <v>13</v>
      </c>
      <c r="L8" s="126" t="s">
        <v>14</v>
      </c>
      <c r="M8" s="121" t="s">
        <v>44</v>
      </c>
      <c r="N8" s="123"/>
      <c r="O8" s="126" t="s">
        <v>15</v>
      </c>
      <c r="P8" s="126" t="s">
        <v>16</v>
      </c>
      <c r="Q8" s="118" t="s">
        <v>17</v>
      </c>
      <c r="R8" s="126" t="s">
        <v>18</v>
      </c>
      <c r="S8" s="118" t="s">
        <v>19</v>
      </c>
      <c r="T8" s="118" t="s">
        <v>20</v>
      </c>
      <c r="W8" s="128"/>
      <c r="X8" s="128"/>
      <c r="Y8" s="128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20"/>
      <c r="C9" s="135"/>
      <c r="D9" s="138"/>
      <c r="E9" s="139"/>
      <c r="F9" s="120"/>
      <c r="G9" s="120"/>
      <c r="H9" s="127"/>
      <c r="I9" s="127"/>
      <c r="J9" s="127"/>
      <c r="K9" s="127"/>
      <c r="L9" s="126"/>
      <c r="M9" s="93" t="s">
        <v>45</v>
      </c>
      <c r="N9" s="93" t="s">
        <v>46</v>
      </c>
      <c r="O9" s="126"/>
      <c r="P9" s="126"/>
      <c r="Q9" s="119"/>
      <c r="R9" s="126"/>
      <c r="S9" s="120"/>
      <c r="T9" s="119"/>
      <c r="V9" s="88"/>
      <c r="W9" s="67" t="str">
        <f>+D5</f>
        <v>Chuyên đề truyền thông đa phương tiện</v>
      </c>
      <c r="X9" s="68">
        <f>+P5</f>
        <v>0</v>
      </c>
      <c r="Y9" s="69">
        <f>+$AH$9+$AJ$9+$AF$9</f>
        <v>74</v>
      </c>
      <c r="Z9" s="63">
        <f>COUNTIF($S$10:$S$144,"Khiển trách")</f>
        <v>0</v>
      </c>
      <c r="AA9" s="63">
        <f>COUNTIF($S$10:$S$144,"Cảnh cáo")</f>
        <v>0</v>
      </c>
      <c r="AB9" s="63">
        <f>COUNTIF($S$10:$S$144,"Đình chỉ thi")</f>
        <v>0</v>
      </c>
      <c r="AC9" s="70">
        <f>+($Z$9+$AA$9+$AB$9)/$Y$9*100%</f>
        <v>0</v>
      </c>
      <c r="AD9" s="63">
        <f>SUM(COUNTIF($S$10:$S$142,"Vắng"),COUNTIF($S$10:$S$142,"Vắng có phép"))</f>
        <v>0</v>
      </c>
      <c r="AE9" s="71">
        <f>+$AD$9/$Y$9</f>
        <v>0</v>
      </c>
      <c r="AF9" s="72">
        <f>COUNTIF($V$10:$V$142,"Thi lại")</f>
        <v>0</v>
      </c>
      <c r="AG9" s="71">
        <f>+$AF$9/$Y$9</f>
        <v>0</v>
      </c>
      <c r="AH9" s="72">
        <f>COUNTIF($V$10:$V$143,"Học lại")</f>
        <v>3</v>
      </c>
      <c r="AI9" s="71">
        <f>+$AH$9/$Y$9</f>
        <v>4.0540540540540543E-2</v>
      </c>
      <c r="AJ9" s="63">
        <f>COUNTIF($V$11:$V$143,"Đạt")</f>
        <v>71</v>
      </c>
      <c r="AK9" s="70">
        <f>+$AJ$9/$Y$9</f>
        <v>0.95945945945945943</v>
      </c>
      <c r="AL9" s="80"/>
    </row>
    <row r="10" spans="2:38" ht="24" customHeight="1">
      <c r="B10" s="121" t="s">
        <v>26</v>
      </c>
      <c r="C10" s="122"/>
      <c r="D10" s="122"/>
      <c r="E10" s="122"/>
      <c r="F10" s="122"/>
      <c r="G10" s="12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20"/>
      <c r="R10" s="14"/>
      <c r="S10" s="14"/>
      <c r="T10" s="120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5.95" customHeight="1">
      <c r="B11" s="15">
        <v>1</v>
      </c>
      <c r="C11" s="16" t="s">
        <v>85</v>
      </c>
      <c r="D11" s="17" t="s">
        <v>86</v>
      </c>
      <c r="E11" s="18" t="s">
        <v>55</v>
      </c>
      <c r="F11" s="19" t="s">
        <v>87</v>
      </c>
      <c r="G11" s="16" t="s">
        <v>88</v>
      </c>
      <c r="H11" s="20">
        <v>9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8</v>
      </c>
      <c r="Q11" s="23">
        <f t="shared" ref="Q11:Q41" si="0">ROUND(SUMPRODUCT(H11:P11,$H$10:$P$10)/100,1)</f>
        <v>8.4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84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8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5.95" customHeight="1">
      <c r="B12" s="26">
        <v>2</v>
      </c>
      <c r="C12" s="27" t="s">
        <v>89</v>
      </c>
      <c r="D12" s="28" t="s">
        <v>90</v>
      </c>
      <c r="E12" s="29" t="s">
        <v>55</v>
      </c>
      <c r="F12" s="30" t="s">
        <v>91</v>
      </c>
      <c r="G12" s="27" t="s">
        <v>92</v>
      </c>
      <c r="H12" s="31">
        <v>10</v>
      </c>
      <c r="I12" s="31">
        <v>8</v>
      </c>
      <c r="J12" s="31" t="s">
        <v>27</v>
      </c>
      <c r="K12" s="31">
        <v>9</v>
      </c>
      <c r="L12" s="32"/>
      <c r="M12" s="32"/>
      <c r="N12" s="32"/>
      <c r="O12" s="32"/>
      <c r="P12" s="33">
        <v>6</v>
      </c>
      <c r="Q12" s="34">
        <f t="shared" si="0"/>
        <v>7.1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89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5.95" customHeight="1">
      <c r="B13" s="26">
        <v>3</v>
      </c>
      <c r="C13" s="27" t="s">
        <v>93</v>
      </c>
      <c r="D13" s="28" t="s">
        <v>94</v>
      </c>
      <c r="E13" s="29" t="s">
        <v>55</v>
      </c>
      <c r="F13" s="30" t="s">
        <v>95</v>
      </c>
      <c r="G13" s="27" t="s">
        <v>96</v>
      </c>
      <c r="H13" s="31">
        <v>0</v>
      </c>
      <c r="I13" s="31">
        <v>0</v>
      </c>
      <c r="J13" s="31" t="s">
        <v>27</v>
      </c>
      <c r="K13" s="31">
        <v>0</v>
      </c>
      <c r="L13" s="38"/>
      <c r="M13" s="38"/>
      <c r="N13" s="38"/>
      <c r="O13" s="38"/>
      <c r="P13" s="33" t="s">
        <v>318</v>
      </c>
      <c r="Q13" s="34">
        <f t="shared" si="0"/>
        <v>0</v>
      </c>
      <c r="R13" s="35" t="str">
        <f t="shared" ref="R13:R8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56" si="4">+IF(OR($H13=0,$I13=0,$J13=0,$K13=0),"Không đủ ĐKDT","")</f>
        <v>Không đủ ĐKDT</v>
      </c>
      <c r="U13" s="3"/>
      <c r="V13" s="89" t="str">
        <f t="shared" si="2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5.95" customHeight="1">
      <c r="B14" s="26">
        <v>4</v>
      </c>
      <c r="C14" s="27" t="s">
        <v>97</v>
      </c>
      <c r="D14" s="28" t="s">
        <v>98</v>
      </c>
      <c r="E14" s="29" t="s">
        <v>319</v>
      </c>
      <c r="F14" s="30" t="s">
        <v>99</v>
      </c>
      <c r="G14" s="27" t="s">
        <v>88</v>
      </c>
      <c r="H14" s="31">
        <v>9</v>
      </c>
      <c r="I14" s="31">
        <v>7</v>
      </c>
      <c r="J14" s="31" t="s">
        <v>27</v>
      </c>
      <c r="K14" s="31">
        <v>8</v>
      </c>
      <c r="L14" s="38"/>
      <c r="M14" s="38"/>
      <c r="N14" s="38"/>
      <c r="O14" s="38"/>
      <c r="P14" s="33">
        <v>8</v>
      </c>
      <c r="Q14" s="34">
        <f t="shared" si="0"/>
        <v>7.9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5.95" customHeight="1">
      <c r="B15" s="26">
        <v>5</v>
      </c>
      <c r="C15" s="27" t="s">
        <v>100</v>
      </c>
      <c r="D15" s="28" t="s">
        <v>101</v>
      </c>
      <c r="E15" s="29" t="s">
        <v>102</v>
      </c>
      <c r="F15" s="30" t="s">
        <v>103</v>
      </c>
      <c r="G15" s="27" t="s">
        <v>92</v>
      </c>
      <c r="H15" s="31">
        <v>9</v>
      </c>
      <c r="I15" s="31">
        <v>7</v>
      </c>
      <c r="J15" s="31" t="s">
        <v>27</v>
      </c>
      <c r="K15" s="31">
        <v>8</v>
      </c>
      <c r="L15" s="38"/>
      <c r="M15" s="38"/>
      <c r="N15" s="38"/>
      <c r="O15" s="38"/>
      <c r="P15" s="33">
        <v>5</v>
      </c>
      <c r="Q15" s="34">
        <f t="shared" si="0"/>
        <v>6.1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3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5.95" customHeight="1">
      <c r="B16" s="26">
        <v>6</v>
      </c>
      <c r="C16" s="27" t="s">
        <v>104</v>
      </c>
      <c r="D16" s="28" t="s">
        <v>105</v>
      </c>
      <c r="E16" s="29" t="s">
        <v>106</v>
      </c>
      <c r="F16" s="30" t="s">
        <v>107</v>
      </c>
      <c r="G16" s="27" t="s">
        <v>92</v>
      </c>
      <c r="H16" s="31">
        <v>10</v>
      </c>
      <c r="I16" s="31">
        <v>8</v>
      </c>
      <c r="J16" s="31" t="s">
        <v>27</v>
      </c>
      <c r="K16" s="31">
        <v>9</v>
      </c>
      <c r="L16" s="38"/>
      <c r="M16" s="38"/>
      <c r="N16" s="38"/>
      <c r="O16" s="38"/>
      <c r="P16" s="33">
        <v>9</v>
      </c>
      <c r="Q16" s="34">
        <f t="shared" si="0"/>
        <v>8.9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5.95" customHeight="1">
      <c r="B17" s="26">
        <v>7</v>
      </c>
      <c r="C17" s="27" t="s">
        <v>108</v>
      </c>
      <c r="D17" s="28" t="s">
        <v>109</v>
      </c>
      <c r="E17" s="29" t="s">
        <v>57</v>
      </c>
      <c r="F17" s="30" t="s">
        <v>110</v>
      </c>
      <c r="G17" s="27" t="s">
        <v>92</v>
      </c>
      <c r="H17" s="31">
        <v>10</v>
      </c>
      <c r="I17" s="31">
        <v>7.5</v>
      </c>
      <c r="J17" s="31" t="s">
        <v>27</v>
      </c>
      <c r="K17" s="31">
        <v>8.5</v>
      </c>
      <c r="L17" s="38"/>
      <c r="M17" s="38"/>
      <c r="N17" s="38"/>
      <c r="O17" s="38"/>
      <c r="P17" s="33">
        <v>6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5.95" customHeight="1">
      <c r="B18" s="26">
        <v>8</v>
      </c>
      <c r="C18" s="27" t="s">
        <v>111</v>
      </c>
      <c r="D18" s="28" t="s">
        <v>112</v>
      </c>
      <c r="E18" s="29" t="s">
        <v>113</v>
      </c>
      <c r="F18" s="30" t="s">
        <v>114</v>
      </c>
      <c r="G18" s="27" t="s">
        <v>92</v>
      </c>
      <c r="H18" s="31">
        <v>10</v>
      </c>
      <c r="I18" s="31">
        <v>8</v>
      </c>
      <c r="J18" s="31" t="s">
        <v>27</v>
      </c>
      <c r="K18" s="31">
        <v>9</v>
      </c>
      <c r="L18" s="38"/>
      <c r="M18" s="38"/>
      <c r="N18" s="38"/>
      <c r="O18" s="38"/>
      <c r="P18" s="33">
        <v>7</v>
      </c>
      <c r="Q18" s="34">
        <f t="shared" si="0"/>
        <v>7.7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5.95" customHeight="1">
      <c r="B19" s="26">
        <v>9</v>
      </c>
      <c r="C19" s="27" t="s">
        <v>115</v>
      </c>
      <c r="D19" s="28" t="s">
        <v>116</v>
      </c>
      <c r="E19" s="29" t="s">
        <v>117</v>
      </c>
      <c r="F19" s="30" t="s">
        <v>118</v>
      </c>
      <c r="G19" s="27" t="s">
        <v>92</v>
      </c>
      <c r="H19" s="31">
        <v>10</v>
      </c>
      <c r="I19" s="31">
        <v>8</v>
      </c>
      <c r="J19" s="31" t="s">
        <v>27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5.95" customHeight="1">
      <c r="B20" s="26">
        <v>10</v>
      </c>
      <c r="C20" s="27" t="s">
        <v>119</v>
      </c>
      <c r="D20" s="28" t="s">
        <v>120</v>
      </c>
      <c r="E20" s="29" t="s">
        <v>121</v>
      </c>
      <c r="F20" s="30" t="s">
        <v>122</v>
      </c>
      <c r="G20" s="27" t="s">
        <v>88</v>
      </c>
      <c r="H20" s="31">
        <v>10</v>
      </c>
      <c r="I20" s="31">
        <v>7</v>
      </c>
      <c r="J20" s="31" t="s">
        <v>27</v>
      </c>
      <c r="K20" s="31">
        <v>8</v>
      </c>
      <c r="L20" s="38"/>
      <c r="M20" s="38"/>
      <c r="N20" s="38"/>
      <c r="O20" s="38"/>
      <c r="P20" s="33">
        <v>6</v>
      </c>
      <c r="Q20" s="34">
        <f t="shared" si="0"/>
        <v>6.8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5.95" customHeight="1">
      <c r="B21" s="26">
        <v>11</v>
      </c>
      <c r="C21" s="27" t="s">
        <v>123</v>
      </c>
      <c r="D21" s="28" t="s">
        <v>124</v>
      </c>
      <c r="E21" s="29" t="s">
        <v>58</v>
      </c>
      <c r="F21" s="30" t="s">
        <v>125</v>
      </c>
      <c r="G21" s="27" t="s">
        <v>88</v>
      </c>
      <c r="H21" s="31">
        <v>10</v>
      </c>
      <c r="I21" s="31">
        <v>8</v>
      </c>
      <c r="J21" s="31" t="s">
        <v>27</v>
      </c>
      <c r="K21" s="31">
        <v>9</v>
      </c>
      <c r="L21" s="38"/>
      <c r="M21" s="38"/>
      <c r="N21" s="38"/>
      <c r="O21" s="38"/>
      <c r="P21" s="33">
        <v>8</v>
      </c>
      <c r="Q21" s="34">
        <f t="shared" si="0"/>
        <v>8.3000000000000007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5.95" customHeight="1">
      <c r="B22" s="26">
        <v>12</v>
      </c>
      <c r="C22" s="27" t="s">
        <v>126</v>
      </c>
      <c r="D22" s="28" t="s">
        <v>127</v>
      </c>
      <c r="E22" s="29" t="s">
        <v>59</v>
      </c>
      <c r="F22" s="30" t="s">
        <v>128</v>
      </c>
      <c r="G22" s="27" t="s">
        <v>88</v>
      </c>
      <c r="H22" s="31">
        <v>10</v>
      </c>
      <c r="I22" s="31">
        <v>7</v>
      </c>
      <c r="J22" s="31" t="s">
        <v>27</v>
      </c>
      <c r="K22" s="31">
        <v>8</v>
      </c>
      <c r="L22" s="38"/>
      <c r="M22" s="38"/>
      <c r="N22" s="38"/>
      <c r="O22" s="38"/>
      <c r="P22" s="33">
        <v>4.5</v>
      </c>
      <c r="Q22" s="34">
        <f t="shared" si="0"/>
        <v>5.9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5.95" customHeight="1">
      <c r="B23" s="26">
        <v>13</v>
      </c>
      <c r="C23" s="27" t="s">
        <v>129</v>
      </c>
      <c r="D23" s="28" t="s">
        <v>130</v>
      </c>
      <c r="E23" s="29" t="s">
        <v>59</v>
      </c>
      <c r="F23" s="30" t="s">
        <v>131</v>
      </c>
      <c r="G23" s="27" t="s">
        <v>92</v>
      </c>
      <c r="H23" s="31">
        <v>10</v>
      </c>
      <c r="I23" s="31">
        <v>8.5</v>
      </c>
      <c r="J23" s="31" t="s">
        <v>27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9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5.95" customHeight="1">
      <c r="B24" s="26">
        <v>14</v>
      </c>
      <c r="C24" s="27" t="s">
        <v>132</v>
      </c>
      <c r="D24" s="28" t="s">
        <v>61</v>
      </c>
      <c r="E24" s="29" t="s">
        <v>60</v>
      </c>
      <c r="F24" s="30" t="s">
        <v>133</v>
      </c>
      <c r="G24" s="27" t="s">
        <v>92</v>
      </c>
      <c r="H24" s="31">
        <v>10</v>
      </c>
      <c r="I24" s="31">
        <v>8</v>
      </c>
      <c r="J24" s="31" t="s">
        <v>27</v>
      </c>
      <c r="K24" s="31">
        <v>8.5</v>
      </c>
      <c r="L24" s="38"/>
      <c r="M24" s="38"/>
      <c r="N24" s="38"/>
      <c r="O24" s="38"/>
      <c r="P24" s="33">
        <v>7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5.95" customHeight="1">
      <c r="B25" s="26">
        <v>15</v>
      </c>
      <c r="C25" s="27" t="s">
        <v>134</v>
      </c>
      <c r="D25" s="28" t="s">
        <v>135</v>
      </c>
      <c r="E25" s="29" t="s">
        <v>136</v>
      </c>
      <c r="F25" s="30" t="s">
        <v>137</v>
      </c>
      <c r="G25" s="27" t="s">
        <v>88</v>
      </c>
      <c r="H25" s="31">
        <v>10</v>
      </c>
      <c r="I25" s="31">
        <v>8</v>
      </c>
      <c r="J25" s="31" t="s">
        <v>27</v>
      </c>
      <c r="K25" s="31">
        <v>8.5</v>
      </c>
      <c r="L25" s="38"/>
      <c r="M25" s="38"/>
      <c r="N25" s="38"/>
      <c r="O25" s="38"/>
      <c r="P25" s="33">
        <v>6</v>
      </c>
      <c r="Q25" s="34">
        <f t="shared" si="0"/>
        <v>7.1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5.95" customHeight="1">
      <c r="B26" s="26">
        <v>16</v>
      </c>
      <c r="C26" s="27" t="s">
        <v>138</v>
      </c>
      <c r="D26" s="28" t="s">
        <v>139</v>
      </c>
      <c r="E26" s="29" t="s">
        <v>140</v>
      </c>
      <c r="F26" s="30" t="s">
        <v>141</v>
      </c>
      <c r="G26" s="27" t="s">
        <v>88</v>
      </c>
      <c r="H26" s="31">
        <v>10</v>
      </c>
      <c r="I26" s="31">
        <v>8</v>
      </c>
      <c r="J26" s="31" t="s">
        <v>27</v>
      </c>
      <c r="K26" s="31">
        <v>8.5</v>
      </c>
      <c r="L26" s="38"/>
      <c r="M26" s="38"/>
      <c r="N26" s="38"/>
      <c r="O26" s="38"/>
      <c r="P26" s="33">
        <v>7.5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5.95" customHeight="1">
      <c r="B27" s="26">
        <v>17</v>
      </c>
      <c r="C27" s="27" t="s">
        <v>142</v>
      </c>
      <c r="D27" s="28" t="s">
        <v>62</v>
      </c>
      <c r="E27" s="29" t="s">
        <v>63</v>
      </c>
      <c r="F27" s="30" t="s">
        <v>143</v>
      </c>
      <c r="G27" s="27" t="s">
        <v>92</v>
      </c>
      <c r="H27" s="31">
        <v>10</v>
      </c>
      <c r="I27" s="31">
        <v>7</v>
      </c>
      <c r="J27" s="31" t="s">
        <v>27</v>
      </c>
      <c r="K27" s="31">
        <v>8.5</v>
      </c>
      <c r="L27" s="38"/>
      <c r="M27" s="38"/>
      <c r="N27" s="38"/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5.95" customHeight="1">
      <c r="B28" s="26">
        <v>18</v>
      </c>
      <c r="C28" s="27" t="s">
        <v>144</v>
      </c>
      <c r="D28" s="28" t="s">
        <v>145</v>
      </c>
      <c r="E28" s="29" t="s">
        <v>63</v>
      </c>
      <c r="F28" s="30" t="s">
        <v>146</v>
      </c>
      <c r="G28" s="27" t="s">
        <v>88</v>
      </c>
      <c r="H28" s="31">
        <v>10</v>
      </c>
      <c r="I28" s="31">
        <v>8.5</v>
      </c>
      <c r="J28" s="31" t="s">
        <v>27</v>
      </c>
      <c r="K28" s="31">
        <v>9</v>
      </c>
      <c r="L28" s="38"/>
      <c r="M28" s="38"/>
      <c r="N28" s="38"/>
      <c r="O28" s="38"/>
      <c r="P28" s="33">
        <v>8.5</v>
      </c>
      <c r="Q28" s="34">
        <f t="shared" si="0"/>
        <v>8.6999999999999993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5.95" customHeight="1">
      <c r="B29" s="26">
        <v>19</v>
      </c>
      <c r="C29" s="27" t="s">
        <v>147</v>
      </c>
      <c r="D29" s="28" t="s">
        <v>148</v>
      </c>
      <c r="E29" s="29" t="s">
        <v>149</v>
      </c>
      <c r="F29" s="30" t="s">
        <v>150</v>
      </c>
      <c r="G29" s="27" t="s">
        <v>92</v>
      </c>
      <c r="H29" s="31">
        <v>10</v>
      </c>
      <c r="I29" s="31">
        <v>7</v>
      </c>
      <c r="J29" s="31" t="s">
        <v>27</v>
      </c>
      <c r="K29" s="31">
        <v>8</v>
      </c>
      <c r="L29" s="38"/>
      <c r="M29" s="38"/>
      <c r="N29" s="38"/>
      <c r="O29" s="38"/>
      <c r="P29" s="33">
        <v>6.5</v>
      </c>
      <c r="Q29" s="34">
        <f t="shared" si="0"/>
        <v>7.1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5.95" customHeight="1">
      <c r="B30" s="26">
        <v>20</v>
      </c>
      <c r="C30" s="27" t="s">
        <v>151</v>
      </c>
      <c r="D30" s="28" t="s">
        <v>145</v>
      </c>
      <c r="E30" s="29" t="s">
        <v>152</v>
      </c>
      <c r="F30" s="30" t="s">
        <v>137</v>
      </c>
      <c r="G30" s="27" t="s">
        <v>88</v>
      </c>
      <c r="H30" s="31">
        <v>10</v>
      </c>
      <c r="I30" s="31">
        <v>7</v>
      </c>
      <c r="J30" s="31" t="s">
        <v>27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5.95" customHeight="1">
      <c r="B31" s="26">
        <v>21</v>
      </c>
      <c r="C31" s="27" t="s">
        <v>153</v>
      </c>
      <c r="D31" s="28" t="s">
        <v>154</v>
      </c>
      <c r="E31" s="29" t="s">
        <v>66</v>
      </c>
      <c r="F31" s="30" t="s">
        <v>155</v>
      </c>
      <c r="G31" s="27" t="s">
        <v>92</v>
      </c>
      <c r="H31" s="31">
        <v>9</v>
      </c>
      <c r="I31" s="31">
        <v>7</v>
      </c>
      <c r="J31" s="31" t="s">
        <v>27</v>
      </c>
      <c r="K31" s="31">
        <v>8</v>
      </c>
      <c r="L31" s="38"/>
      <c r="M31" s="38"/>
      <c r="N31" s="38"/>
      <c r="O31" s="38"/>
      <c r="P31" s="33">
        <v>8.5</v>
      </c>
      <c r="Q31" s="34">
        <f t="shared" si="0"/>
        <v>8.1999999999999993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5.95" customHeight="1">
      <c r="B32" s="26">
        <v>22</v>
      </c>
      <c r="C32" s="27" t="s">
        <v>156</v>
      </c>
      <c r="D32" s="28" t="s">
        <v>154</v>
      </c>
      <c r="E32" s="29" t="s">
        <v>66</v>
      </c>
      <c r="F32" s="30" t="s">
        <v>157</v>
      </c>
      <c r="G32" s="27" t="s">
        <v>88</v>
      </c>
      <c r="H32" s="31">
        <v>10</v>
      </c>
      <c r="I32" s="31">
        <v>8</v>
      </c>
      <c r="J32" s="31" t="s">
        <v>27</v>
      </c>
      <c r="K32" s="31">
        <v>9</v>
      </c>
      <c r="L32" s="38"/>
      <c r="M32" s="38"/>
      <c r="N32" s="38"/>
      <c r="O32" s="38"/>
      <c r="P32" s="33">
        <v>8.5</v>
      </c>
      <c r="Q32" s="34">
        <f t="shared" si="0"/>
        <v>8.6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5.95" customHeight="1">
      <c r="B33" s="26">
        <v>23</v>
      </c>
      <c r="C33" s="27" t="s">
        <v>158</v>
      </c>
      <c r="D33" s="28" t="s">
        <v>159</v>
      </c>
      <c r="E33" s="29" t="s">
        <v>160</v>
      </c>
      <c r="F33" s="30" t="s">
        <v>161</v>
      </c>
      <c r="G33" s="27" t="s">
        <v>92</v>
      </c>
      <c r="H33" s="31">
        <v>10</v>
      </c>
      <c r="I33" s="31">
        <v>7</v>
      </c>
      <c r="J33" s="31" t="s">
        <v>27</v>
      </c>
      <c r="K33" s="31">
        <v>8</v>
      </c>
      <c r="L33" s="38"/>
      <c r="M33" s="38"/>
      <c r="N33" s="38"/>
      <c r="O33" s="38"/>
      <c r="P33" s="33">
        <v>7.5</v>
      </c>
      <c r="Q33" s="34">
        <f t="shared" si="0"/>
        <v>7.7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5.95" customHeight="1">
      <c r="B34" s="26">
        <v>24</v>
      </c>
      <c r="C34" s="27" t="s">
        <v>162</v>
      </c>
      <c r="D34" s="28" t="s">
        <v>80</v>
      </c>
      <c r="E34" s="29" t="s">
        <v>163</v>
      </c>
      <c r="F34" s="30" t="s">
        <v>164</v>
      </c>
      <c r="G34" s="27" t="s">
        <v>88</v>
      </c>
      <c r="H34" s="31">
        <v>10</v>
      </c>
      <c r="I34" s="31">
        <v>8</v>
      </c>
      <c r="J34" s="31" t="s">
        <v>27</v>
      </c>
      <c r="K34" s="31">
        <v>8.5</v>
      </c>
      <c r="L34" s="38"/>
      <c r="M34" s="38"/>
      <c r="N34" s="38"/>
      <c r="O34" s="38"/>
      <c r="P34" s="33">
        <v>7</v>
      </c>
      <c r="Q34" s="34">
        <f t="shared" si="0"/>
        <v>7.7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5.95" customHeight="1">
      <c r="B35" s="26">
        <v>25</v>
      </c>
      <c r="C35" s="27" t="s">
        <v>165</v>
      </c>
      <c r="D35" s="28" t="s">
        <v>166</v>
      </c>
      <c r="E35" s="29" t="s">
        <v>167</v>
      </c>
      <c r="F35" s="30" t="s">
        <v>168</v>
      </c>
      <c r="G35" s="27" t="s">
        <v>92</v>
      </c>
      <c r="H35" s="31">
        <v>10</v>
      </c>
      <c r="I35" s="31">
        <v>8.5</v>
      </c>
      <c r="J35" s="31" t="s">
        <v>27</v>
      </c>
      <c r="K35" s="31">
        <v>9</v>
      </c>
      <c r="L35" s="38"/>
      <c r="M35" s="38"/>
      <c r="N35" s="38"/>
      <c r="O35" s="38"/>
      <c r="P35" s="33">
        <v>9</v>
      </c>
      <c r="Q35" s="34">
        <f t="shared" si="0"/>
        <v>9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5.95" customHeight="1">
      <c r="B36" s="26">
        <v>26</v>
      </c>
      <c r="C36" s="27" t="s">
        <v>169</v>
      </c>
      <c r="D36" s="28" t="s">
        <v>170</v>
      </c>
      <c r="E36" s="29" t="s">
        <v>67</v>
      </c>
      <c r="F36" s="30" t="s">
        <v>171</v>
      </c>
      <c r="G36" s="27" t="s">
        <v>88</v>
      </c>
      <c r="H36" s="31">
        <v>10</v>
      </c>
      <c r="I36" s="31">
        <v>8.5</v>
      </c>
      <c r="J36" s="31" t="s">
        <v>27</v>
      </c>
      <c r="K36" s="31">
        <v>9</v>
      </c>
      <c r="L36" s="38"/>
      <c r="M36" s="38"/>
      <c r="N36" s="38"/>
      <c r="O36" s="38"/>
      <c r="P36" s="33">
        <v>8</v>
      </c>
      <c r="Q36" s="34">
        <f t="shared" si="0"/>
        <v>8.4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s="109" customFormat="1" ht="15.95" customHeight="1">
      <c r="B37" s="94">
        <v>27</v>
      </c>
      <c r="C37" s="95" t="s">
        <v>172</v>
      </c>
      <c r="D37" s="96" t="s">
        <v>173</v>
      </c>
      <c r="E37" s="97" t="s">
        <v>174</v>
      </c>
      <c r="F37" s="98" t="s">
        <v>175</v>
      </c>
      <c r="G37" s="95" t="s">
        <v>88</v>
      </c>
      <c r="H37" s="99">
        <v>10</v>
      </c>
      <c r="I37" s="99">
        <v>0</v>
      </c>
      <c r="J37" s="99" t="s">
        <v>27</v>
      </c>
      <c r="K37" s="99">
        <v>7</v>
      </c>
      <c r="L37" s="100"/>
      <c r="M37" s="100"/>
      <c r="N37" s="100"/>
      <c r="O37" s="100"/>
      <c r="P37" s="101">
        <v>5</v>
      </c>
      <c r="Q37" s="102">
        <f t="shared" si="0"/>
        <v>4.7</v>
      </c>
      <c r="R37" s="103" t="str">
        <f t="shared" si="3"/>
        <v>D</v>
      </c>
      <c r="S37" s="104" t="str">
        <f t="shared" si="1"/>
        <v>Trung bình yếu</v>
      </c>
      <c r="T37" s="105" t="str">
        <f t="shared" si="4"/>
        <v>Không đủ ĐKDT</v>
      </c>
      <c r="U37" s="106"/>
      <c r="V37" s="107" t="str">
        <f t="shared" si="2"/>
        <v>Học lại</v>
      </c>
      <c r="W37" s="107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</row>
    <row r="38" spans="2:38" ht="15.95" customHeight="1">
      <c r="B38" s="26">
        <v>28</v>
      </c>
      <c r="C38" s="27" t="s">
        <v>176</v>
      </c>
      <c r="D38" s="28" t="s">
        <v>177</v>
      </c>
      <c r="E38" s="29" t="s">
        <v>178</v>
      </c>
      <c r="F38" s="30" t="s">
        <v>179</v>
      </c>
      <c r="G38" s="27" t="s">
        <v>88</v>
      </c>
      <c r="H38" s="31">
        <v>10</v>
      </c>
      <c r="I38" s="31">
        <v>7</v>
      </c>
      <c r="J38" s="31" t="s">
        <v>27</v>
      </c>
      <c r="K38" s="31">
        <v>7</v>
      </c>
      <c r="L38" s="38"/>
      <c r="M38" s="38"/>
      <c r="N38" s="38"/>
      <c r="O38" s="38"/>
      <c r="P38" s="33">
        <v>7</v>
      </c>
      <c r="Q38" s="34">
        <f t="shared" si="0"/>
        <v>7.3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5.95" customHeight="1">
      <c r="B39" s="26">
        <v>29</v>
      </c>
      <c r="C39" s="27" t="s">
        <v>180</v>
      </c>
      <c r="D39" s="28" t="s">
        <v>181</v>
      </c>
      <c r="E39" s="29" t="s">
        <v>178</v>
      </c>
      <c r="F39" s="30" t="s">
        <v>182</v>
      </c>
      <c r="G39" s="27" t="s">
        <v>92</v>
      </c>
      <c r="H39" s="31">
        <v>9</v>
      </c>
      <c r="I39" s="31">
        <v>8</v>
      </c>
      <c r="J39" s="31" t="s">
        <v>27</v>
      </c>
      <c r="K39" s="31">
        <v>8.5</v>
      </c>
      <c r="L39" s="38"/>
      <c r="M39" s="38"/>
      <c r="N39" s="38"/>
      <c r="O39" s="38"/>
      <c r="P39" s="33">
        <v>7</v>
      </c>
      <c r="Q39" s="34">
        <f t="shared" si="0"/>
        <v>7.6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5.95" customHeight="1">
      <c r="B40" s="26">
        <v>30</v>
      </c>
      <c r="C40" s="27" t="s">
        <v>183</v>
      </c>
      <c r="D40" s="28" t="s">
        <v>184</v>
      </c>
      <c r="E40" s="29" t="s">
        <v>185</v>
      </c>
      <c r="F40" s="30" t="s">
        <v>186</v>
      </c>
      <c r="G40" s="27" t="s">
        <v>92</v>
      </c>
      <c r="H40" s="31">
        <v>10</v>
      </c>
      <c r="I40" s="31">
        <v>6</v>
      </c>
      <c r="J40" s="31" t="s">
        <v>27</v>
      </c>
      <c r="K40" s="31">
        <v>8</v>
      </c>
      <c r="L40" s="38"/>
      <c r="M40" s="38"/>
      <c r="N40" s="38"/>
      <c r="O40" s="38"/>
      <c r="P40" s="33">
        <v>5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3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5.95" customHeight="1">
      <c r="B41" s="26">
        <v>31</v>
      </c>
      <c r="C41" s="27" t="s">
        <v>187</v>
      </c>
      <c r="D41" s="28" t="s">
        <v>188</v>
      </c>
      <c r="E41" s="29" t="s">
        <v>69</v>
      </c>
      <c r="F41" s="30" t="s">
        <v>64</v>
      </c>
      <c r="G41" s="27" t="s">
        <v>88</v>
      </c>
      <c r="H41" s="31">
        <v>9</v>
      </c>
      <c r="I41" s="31">
        <v>7</v>
      </c>
      <c r="J41" s="31" t="s">
        <v>27</v>
      </c>
      <c r="K41" s="31">
        <v>8.5</v>
      </c>
      <c r="L41" s="38"/>
      <c r="M41" s="38"/>
      <c r="N41" s="38"/>
      <c r="O41" s="38"/>
      <c r="P41" s="33">
        <v>7.5</v>
      </c>
      <c r="Q41" s="34">
        <f t="shared" si="0"/>
        <v>7.7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5.95" customHeight="1">
      <c r="B42" s="26">
        <v>32</v>
      </c>
      <c r="C42" s="27" t="s">
        <v>189</v>
      </c>
      <c r="D42" s="28" t="s">
        <v>190</v>
      </c>
      <c r="E42" s="29" t="s">
        <v>69</v>
      </c>
      <c r="F42" s="30" t="s">
        <v>191</v>
      </c>
      <c r="G42" s="27" t="s">
        <v>192</v>
      </c>
      <c r="H42" s="31">
        <v>10</v>
      </c>
      <c r="I42" s="31">
        <v>6</v>
      </c>
      <c r="J42" s="31" t="s">
        <v>27</v>
      </c>
      <c r="K42" s="31">
        <v>8.5</v>
      </c>
      <c r="L42" s="38"/>
      <c r="M42" s="38"/>
      <c r="N42" s="38"/>
      <c r="O42" s="38"/>
      <c r="P42" s="33" t="s">
        <v>320</v>
      </c>
      <c r="Q42" s="34">
        <v>0</v>
      </c>
      <c r="R42" s="35" t="str">
        <f t="shared" si="3"/>
        <v>F</v>
      </c>
      <c r="S42" s="36" t="str">
        <f t="shared" si="1"/>
        <v>Kém</v>
      </c>
      <c r="T42" s="37" t="s">
        <v>321</v>
      </c>
      <c r="U42" s="3"/>
      <c r="V42" s="89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5.95" customHeight="1">
      <c r="B43" s="26">
        <v>33</v>
      </c>
      <c r="C43" s="27" t="s">
        <v>193</v>
      </c>
      <c r="D43" s="28" t="s">
        <v>194</v>
      </c>
      <c r="E43" s="29" t="s">
        <v>70</v>
      </c>
      <c r="F43" s="30" t="s">
        <v>195</v>
      </c>
      <c r="G43" s="27" t="s">
        <v>192</v>
      </c>
      <c r="H43" s="31">
        <v>9</v>
      </c>
      <c r="I43" s="31">
        <v>6</v>
      </c>
      <c r="J43" s="31" t="s">
        <v>27</v>
      </c>
      <c r="K43" s="31">
        <v>8</v>
      </c>
      <c r="L43" s="38"/>
      <c r="M43" s="38"/>
      <c r="N43" s="38"/>
      <c r="O43" s="38"/>
      <c r="P43" s="33">
        <v>6</v>
      </c>
      <c r="Q43" s="34">
        <f t="shared" ref="Q43:Q84" si="5">ROUND(SUMPRODUCT(H43:P43,$H$10:$P$10)/100,1)</f>
        <v>6.5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3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5.95" customHeight="1">
      <c r="B44" s="26">
        <v>34</v>
      </c>
      <c r="C44" s="27" t="s">
        <v>196</v>
      </c>
      <c r="D44" s="28" t="s">
        <v>197</v>
      </c>
      <c r="E44" s="29" t="s">
        <v>70</v>
      </c>
      <c r="F44" s="30" t="s">
        <v>198</v>
      </c>
      <c r="G44" s="27" t="s">
        <v>92</v>
      </c>
      <c r="H44" s="31">
        <v>10</v>
      </c>
      <c r="I44" s="31">
        <v>7.5</v>
      </c>
      <c r="J44" s="31" t="s">
        <v>27</v>
      </c>
      <c r="K44" s="31">
        <v>8.5</v>
      </c>
      <c r="L44" s="38"/>
      <c r="M44" s="38"/>
      <c r="N44" s="38"/>
      <c r="O44" s="38"/>
      <c r="P44" s="33">
        <v>7</v>
      </c>
      <c r="Q44" s="34">
        <f t="shared" si="5"/>
        <v>7.6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5.95" customHeight="1">
      <c r="B45" s="26">
        <v>35</v>
      </c>
      <c r="C45" s="27" t="s">
        <v>199</v>
      </c>
      <c r="D45" s="28" t="s">
        <v>65</v>
      </c>
      <c r="E45" s="29" t="s">
        <v>70</v>
      </c>
      <c r="F45" s="30" t="s">
        <v>200</v>
      </c>
      <c r="G45" s="27" t="s">
        <v>92</v>
      </c>
      <c r="H45" s="31">
        <v>10</v>
      </c>
      <c r="I45" s="31">
        <v>6</v>
      </c>
      <c r="J45" s="31" t="s">
        <v>27</v>
      </c>
      <c r="K45" s="31">
        <v>8</v>
      </c>
      <c r="L45" s="38"/>
      <c r="M45" s="38"/>
      <c r="N45" s="38"/>
      <c r="O45" s="38"/>
      <c r="P45" s="33">
        <v>8</v>
      </c>
      <c r="Q45" s="34">
        <f t="shared" si="5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5.95" customHeight="1">
      <c r="B46" s="26">
        <v>36</v>
      </c>
      <c r="C46" s="27" t="s">
        <v>201</v>
      </c>
      <c r="D46" s="28" t="s">
        <v>65</v>
      </c>
      <c r="E46" s="29" t="s">
        <v>70</v>
      </c>
      <c r="F46" s="30" t="s">
        <v>202</v>
      </c>
      <c r="G46" s="27" t="s">
        <v>88</v>
      </c>
      <c r="H46" s="31">
        <v>8</v>
      </c>
      <c r="I46" s="31">
        <v>8</v>
      </c>
      <c r="J46" s="31" t="s">
        <v>27</v>
      </c>
      <c r="K46" s="31">
        <v>8.5</v>
      </c>
      <c r="L46" s="38"/>
      <c r="M46" s="38"/>
      <c r="N46" s="38"/>
      <c r="O46" s="38"/>
      <c r="P46" s="33">
        <v>9</v>
      </c>
      <c r="Q46" s="34">
        <f t="shared" si="5"/>
        <v>8.6999999999999993</v>
      </c>
      <c r="R46" s="35" t="str">
        <f t="shared" si="3"/>
        <v>A</v>
      </c>
      <c r="S46" s="36" t="str">
        <f t="shared" si="1"/>
        <v>Giỏi</v>
      </c>
      <c r="T46" s="37" t="str">
        <f t="shared" si="4"/>
        <v/>
      </c>
      <c r="U46" s="3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5.95" customHeight="1">
      <c r="B47" s="26">
        <v>37</v>
      </c>
      <c r="C47" s="27" t="s">
        <v>203</v>
      </c>
      <c r="D47" s="28" t="s">
        <v>166</v>
      </c>
      <c r="E47" s="29" t="s">
        <v>70</v>
      </c>
      <c r="F47" s="30" t="s">
        <v>204</v>
      </c>
      <c r="G47" s="27" t="s">
        <v>88</v>
      </c>
      <c r="H47" s="31">
        <v>10</v>
      </c>
      <c r="I47" s="31">
        <v>7</v>
      </c>
      <c r="J47" s="31" t="s">
        <v>27</v>
      </c>
      <c r="K47" s="31">
        <v>8</v>
      </c>
      <c r="L47" s="38"/>
      <c r="M47" s="38"/>
      <c r="N47" s="38"/>
      <c r="O47" s="38"/>
      <c r="P47" s="33">
        <v>8</v>
      </c>
      <c r="Q47" s="34">
        <f t="shared" si="5"/>
        <v>8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5.95" customHeight="1">
      <c r="B48" s="26">
        <v>38</v>
      </c>
      <c r="C48" s="27" t="s">
        <v>205</v>
      </c>
      <c r="D48" s="28" t="s">
        <v>206</v>
      </c>
      <c r="E48" s="29" t="s">
        <v>207</v>
      </c>
      <c r="F48" s="30" t="s">
        <v>208</v>
      </c>
      <c r="G48" s="27" t="s">
        <v>88</v>
      </c>
      <c r="H48" s="31">
        <v>10</v>
      </c>
      <c r="I48" s="31">
        <v>5</v>
      </c>
      <c r="J48" s="31" t="s">
        <v>27</v>
      </c>
      <c r="K48" s="31">
        <v>9</v>
      </c>
      <c r="L48" s="38"/>
      <c r="M48" s="38"/>
      <c r="N48" s="38"/>
      <c r="O48" s="38"/>
      <c r="P48" s="33">
        <v>8</v>
      </c>
      <c r="Q48" s="34">
        <f t="shared" si="5"/>
        <v>7.7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5.95" customHeight="1">
      <c r="B49" s="26">
        <v>39</v>
      </c>
      <c r="C49" s="27" t="s">
        <v>209</v>
      </c>
      <c r="D49" s="28" t="s">
        <v>210</v>
      </c>
      <c r="E49" s="29" t="s">
        <v>211</v>
      </c>
      <c r="F49" s="30" t="s">
        <v>212</v>
      </c>
      <c r="G49" s="27" t="s">
        <v>92</v>
      </c>
      <c r="H49" s="31">
        <v>10</v>
      </c>
      <c r="I49" s="31">
        <v>7</v>
      </c>
      <c r="J49" s="31" t="s">
        <v>27</v>
      </c>
      <c r="K49" s="31">
        <v>8</v>
      </c>
      <c r="L49" s="38"/>
      <c r="M49" s="38"/>
      <c r="N49" s="38"/>
      <c r="O49" s="38"/>
      <c r="P49" s="33">
        <v>8.5</v>
      </c>
      <c r="Q49" s="34">
        <f t="shared" si="5"/>
        <v>8.3000000000000007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5.95" customHeight="1">
      <c r="B50" s="26">
        <v>40</v>
      </c>
      <c r="C50" s="27" t="s">
        <v>213</v>
      </c>
      <c r="D50" s="28" t="s">
        <v>214</v>
      </c>
      <c r="E50" s="29" t="s">
        <v>215</v>
      </c>
      <c r="F50" s="30" t="s">
        <v>216</v>
      </c>
      <c r="G50" s="27" t="s">
        <v>92</v>
      </c>
      <c r="H50" s="31">
        <v>8</v>
      </c>
      <c r="I50" s="31">
        <v>7.5</v>
      </c>
      <c r="J50" s="31" t="s">
        <v>27</v>
      </c>
      <c r="K50" s="31">
        <v>8.5</v>
      </c>
      <c r="L50" s="38"/>
      <c r="M50" s="38"/>
      <c r="N50" s="38"/>
      <c r="O50" s="38"/>
      <c r="P50" s="33">
        <v>8</v>
      </c>
      <c r="Q50" s="34">
        <f t="shared" si="5"/>
        <v>8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5.95" customHeight="1">
      <c r="B51" s="26">
        <v>41</v>
      </c>
      <c r="C51" s="27" t="s">
        <v>217</v>
      </c>
      <c r="D51" s="28" t="s">
        <v>218</v>
      </c>
      <c r="E51" s="29" t="s">
        <v>71</v>
      </c>
      <c r="F51" s="30" t="s">
        <v>219</v>
      </c>
      <c r="G51" s="27" t="s">
        <v>92</v>
      </c>
      <c r="H51" s="31">
        <v>10</v>
      </c>
      <c r="I51" s="31">
        <v>7</v>
      </c>
      <c r="J51" s="31" t="s">
        <v>27</v>
      </c>
      <c r="K51" s="31">
        <v>8</v>
      </c>
      <c r="L51" s="38"/>
      <c r="M51" s="38"/>
      <c r="N51" s="38"/>
      <c r="O51" s="38"/>
      <c r="P51" s="33">
        <v>8.5</v>
      </c>
      <c r="Q51" s="34">
        <f t="shared" si="5"/>
        <v>8.3000000000000007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3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5.95" customHeight="1">
      <c r="B52" s="26">
        <v>42</v>
      </c>
      <c r="C52" s="27" t="s">
        <v>220</v>
      </c>
      <c r="D52" s="28" t="s">
        <v>221</v>
      </c>
      <c r="E52" s="29" t="s">
        <v>71</v>
      </c>
      <c r="F52" s="30" t="s">
        <v>222</v>
      </c>
      <c r="G52" s="27" t="s">
        <v>88</v>
      </c>
      <c r="H52" s="31">
        <v>9</v>
      </c>
      <c r="I52" s="31">
        <v>3</v>
      </c>
      <c r="J52" s="31" t="s">
        <v>27</v>
      </c>
      <c r="K52" s="31">
        <v>7</v>
      </c>
      <c r="L52" s="38"/>
      <c r="M52" s="38"/>
      <c r="N52" s="38"/>
      <c r="O52" s="38"/>
      <c r="P52" s="33">
        <v>8.5</v>
      </c>
      <c r="Q52" s="34">
        <f t="shared" si="5"/>
        <v>7.3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5.95" customHeight="1">
      <c r="B53" s="26">
        <v>43</v>
      </c>
      <c r="C53" s="27" t="s">
        <v>223</v>
      </c>
      <c r="D53" s="28" t="s">
        <v>56</v>
      </c>
      <c r="E53" s="29" t="s">
        <v>71</v>
      </c>
      <c r="F53" s="30" t="s">
        <v>224</v>
      </c>
      <c r="G53" s="27" t="s">
        <v>92</v>
      </c>
      <c r="H53" s="31">
        <v>8</v>
      </c>
      <c r="I53" s="31">
        <v>8</v>
      </c>
      <c r="J53" s="31" t="s">
        <v>27</v>
      </c>
      <c r="K53" s="31">
        <v>8.5</v>
      </c>
      <c r="L53" s="38"/>
      <c r="M53" s="38"/>
      <c r="N53" s="38"/>
      <c r="O53" s="38"/>
      <c r="P53" s="33">
        <v>6</v>
      </c>
      <c r="Q53" s="34">
        <f t="shared" si="5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5.95" customHeight="1">
      <c r="B54" s="26">
        <v>44</v>
      </c>
      <c r="C54" s="27" t="s">
        <v>225</v>
      </c>
      <c r="D54" s="28" t="s">
        <v>226</v>
      </c>
      <c r="E54" s="29" t="s">
        <v>72</v>
      </c>
      <c r="F54" s="30" t="s">
        <v>227</v>
      </c>
      <c r="G54" s="27" t="s">
        <v>88</v>
      </c>
      <c r="H54" s="31">
        <v>8</v>
      </c>
      <c r="I54" s="31">
        <v>6.5</v>
      </c>
      <c r="J54" s="31" t="s">
        <v>27</v>
      </c>
      <c r="K54" s="31">
        <v>8</v>
      </c>
      <c r="L54" s="38"/>
      <c r="M54" s="38"/>
      <c r="N54" s="38"/>
      <c r="O54" s="38"/>
      <c r="P54" s="33">
        <v>8.5</v>
      </c>
      <c r="Q54" s="34">
        <f t="shared" si="5"/>
        <v>8</v>
      </c>
      <c r="R54" s="35" t="str">
        <f t="shared" si="3"/>
        <v>B+</v>
      </c>
      <c r="S54" s="36" t="str">
        <f t="shared" si="1"/>
        <v>Khá</v>
      </c>
      <c r="T54" s="37" t="str">
        <f t="shared" si="4"/>
        <v/>
      </c>
      <c r="U54" s="3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5.95" customHeight="1">
      <c r="B55" s="26">
        <v>45</v>
      </c>
      <c r="C55" s="27" t="s">
        <v>228</v>
      </c>
      <c r="D55" s="28" t="s">
        <v>229</v>
      </c>
      <c r="E55" s="29" t="s">
        <v>230</v>
      </c>
      <c r="F55" s="30" t="s">
        <v>231</v>
      </c>
      <c r="G55" s="27" t="s">
        <v>92</v>
      </c>
      <c r="H55" s="31">
        <v>10</v>
      </c>
      <c r="I55" s="31">
        <v>6</v>
      </c>
      <c r="J55" s="31" t="s">
        <v>27</v>
      </c>
      <c r="K55" s="31">
        <v>8</v>
      </c>
      <c r="L55" s="38"/>
      <c r="M55" s="38"/>
      <c r="N55" s="38"/>
      <c r="O55" s="38"/>
      <c r="P55" s="33">
        <v>5</v>
      </c>
      <c r="Q55" s="34">
        <f t="shared" si="5"/>
        <v>6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5.95" customHeight="1">
      <c r="B56" s="26">
        <v>46</v>
      </c>
      <c r="C56" s="27" t="s">
        <v>232</v>
      </c>
      <c r="D56" s="28" t="s">
        <v>233</v>
      </c>
      <c r="E56" s="29" t="s">
        <v>73</v>
      </c>
      <c r="F56" s="30" t="s">
        <v>204</v>
      </c>
      <c r="G56" s="27" t="s">
        <v>88</v>
      </c>
      <c r="H56" s="31">
        <v>10</v>
      </c>
      <c r="I56" s="31">
        <v>7</v>
      </c>
      <c r="J56" s="31" t="s">
        <v>27</v>
      </c>
      <c r="K56" s="31">
        <v>8</v>
      </c>
      <c r="L56" s="38"/>
      <c r="M56" s="38"/>
      <c r="N56" s="38"/>
      <c r="O56" s="38"/>
      <c r="P56" s="33">
        <v>8</v>
      </c>
      <c r="Q56" s="34">
        <f t="shared" si="5"/>
        <v>8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5.95" customHeight="1">
      <c r="B57" s="26">
        <v>47</v>
      </c>
      <c r="C57" s="27" t="s">
        <v>234</v>
      </c>
      <c r="D57" s="28" t="s">
        <v>233</v>
      </c>
      <c r="E57" s="29" t="s">
        <v>73</v>
      </c>
      <c r="F57" s="30" t="s">
        <v>235</v>
      </c>
      <c r="G57" s="27" t="s">
        <v>88</v>
      </c>
      <c r="H57" s="31">
        <v>10</v>
      </c>
      <c r="I57" s="31">
        <v>7</v>
      </c>
      <c r="J57" s="31" t="s">
        <v>27</v>
      </c>
      <c r="K57" s="31">
        <v>8</v>
      </c>
      <c r="L57" s="38"/>
      <c r="M57" s="38"/>
      <c r="N57" s="38"/>
      <c r="O57" s="38"/>
      <c r="P57" s="33">
        <v>8</v>
      </c>
      <c r="Q57" s="34">
        <f t="shared" si="5"/>
        <v>8</v>
      </c>
      <c r="R57" s="35" t="str">
        <f t="shared" si="3"/>
        <v>B+</v>
      </c>
      <c r="S57" s="36" t="str">
        <f t="shared" si="1"/>
        <v>Khá</v>
      </c>
      <c r="T57" s="37"/>
      <c r="U57" s="3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5.95" customHeight="1">
      <c r="B58" s="26">
        <v>48</v>
      </c>
      <c r="C58" s="27" t="s">
        <v>236</v>
      </c>
      <c r="D58" s="28" t="s">
        <v>237</v>
      </c>
      <c r="E58" s="29" t="s">
        <v>73</v>
      </c>
      <c r="F58" s="30" t="s">
        <v>238</v>
      </c>
      <c r="G58" s="27" t="s">
        <v>92</v>
      </c>
      <c r="H58" s="31">
        <v>10</v>
      </c>
      <c r="I58" s="31">
        <v>7.5</v>
      </c>
      <c r="J58" s="31" t="s">
        <v>27</v>
      </c>
      <c r="K58" s="31">
        <v>8</v>
      </c>
      <c r="L58" s="38"/>
      <c r="M58" s="38"/>
      <c r="N58" s="38"/>
      <c r="O58" s="38"/>
      <c r="P58" s="33">
        <v>6.5</v>
      </c>
      <c r="Q58" s="34">
        <f t="shared" si="5"/>
        <v>7.2</v>
      </c>
      <c r="R58" s="35" t="str">
        <f t="shared" si="3"/>
        <v>B</v>
      </c>
      <c r="S58" s="36" t="str">
        <f t="shared" si="1"/>
        <v>Khá</v>
      </c>
      <c r="T58" s="37"/>
      <c r="U58" s="3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5.95" customHeight="1">
      <c r="B59" s="26">
        <v>49</v>
      </c>
      <c r="C59" s="27" t="s">
        <v>239</v>
      </c>
      <c r="D59" s="28" t="s">
        <v>190</v>
      </c>
      <c r="E59" s="29" t="s">
        <v>73</v>
      </c>
      <c r="F59" s="30" t="s">
        <v>240</v>
      </c>
      <c r="G59" s="27" t="s">
        <v>92</v>
      </c>
      <c r="H59" s="31">
        <v>10</v>
      </c>
      <c r="I59" s="31">
        <v>7</v>
      </c>
      <c r="J59" s="31" t="s">
        <v>27</v>
      </c>
      <c r="K59" s="31">
        <v>9</v>
      </c>
      <c r="L59" s="38"/>
      <c r="M59" s="38"/>
      <c r="N59" s="38"/>
      <c r="O59" s="38"/>
      <c r="P59" s="33">
        <v>7</v>
      </c>
      <c r="Q59" s="34">
        <f t="shared" si="5"/>
        <v>7.5</v>
      </c>
      <c r="R59" s="35" t="str">
        <f t="shared" si="3"/>
        <v>B</v>
      </c>
      <c r="S59" s="36" t="str">
        <f t="shared" si="1"/>
        <v>Khá</v>
      </c>
      <c r="T59" s="37"/>
      <c r="U59" s="3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5.95" customHeight="1">
      <c r="B60" s="26">
        <v>50</v>
      </c>
      <c r="C60" s="27" t="s">
        <v>241</v>
      </c>
      <c r="D60" s="28" t="s">
        <v>242</v>
      </c>
      <c r="E60" s="29" t="s">
        <v>73</v>
      </c>
      <c r="F60" s="30" t="s">
        <v>243</v>
      </c>
      <c r="G60" s="27" t="s">
        <v>88</v>
      </c>
      <c r="H60" s="31">
        <v>10</v>
      </c>
      <c r="I60" s="31">
        <v>7.5</v>
      </c>
      <c r="J60" s="31" t="s">
        <v>27</v>
      </c>
      <c r="K60" s="31">
        <v>8</v>
      </c>
      <c r="L60" s="38"/>
      <c r="M60" s="38"/>
      <c r="N60" s="38"/>
      <c r="O60" s="38"/>
      <c r="P60" s="33">
        <v>7</v>
      </c>
      <c r="Q60" s="34">
        <f t="shared" si="5"/>
        <v>7.5</v>
      </c>
      <c r="R60" s="35" t="str">
        <f t="shared" si="3"/>
        <v>B</v>
      </c>
      <c r="S60" s="36" t="str">
        <f t="shared" si="1"/>
        <v>Khá</v>
      </c>
      <c r="T60" s="37"/>
      <c r="U60" s="3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5.95" customHeight="1">
      <c r="B61" s="26">
        <v>51</v>
      </c>
      <c r="C61" s="27" t="s">
        <v>244</v>
      </c>
      <c r="D61" s="28" t="s">
        <v>245</v>
      </c>
      <c r="E61" s="29" t="s">
        <v>246</v>
      </c>
      <c r="F61" s="30" t="s">
        <v>247</v>
      </c>
      <c r="G61" s="27" t="s">
        <v>92</v>
      </c>
      <c r="H61" s="31">
        <v>10</v>
      </c>
      <c r="I61" s="31">
        <v>7.5</v>
      </c>
      <c r="J61" s="31" t="s">
        <v>27</v>
      </c>
      <c r="K61" s="31">
        <v>8</v>
      </c>
      <c r="L61" s="38"/>
      <c r="M61" s="38"/>
      <c r="N61" s="38"/>
      <c r="O61" s="38"/>
      <c r="P61" s="33">
        <v>8</v>
      </c>
      <c r="Q61" s="34">
        <f t="shared" si="5"/>
        <v>8.1</v>
      </c>
      <c r="R61" s="35" t="str">
        <f t="shared" si="3"/>
        <v>B+</v>
      </c>
      <c r="S61" s="36" t="str">
        <f t="shared" si="1"/>
        <v>Khá</v>
      </c>
      <c r="T61" s="37"/>
      <c r="U61" s="3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5.95" customHeight="1">
      <c r="B62" s="26">
        <v>52</v>
      </c>
      <c r="C62" s="27" t="s">
        <v>248</v>
      </c>
      <c r="D62" s="28" t="s">
        <v>249</v>
      </c>
      <c r="E62" s="29" t="s">
        <v>250</v>
      </c>
      <c r="F62" s="30" t="s">
        <v>251</v>
      </c>
      <c r="G62" s="27" t="s">
        <v>88</v>
      </c>
      <c r="H62" s="31">
        <v>10</v>
      </c>
      <c r="I62" s="31">
        <v>8</v>
      </c>
      <c r="J62" s="31" t="s">
        <v>27</v>
      </c>
      <c r="K62" s="31">
        <v>8.5</v>
      </c>
      <c r="L62" s="38"/>
      <c r="M62" s="38"/>
      <c r="N62" s="38"/>
      <c r="O62" s="38"/>
      <c r="P62" s="33">
        <v>8</v>
      </c>
      <c r="Q62" s="34">
        <f t="shared" si="5"/>
        <v>8.3000000000000007</v>
      </c>
      <c r="R62" s="35" t="str">
        <f t="shared" si="3"/>
        <v>B+</v>
      </c>
      <c r="S62" s="36" t="str">
        <f t="shared" si="1"/>
        <v>Khá</v>
      </c>
      <c r="T62" s="37"/>
      <c r="U62" s="3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5.95" customHeight="1">
      <c r="B63" s="26">
        <v>53</v>
      </c>
      <c r="C63" s="27" t="s">
        <v>252</v>
      </c>
      <c r="D63" s="28" t="s">
        <v>253</v>
      </c>
      <c r="E63" s="29" t="s">
        <v>254</v>
      </c>
      <c r="F63" s="30" t="s">
        <v>255</v>
      </c>
      <c r="G63" s="27" t="s">
        <v>92</v>
      </c>
      <c r="H63" s="31">
        <v>10</v>
      </c>
      <c r="I63" s="31">
        <v>6.5</v>
      </c>
      <c r="J63" s="31" t="s">
        <v>27</v>
      </c>
      <c r="K63" s="31">
        <v>8.5</v>
      </c>
      <c r="L63" s="38"/>
      <c r="M63" s="38"/>
      <c r="N63" s="38"/>
      <c r="O63" s="38"/>
      <c r="P63" s="33">
        <v>8</v>
      </c>
      <c r="Q63" s="34">
        <f t="shared" si="5"/>
        <v>8</v>
      </c>
      <c r="R63" s="35" t="str">
        <f t="shared" si="3"/>
        <v>B+</v>
      </c>
      <c r="S63" s="36" t="str">
        <f t="shared" si="1"/>
        <v>Khá</v>
      </c>
      <c r="T63" s="37"/>
      <c r="U63" s="3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5.95" customHeight="1">
      <c r="B64" s="26">
        <v>54</v>
      </c>
      <c r="C64" s="27" t="s">
        <v>256</v>
      </c>
      <c r="D64" s="28" t="s">
        <v>76</v>
      </c>
      <c r="E64" s="29" t="s">
        <v>257</v>
      </c>
      <c r="F64" s="30" t="s">
        <v>258</v>
      </c>
      <c r="G64" s="27" t="s">
        <v>92</v>
      </c>
      <c r="H64" s="31">
        <v>10</v>
      </c>
      <c r="I64" s="31">
        <v>7</v>
      </c>
      <c r="J64" s="31" t="s">
        <v>27</v>
      </c>
      <c r="K64" s="31">
        <v>9</v>
      </c>
      <c r="L64" s="38"/>
      <c r="M64" s="38"/>
      <c r="N64" s="38"/>
      <c r="O64" s="38"/>
      <c r="P64" s="33">
        <v>7.5</v>
      </c>
      <c r="Q64" s="34">
        <f t="shared" si="5"/>
        <v>7.8</v>
      </c>
      <c r="R64" s="35" t="str">
        <f t="shared" si="3"/>
        <v>B</v>
      </c>
      <c r="S64" s="36" t="str">
        <f t="shared" si="1"/>
        <v>Khá</v>
      </c>
      <c r="T64" s="37"/>
      <c r="U64" s="3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5.95" customHeight="1">
      <c r="B65" s="26">
        <v>55</v>
      </c>
      <c r="C65" s="27" t="s">
        <v>259</v>
      </c>
      <c r="D65" s="28" t="s">
        <v>260</v>
      </c>
      <c r="E65" s="29" t="s">
        <v>257</v>
      </c>
      <c r="F65" s="30" t="s">
        <v>261</v>
      </c>
      <c r="G65" s="27" t="s">
        <v>88</v>
      </c>
      <c r="H65" s="31">
        <v>10</v>
      </c>
      <c r="I65" s="31">
        <v>8</v>
      </c>
      <c r="J65" s="31" t="s">
        <v>27</v>
      </c>
      <c r="K65" s="31">
        <v>8.5</v>
      </c>
      <c r="L65" s="38"/>
      <c r="M65" s="38"/>
      <c r="N65" s="38"/>
      <c r="O65" s="38"/>
      <c r="P65" s="33">
        <v>8</v>
      </c>
      <c r="Q65" s="34">
        <f t="shared" si="5"/>
        <v>8.3000000000000007</v>
      </c>
      <c r="R65" s="35" t="str">
        <f t="shared" si="3"/>
        <v>B+</v>
      </c>
      <c r="S65" s="36" t="str">
        <f t="shared" si="1"/>
        <v>Khá</v>
      </c>
      <c r="T65" s="37"/>
      <c r="U65" s="3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5.95" customHeight="1">
      <c r="B66" s="26">
        <v>56</v>
      </c>
      <c r="C66" s="27" t="s">
        <v>262</v>
      </c>
      <c r="D66" s="28" t="s">
        <v>263</v>
      </c>
      <c r="E66" s="29" t="s">
        <v>264</v>
      </c>
      <c r="F66" s="30" t="s">
        <v>265</v>
      </c>
      <c r="G66" s="27" t="s">
        <v>92</v>
      </c>
      <c r="H66" s="31">
        <v>10</v>
      </c>
      <c r="I66" s="31">
        <v>7.5</v>
      </c>
      <c r="J66" s="31" t="s">
        <v>27</v>
      </c>
      <c r="K66" s="31">
        <v>8.5</v>
      </c>
      <c r="L66" s="38"/>
      <c r="M66" s="38"/>
      <c r="N66" s="38"/>
      <c r="O66" s="38"/>
      <c r="P66" s="33">
        <v>7</v>
      </c>
      <c r="Q66" s="34">
        <f t="shared" si="5"/>
        <v>7.6</v>
      </c>
      <c r="R66" s="35" t="str">
        <f t="shared" si="3"/>
        <v>B</v>
      </c>
      <c r="S66" s="36" t="str">
        <f t="shared" si="1"/>
        <v>Khá</v>
      </c>
      <c r="T66" s="37"/>
      <c r="U66" s="3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5.95" customHeight="1">
      <c r="B67" s="26">
        <v>57</v>
      </c>
      <c r="C67" s="27" t="s">
        <v>266</v>
      </c>
      <c r="D67" s="28" t="s">
        <v>65</v>
      </c>
      <c r="E67" s="29" t="s">
        <v>264</v>
      </c>
      <c r="F67" s="30" t="s">
        <v>267</v>
      </c>
      <c r="G67" s="27" t="s">
        <v>88</v>
      </c>
      <c r="H67" s="31">
        <v>10</v>
      </c>
      <c r="I67" s="31">
        <v>7</v>
      </c>
      <c r="J67" s="31" t="s">
        <v>27</v>
      </c>
      <c r="K67" s="31">
        <v>8.5</v>
      </c>
      <c r="L67" s="38"/>
      <c r="M67" s="38"/>
      <c r="N67" s="38"/>
      <c r="O67" s="38"/>
      <c r="P67" s="33">
        <v>7</v>
      </c>
      <c r="Q67" s="34">
        <f t="shared" si="5"/>
        <v>7.5</v>
      </c>
      <c r="R67" s="35" t="str">
        <f t="shared" si="3"/>
        <v>B</v>
      </c>
      <c r="S67" s="36" t="str">
        <f t="shared" si="1"/>
        <v>Khá</v>
      </c>
      <c r="T67" s="37"/>
      <c r="U67" s="3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5.95" customHeight="1">
      <c r="B68" s="26">
        <v>58</v>
      </c>
      <c r="C68" s="27" t="s">
        <v>268</v>
      </c>
      <c r="D68" s="28" t="s">
        <v>148</v>
      </c>
      <c r="E68" s="29" t="s">
        <v>269</v>
      </c>
      <c r="F68" s="30" t="s">
        <v>270</v>
      </c>
      <c r="G68" s="27" t="s">
        <v>88</v>
      </c>
      <c r="H68" s="31">
        <v>10</v>
      </c>
      <c r="I68" s="31">
        <v>8</v>
      </c>
      <c r="J68" s="31" t="s">
        <v>27</v>
      </c>
      <c r="K68" s="31">
        <v>9</v>
      </c>
      <c r="L68" s="38"/>
      <c r="M68" s="38"/>
      <c r="N68" s="38"/>
      <c r="O68" s="38"/>
      <c r="P68" s="33">
        <v>6</v>
      </c>
      <c r="Q68" s="34">
        <f t="shared" si="5"/>
        <v>7.1</v>
      </c>
      <c r="R68" s="35" t="str">
        <f t="shared" si="3"/>
        <v>B</v>
      </c>
      <c r="S68" s="36" t="str">
        <f t="shared" si="1"/>
        <v>Khá</v>
      </c>
      <c r="T68" s="37"/>
      <c r="U68" s="3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5.95" customHeight="1">
      <c r="B69" s="26">
        <v>59</v>
      </c>
      <c r="C69" s="27" t="s">
        <v>271</v>
      </c>
      <c r="D69" s="28" t="s">
        <v>75</v>
      </c>
      <c r="E69" s="29" t="s">
        <v>77</v>
      </c>
      <c r="F69" s="30" t="s">
        <v>68</v>
      </c>
      <c r="G69" s="27" t="s">
        <v>92</v>
      </c>
      <c r="H69" s="31">
        <v>9</v>
      </c>
      <c r="I69" s="31">
        <v>7.5</v>
      </c>
      <c r="J69" s="31" t="s">
        <v>27</v>
      </c>
      <c r="K69" s="31">
        <v>8.5</v>
      </c>
      <c r="L69" s="38"/>
      <c r="M69" s="38"/>
      <c r="N69" s="38"/>
      <c r="O69" s="38"/>
      <c r="P69" s="33">
        <v>7.5</v>
      </c>
      <c r="Q69" s="34">
        <f t="shared" si="5"/>
        <v>7.8</v>
      </c>
      <c r="R69" s="35" t="str">
        <f t="shared" si="3"/>
        <v>B</v>
      </c>
      <c r="S69" s="36" t="str">
        <f t="shared" si="1"/>
        <v>Khá</v>
      </c>
      <c r="T69" s="37"/>
      <c r="U69" s="3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5.95" customHeight="1">
      <c r="B70" s="26">
        <v>60</v>
      </c>
      <c r="C70" s="27" t="s">
        <v>272</v>
      </c>
      <c r="D70" s="28" t="s">
        <v>62</v>
      </c>
      <c r="E70" s="29" t="s">
        <v>77</v>
      </c>
      <c r="F70" s="30" t="s">
        <v>273</v>
      </c>
      <c r="G70" s="27" t="s">
        <v>88</v>
      </c>
      <c r="H70" s="31">
        <v>10</v>
      </c>
      <c r="I70" s="31">
        <v>7</v>
      </c>
      <c r="J70" s="31" t="s">
        <v>27</v>
      </c>
      <c r="K70" s="31">
        <v>8.5</v>
      </c>
      <c r="L70" s="38"/>
      <c r="M70" s="38"/>
      <c r="N70" s="38"/>
      <c r="O70" s="38"/>
      <c r="P70" s="33">
        <v>8</v>
      </c>
      <c r="Q70" s="34">
        <f t="shared" si="5"/>
        <v>8.1</v>
      </c>
      <c r="R70" s="35" t="str">
        <f t="shared" si="3"/>
        <v>B+</v>
      </c>
      <c r="S70" s="36" t="str">
        <f t="shared" si="1"/>
        <v>Khá</v>
      </c>
      <c r="T70" s="37"/>
      <c r="U70" s="3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5.95" customHeight="1">
      <c r="B71" s="26">
        <v>61</v>
      </c>
      <c r="C71" s="27" t="s">
        <v>274</v>
      </c>
      <c r="D71" s="28" t="s">
        <v>275</v>
      </c>
      <c r="E71" s="29" t="s">
        <v>78</v>
      </c>
      <c r="F71" s="30" t="s">
        <v>276</v>
      </c>
      <c r="G71" s="27" t="s">
        <v>92</v>
      </c>
      <c r="H71" s="31">
        <v>10</v>
      </c>
      <c r="I71" s="31">
        <v>8</v>
      </c>
      <c r="J71" s="31" t="s">
        <v>27</v>
      </c>
      <c r="K71" s="31">
        <v>9</v>
      </c>
      <c r="L71" s="38"/>
      <c r="M71" s="38"/>
      <c r="N71" s="38"/>
      <c r="O71" s="38"/>
      <c r="P71" s="33">
        <v>8</v>
      </c>
      <c r="Q71" s="34">
        <f t="shared" si="5"/>
        <v>8.3000000000000007</v>
      </c>
      <c r="R71" s="35" t="str">
        <f t="shared" si="3"/>
        <v>B+</v>
      </c>
      <c r="S71" s="36" t="str">
        <f t="shared" si="1"/>
        <v>Khá</v>
      </c>
      <c r="T71" s="37"/>
      <c r="U71" s="3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5.95" customHeight="1">
      <c r="B72" s="26">
        <v>62</v>
      </c>
      <c r="C72" s="27" t="s">
        <v>277</v>
      </c>
      <c r="D72" s="28" t="s">
        <v>278</v>
      </c>
      <c r="E72" s="29" t="s">
        <v>279</v>
      </c>
      <c r="F72" s="30" t="s">
        <v>280</v>
      </c>
      <c r="G72" s="27" t="s">
        <v>88</v>
      </c>
      <c r="H72" s="31">
        <v>10</v>
      </c>
      <c r="I72" s="31">
        <v>8</v>
      </c>
      <c r="J72" s="31" t="s">
        <v>27</v>
      </c>
      <c r="K72" s="31">
        <v>9</v>
      </c>
      <c r="L72" s="38"/>
      <c r="M72" s="38"/>
      <c r="N72" s="38"/>
      <c r="O72" s="38"/>
      <c r="P72" s="33">
        <v>8.5</v>
      </c>
      <c r="Q72" s="34">
        <f t="shared" si="5"/>
        <v>8.6</v>
      </c>
      <c r="R72" s="35" t="str">
        <f t="shared" si="3"/>
        <v>A</v>
      </c>
      <c r="S72" s="36" t="str">
        <f t="shared" si="1"/>
        <v>Giỏi</v>
      </c>
      <c r="T72" s="37"/>
      <c r="U72" s="3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5.95" customHeight="1">
      <c r="B73" s="26">
        <v>63</v>
      </c>
      <c r="C73" s="27" t="s">
        <v>281</v>
      </c>
      <c r="D73" s="28" t="s">
        <v>210</v>
      </c>
      <c r="E73" s="29" t="s">
        <v>282</v>
      </c>
      <c r="F73" s="30" t="s">
        <v>283</v>
      </c>
      <c r="G73" s="27" t="s">
        <v>88</v>
      </c>
      <c r="H73" s="31">
        <v>10</v>
      </c>
      <c r="I73" s="31">
        <v>7</v>
      </c>
      <c r="J73" s="31" t="s">
        <v>27</v>
      </c>
      <c r="K73" s="31">
        <v>8.5</v>
      </c>
      <c r="L73" s="38"/>
      <c r="M73" s="38"/>
      <c r="N73" s="38"/>
      <c r="O73" s="38"/>
      <c r="P73" s="33">
        <v>7.5</v>
      </c>
      <c r="Q73" s="34">
        <f t="shared" si="5"/>
        <v>7.8</v>
      </c>
      <c r="R73" s="35" t="str">
        <f t="shared" si="3"/>
        <v>B</v>
      </c>
      <c r="S73" s="36" t="str">
        <f t="shared" si="1"/>
        <v>Khá</v>
      </c>
      <c r="T73" s="37"/>
      <c r="U73" s="3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5.95" customHeight="1">
      <c r="B74" s="26">
        <v>64</v>
      </c>
      <c r="C74" s="27" t="s">
        <v>284</v>
      </c>
      <c r="D74" s="28" t="s">
        <v>285</v>
      </c>
      <c r="E74" s="29" t="s">
        <v>286</v>
      </c>
      <c r="F74" s="30" t="s">
        <v>287</v>
      </c>
      <c r="G74" s="27" t="s">
        <v>92</v>
      </c>
      <c r="H74" s="31">
        <v>10</v>
      </c>
      <c r="I74" s="31">
        <v>5</v>
      </c>
      <c r="J74" s="31" t="s">
        <v>27</v>
      </c>
      <c r="K74" s="31">
        <v>9</v>
      </c>
      <c r="L74" s="38"/>
      <c r="M74" s="38"/>
      <c r="N74" s="38"/>
      <c r="O74" s="38"/>
      <c r="P74" s="33">
        <v>7</v>
      </c>
      <c r="Q74" s="34">
        <f t="shared" si="5"/>
        <v>7.1</v>
      </c>
      <c r="R74" s="35" t="str">
        <f t="shared" si="3"/>
        <v>B</v>
      </c>
      <c r="S74" s="36" t="str">
        <f t="shared" si="1"/>
        <v>Khá</v>
      </c>
      <c r="T74" s="37"/>
      <c r="U74" s="3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5.95" customHeight="1">
      <c r="B75" s="26">
        <v>65</v>
      </c>
      <c r="C75" s="27" t="s">
        <v>288</v>
      </c>
      <c r="D75" s="28" t="s">
        <v>289</v>
      </c>
      <c r="E75" s="29" t="s">
        <v>290</v>
      </c>
      <c r="F75" s="30" t="s">
        <v>291</v>
      </c>
      <c r="G75" s="27" t="s">
        <v>88</v>
      </c>
      <c r="H75" s="31">
        <v>10</v>
      </c>
      <c r="I75" s="31">
        <v>6</v>
      </c>
      <c r="J75" s="31" t="s">
        <v>27</v>
      </c>
      <c r="K75" s="31">
        <v>8</v>
      </c>
      <c r="L75" s="38"/>
      <c r="M75" s="38"/>
      <c r="N75" s="38"/>
      <c r="O75" s="38"/>
      <c r="P75" s="33">
        <v>8.5</v>
      </c>
      <c r="Q75" s="34">
        <f t="shared" si="5"/>
        <v>8.1</v>
      </c>
      <c r="R75" s="35" t="str">
        <f t="shared" si="3"/>
        <v>B+</v>
      </c>
      <c r="S75" s="36" t="str">
        <f t="shared" si="1"/>
        <v>Khá</v>
      </c>
      <c r="T75" s="37"/>
      <c r="U75" s="3"/>
      <c r="V75" s="89" t="str">
        <f t="shared" si="2"/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5.95" customHeight="1">
      <c r="B76" s="26">
        <v>66</v>
      </c>
      <c r="C76" s="27" t="s">
        <v>292</v>
      </c>
      <c r="D76" s="28" t="s">
        <v>237</v>
      </c>
      <c r="E76" s="29" t="s">
        <v>290</v>
      </c>
      <c r="F76" s="30" t="s">
        <v>293</v>
      </c>
      <c r="G76" s="27" t="s">
        <v>92</v>
      </c>
      <c r="H76" s="31">
        <v>10</v>
      </c>
      <c r="I76" s="31">
        <v>7</v>
      </c>
      <c r="J76" s="31" t="s">
        <v>27</v>
      </c>
      <c r="K76" s="31">
        <v>8.5</v>
      </c>
      <c r="L76" s="38"/>
      <c r="M76" s="38"/>
      <c r="N76" s="38"/>
      <c r="O76" s="38"/>
      <c r="P76" s="33">
        <v>9</v>
      </c>
      <c r="Q76" s="34">
        <f t="shared" si="5"/>
        <v>8.6999999999999993</v>
      </c>
      <c r="R76" s="35" t="str">
        <f t="shared" si="3"/>
        <v>A</v>
      </c>
      <c r="S76" s="36" t="str">
        <f t="shared" si="1"/>
        <v>Giỏi</v>
      </c>
      <c r="T76" s="37"/>
      <c r="U76" s="3"/>
      <c r="V76" s="89" t="str">
        <f t="shared" ref="V76:V84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5.95" customHeight="1">
      <c r="B77" s="26">
        <v>67</v>
      </c>
      <c r="C77" s="27" t="s">
        <v>294</v>
      </c>
      <c r="D77" s="28" t="s">
        <v>154</v>
      </c>
      <c r="E77" s="29" t="s">
        <v>290</v>
      </c>
      <c r="F77" s="30" t="s">
        <v>295</v>
      </c>
      <c r="G77" s="27" t="s">
        <v>88</v>
      </c>
      <c r="H77" s="31">
        <v>10</v>
      </c>
      <c r="I77" s="31">
        <v>7.5</v>
      </c>
      <c r="J77" s="31" t="s">
        <v>27</v>
      </c>
      <c r="K77" s="31">
        <v>8.5</v>
      </c>
      <c r="L77" s="38"/>
      <c r="M77" s="38"/>
      <c r="N77" s="38"/>
      <c r="O77" s="38"/>
      <c r="P77" s="33">
        <v>7.5</v>
      </c>
      <c r="Q77" s="34">
        <f t="shared" si="5"/>
        <v>7.9</v>
      </c>
      <c r="R77" s="35" t="str">
        <f t="shared" si="3"/>
        <v>B</v>
      </c>
      <c r="S77" s="36" t="str">
        <f t="shared" si="1"/>
        <v>Khá</v>
      </c>
      <c r="T77" s="37"/>
      <c r="U77" s="3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5.95" customHeight="1">
      <c r="B78" s="26">
        <v>68</v>
      </c>
      <c r="C78" s="27" t="s">
        <v>296</v>
      </c>
      <c r="D78" s="28" t="s">
        <v>297</v>
      </c>
      <c r="E78" s="29" t="s">
        <v>298</v>
      </c>
      <c r="F78" s="30" t="s">
        <v>299</v>
      </c>
      <c r="G78" s="27" t="s">
        <v>92</v>
      </c>
      <c r="H78" s="31">
        <v>10</v>
      </c>
      <c r="I78" s="31">
        <v>8</v>
      </c>
      <c r="J78" s="31" t="s">
        <v>27</v>
      </c>
      <c r="K78" s="31">
        <v>9</v>
      </c>
      <c r="L78" s="38"/>
      <c r="M78" s="38"/>
      <c r="N78" s="38"/>
      <c r="O78" s="38"/>
      <c r="P78" s="33">
        <v>9</v>
      </c>
      <c r="Q78" s="34">
        <f t="shared" si="5"/>
        <v>8.9</v>
      </c>
      <c r="R78" s="35" t="str">
        <f t="shared" si="3"/>
        <v>A</v>
      </c>
      <c r="S78" s="36" t="str">
        <f t="shared" si="1"/>
        <v>Giỏi</v>
      </c>
      <c r="T78" s="37"/>
      <c r="U78" s="3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5.95" customHeight="1">
      <c r="B79" s="26">
        <v>69</v>
      </c>
      <c r="C79" s="27" t="s">
        <v>300</v>
      </c>
      <c r="D79" s="28" t="s">
        <v>301</v>
      </c>
      <c r="E79" s="29" t="s">
        <v>79</v>
      </c>
      <c r="F79" s="30" t="s">
        <v>302</v>
      </c>
      <c r="G79" s="27" t="s">
        <v>92</v>
      </c>
      <c r="H79" s="31">
        <v>10</v>
      </c>
      <c r="I79" s="31">
        <v>6</v>
      </c>
      <c r="J79" s="31" t="s">
        <v>27</v>
      </c>
      <c r="K79" s="31">
        <v>8</v>
      </c>
      <c r="L79" s="38"/>
      <c r="M79" s="38"/>
      <c r="N79" s="38"/>
      <c r="O79" s="38"/>
      <c r="P79" s="33">
        <v>6</v>
      </c>
      <c r="Q79" s="34">
        <f t="shared" si="5"/>
        <v>6.6</v>
      </c>
      <c r="R79" s="35" t="str">
        <f t="shared" si="3"/>
        <v>C+</v>
      </c>
      <c r="S79" s="36" t="str">
        <f t="shared" si="1"/>
        <v>Trung bình</v>
      </c>
      <c r="T79" s="37"/>
      <c r="U79" s="3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5.95" customHeight="1">
      <c r="B80" s="26">
        <v>70</v>
      </c>
      <c r="C80" s="27" t="s">
        <v>303</v>
      </c>
      <c r="D80" s="28" t="s">
        <v>304</v>
      </c>
      <c r="E80" s="29" t="s">
        <v>79</v>
      </c>
      <c r="F80" s="30" t="s">
        <v>238</v>
      </c>
      <c r="G80" s="27" t="s">
        <v>92</v>
      </c>
      <c r="H80" s="31">
        <v>10</v>
      </c>
      <c r="I80" s="31">
        <v>8.5</v>
      </c>
      <c r="J80" s="31" t="s">
        <v>27</v>
      </c>
      <c r="K80" s="31">
        <v>9.5</v>
      </c>
      <c r="L80" s="38"/>
      <c r="M80" s="38"/>
      <c r="N80" s="38"/>
      <c r="O80" s="38"/>
      <c r="P80" s="33">
        <v>8.5</v>
      </c>
      <c r="Q80" s="34">
        <f t="shared" si="5"/>
        <v>8.8000000000000007</v>
      </c>
      <c r="R80" s="35" t="str">
        <f t="shared" si="3"/>
        <v>A</v>
      </c>
      <c r="S80" s="36" t="str">
        <f t="shared" si="1"/>
        <v>Giỏi</v>
      </c>
      <c r="T80" s="37"/>
      <c r="U80" s="3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5.95" customHeight="1">
      <c r="B81" s="26">
        <v>71</v>
      </c>
      <c r="C81" s="27" t="s">
        <v>305</v>
      </c>
      <c r="D81" s="28" t="s">
        <v>197</v>
      </c>
      <c r="E81" s="29" t="s">
        <v>306</v>
      </c>
      <c r="F81" s="30" t="s">
        <v>307</v>
      </c>
      <c r="G81" s="27" t="s">
        <v>88</v>
      </c>
      <c r="H81" s="31">
        <v>10</v>
      </c>
      <c r="I81" s="31">
        <v>8</v>
      </c>
      <c r="J81" s="31" t="s">
        <v>27</v>
      </c>
      <c r="K81" s="31">
        <v>9</v>
      </c>
      <c r="L81" s="38"/>
      <c r="M81" s="38"/>
      <c r="N81" s="38"/>
      <c r="O81" s="38"/>
      <c r="P81" s="33">
        <v>8</v>
      </c>
      <c r="Q81" s="34">
        <f t="shared" si="5"/>
        <v>8.3000000000000007</v>
      </c>
      <c r="R81" s="35" t="str">
        <f t="shared" si="3"/>
        <v>B+</v>
      </c>
      <c r="S81" s="36" t="str">
        <f t="shared" si="1"/>
        <v>Khá</v>
      </c>
      <c r="T81" s="37"/>
      <c r="U81" s="3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5.95" customHeight="1">
      <c r="B82" s="26">
        <v>72</v>
      </c>
      <c r="C82" s="27" t="s">
        <v>308</v>
      </c>
      <c r="D82" s="28" t="s">
        <v>74</v>
      </c>
      <c r="E82" s="29" t="s">
        <v>309</v>
      </c>
      <c r="F82" s="30" t="s">
        <v>310</v>
      </c>
      <c r="G82" s="27" t="s">
        <v>92</v>
      </c>
      <c r="H82" s="31">
        <v>10</v>
      </c>
      <c r="I82" s="31">
        <v>8</v>
      </c>
      <c r="J82" s="31" t="s">
        <v>27</v>
      </c>
      <c r="K82" s="31">
        <v>9</v>
      </c>
      <c r="L82" s="38"/>
      <c r="M82" s="38"/>
      <c r="N82" s="38"/>
      <c r="O82" s="38"/>
      <c r="P82" s="33">
        <v>8.5</v>
      </c>
      <c r="Q82" s="34">
        <f t="shared" si="5"/>
        <v>8.6</v>
      </c>
      <c r="R82" s="35" t="str">
        <f t="shared" si="3"/>
        <v>A</v>
      </c>
      <c r="S82" s="36" t="str">
        <f t="shared" si="1"/>
        <v>Giỏi</v>
      </c>
      <c r="T82" s="37"/>
      <c r="U82" s="3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5.95" customHeight="1">
      <c r="B83" s="26">
        <v>73</v>
      </c>
      <c r="C83" s="27" t="s">
        <v>311</v>
      </c>
      <c r="D83" s="28" t="s">
        <v>312</v>
      </c>
      <c r="E83" s="29" t="s">
        <v>313</v>
      </c>
      <c r="F83" s="30" t="s">
        <v>314</v>
      </c>
      <c r="G83" s="27" t="s">
        <v>88</v>
      </c>
      <c r="H83" s="31">
        <v>10</v>
      </c>
      <c r="I83" s="31">
        <v>8</v>
      </c>
      <c r="J83" s="31" t="s">
        <v>27</v>
      </c>
      <c r="K83" s="31">
        <v>9</v>
      </c>
      <c r="L83" s="38"/>
      <c r="M83" s="38"/>
      <c r="N83" s="38"/>
      <c r="O83" s="38"/>
      <c r="P83" s="33">
        <v>9</v>
      </c>
      <c r="Q83" s="34">
        <f t="shared" si="5"/>
        <v>8.9</v>
      </c>
      <c r="R83" s="35" t="str">
        <f t="shared" si="3"/>
        <v>A</v>
      </c>
      <c r="S83" s="36" t="str">
        <f t="shared" si="1"/>
        <v>Giỏi</v>
      </c>
      <c r="T83" s="37"/>
      <c r="U83" s="3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15.95" customHeight="1">
      <c r="B84" s="26">
        <v>74</v>
      </c>
      <c r="C84" s="27" t="s">
        <v>315</v>
      </c>
      <c r="D84" s="28" t="s">
        <v>312</v>
      </c>
      <c r="E84" s="29" t="s">
        <v>313</v>
      </c>
      <c r="F84" s="30" t="s">
        <v>316</v>
      </c>
      <c r="G84" s="27" t="s">
        <v>92</v>
      </c>
      <c r="H84" s="31">
        <v>10</v>
      </c>
      <c r="I84" s="31">
        <v>8</v>
      </c>
      <c r="J84" s="31" t="s">
        <v>27</v>
      </c>
      <c r="K84" s="31">
        <v>9</v>
      </c>
      <c r="L84" s="38"/>
      <c r="M84" s="38"/>
      <c r="N84" s="38"/>
      <c r="O84" s="38"/>
      <c r="P84" s="33">
        <v>8</v>
      </c>
      <c r="Q84" s="34">
        <f t="shared" si="5"/>
        <v>8.3000000000000007</v>
      </c>
      <c r="R84" s="35" t="str">
        <f t="shared" si="3"/>
        <v>B+</v>
      </c>
      <c r="S84" s="36" t="str">
        <f t="shared" si="1"/>
        <v>Khá</v>
      </c>
      <c r="T84" s="37"/>
      <c r="U84" s="3"/>
      <c r="V84" s="89" t="str">
        <f t="shared" si="6"/>
        <v>Đạt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1:38" ht="7.5" customHeight="1">
      <c r="A85" s="2"/>
      <c r="B85" s="39"/>
      <c r="C85" s="40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>
      <c r="A86" s="2"/>
      <c r="B86" s="124" t="s">
        <v>28</v>
      </c>
      <c r="C86" s="124"/>
      <c r="D86" s="40"/>
      <c r="E86" s="41"/>
      <c r="F86" s="41"/>
      <c r="G86" s="41"/>
      <c r="H86" s="42"/>
      <c r="I86" s="43"/>
      <c r="J86" s="4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</row>
    <row r="87" spans="1:38" ht="16.5" customHeight="1">
      <c r="A87" s="2"/>
      <c r="B87" s="45" t="s">
        <v>29</v>
      </c>
      <c r="C87" s="45"/>
      <c r="D87" s="46">
        <f>+$Y$9</f>
        <v>74</v>
      </c>
      <c r="E87" s="47" t="s">
        <v>30</v>
      </c>
      <c r="F87" s="47"/>
      <c r="G87" s="125" t="s">
        <v>31</v>
      </c>
      <c r="H87" s="125"/>
      <c r="I87" s="125"/>
      <c r="J87" s="125"/>
      <c r="K87" s="125"/>
      <c r="L87" s="125"/>
      <c r="M87" s="125"/>
      <c r="N87" s="125"/>
      <c r="O87" s="125"/>
      <c r="P87" s="48">
        <f>$Y$9 -COUNTIF($T$10:$T$274,"Vắng") -COUNTIF($T$10:$T$274,"Vắng có phép") - COUNTIF($T$10:$T$274,"Đình chỉ thi") - COUNTIF($T$10:$T$274,"Không đủ ĐKDT")</f>
        <v>71</v>
      </c>
      <c r="Q87" s="48"/>
      <c r="R87" s="49"/>
      <c r="S87" s="50"/>
      <c r="T87" s="50" t="s">
        <v>30</v>
      </c>
      <c r="U87" s="3"/>
    </row>
    <row r="88" spans="1:38" ht="16.5" customHeight="1">
      <c r="A88" s="2"/>
      <c r="B88" s="45" t="s">
        <v>32</v>
      </c>
      <c r="C88" s="45"/>
      <c r="D88" s="46">
        <f>+$AJ$9</f>
        <v>71</v>
      </c>
      <c r="E88" s="47" t="s">
        <v>30</v>
      </c>
      <c r="F88" s="47"/>
      <c r="G88" s="125" t="s">
        <v>33</v>
      </c>
      <c r="H88" s="125"/>
      <c r="I88" s="125"/>
      <c r="J88" s="125"/>
      <c r="K88" s="125"/>
      <c r="L88" s="125"/>
      <c r="M88" s="125"/>
      <c r="N88" s="125"/>
      <c r="O88" s="125"/>
      <c r="P88" s="51">
        <f>COUNTIF($T$10:$T$150,"Vắng")</f>
        <v>1</v>
      </c>
      <c r="Q88" s="51"/>
      <c r="R88" s="52"/>
      <c r="S88" s="50"/>
      <c r="T88" s="50" t="s">
        <v>30</v>
      </c>
      <c r="U88" s="3"/>
    </row>
    <row r="89" spans="1:38" ht="16.5" customHeight="1">
      <c r="A89" s="2"/>
      <c r="B89" s="45" t="s">
        <v>49</v>
      </c>
      <c r="C89" s="45"/>
      <c r="D89" s="83">
        <f>COUNTIF(V11:V84,"Học lại")</f>
        <v>3</v>
      </c>
      <c r="E89" s="47" t="s">
        <v>30</v>
      </c>
      <c r="F89" s="47"/>
      <c r="G89" s="125" t="s">
        <v>50</v>
      </c>
      <c r="H89" s="125"/>
      <c r="I89" s="125"/>
      <c r="J89" s="125"/>
      <c r="K89" s="125"/>
      <c r="L89" s="125"/>
      <c r="M89" s="125"/>
      <c r="N89" s="125"/>
      <c r="O89" s="125"/>
      <c r="P89" s="48">
        <f>COUNTIF($T$10:$T$150,"Vắng có phép")</f>
        <v>0</v>
      </c>
      <c r="Q89" s="48"/>
      <c r="R89" s="49"/>
      <c r="S89" s="50"/>
      <c r="T89" s="50" t="s">
        <v>30</v>
      </c>
      <c r="U89" s="3"/>
    </row>
    <row r="90" spans="1:38" ht="3" customHeight="1">
      <c r="A90" s="2"/>
      <c r="B90" s="39"/>
      <c r="C90" s="40"/>
      <c r="D90" s="40"/>
      <c r="E90" s="41"/>
      <c r="F90" s="41"/>
      <c r="G90" s="41"/>
      <c r="H90" s="42"/>
      <c r="I90" s="43"/>
      <c r="J90" s="43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3"/>
    </row>
    <row r="91" spans="1:38">
      <c r="B91" s="84" t="s">
        <v>34</v>
      </c>
      <c r="C91" s="84"/>
      <c r="D91" s="85">
        <f>COUNTIF(V11:V84,"Thi lại")</f>
        <v>0</v>
      </c>
      <c r="E91" s="86" t="s">
        <v>30</v>
      </c>
      <c r="F91" s="3"/>
      <c r="G91" s="3"/>
      <c r="H91" s="3"/>
      <c r="I91" s="3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3"/>
    </row>
    <row r="92" spans="1:38">
      <c r="B92" s="84"/>
      <c r="C92" s="84"/>
      <c r="D92" s="85"/>
      <c r="E92" s="86"/>
      <c r="F92" s="3"/>
      <c r="G92" s="3"/>
      <c r="H92" s="3"/>
      <c r="I92" s="3"/>
      <c r="J92" s="116" t="s">
        <v>322</v>
      </c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3"/>
    </row>
    <row r="93" spans="1:38" ht="31.5" customHeight="1">
      <c r="A93" s="53"/>
      <c r="B93" s="113"/>
      <c r="C93" s="113"/>
      <c r="D93" s="113"/>
      <c r="E93" s="113"/>
      <c r="F93" s="113"/>
      <c r="G93" s="113"/>
      <c r="H93" s="113"/>
      <c r="I93" s="54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3"/>
    </row>
    <row r="94" spans="1:38" ht="18" customHeight="1">
      <c r="A94" s="2"/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38" s="2" customFormat="1">
      <c r="B95" s="113"/>
      <c r="C95" s="113"/>
      <c r="D95" s="115"/>
      <c r="E95" s="115"/>
      <c r="F95" s="115"/>
      <c r="G95" s="115"/>
      <c r="H95" s="115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9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18" customHeight="1">
      <c r="A101" s="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4.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s="2" customFormat="1" ht="36.75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62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</row>
    <row r="104" spans="1:38" ht="38.25" hidden="1" customHeight="1">
      <c r="B104" s="112" t="s">
        <v>47</v>
      </c>
      <c r="C104" s="113"/>
      <c r="D104" s="113"/>
      <c r="E104" s="113"/>
      <c r="F104" s="113"/>
      <c r="G104" s="113"/>
      <c r="H104" s="112" t="s">
        <v>48</v>
      </c>
      <c r="I104" s="112"/>
      <c r="J104" s="112"/>
      <c r="K104" s="112"/>
      <c r="L104" s="112"/>
      <c r="M104" s="112"/>
      <c r="N104" s="114" t="s">
        <v>54</v>
      </c>
      <c r="O104" s="114"/>
      <c r="P104" s="114"/>
      <c r="Q104" s="114"/>
      <c r="R104" s="114"/>
      <c r="S104" s="114"/>
      <c r="T104" s="114"/>
    </row>
    <row r="105" spans="1:38" hidden="1">
      <c r="B105" s="39"/>
      <c r="C105" s="55"/>
      <c r="D105" s="55"/>
      <c r="E105" s="56"/>
      <c r="F105" s="56"/>
      <c r="G105" s="56"/>
      <c r="H105" s="57"/>
      <c r="I105" s="58"/>
      <c r="J105" s="58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>
      <c r="B106" s="113" t="s">
        <v>35</v>
      </c>
      <c r="C106" s="113"/>
      <c r="D106" s="115" t="s">
        <v>36</v>
      </c>
      <c r="E106" s="115"/>
      <c r="F106" s="115"/>
      <c r="G106" s="115"/>
      <c r="H106" s="115"/>
      <c r="I106" s="58"/>
      <c r="J106" s="58"/>
      <c r="K106" s="44"/>
      <c r="L106" s="44"/>
      <c r="M106" s="44"/>
      <c r="N106" s="44"/>
      <c r="O106" s="44"/>
      <c r="P106" s="44"/>
      <c r="Q106" s="44"/>
      <c r="R106" s="44"/>
      <c r="S106" s="44"/>
      <c r="T106" s="44"/>
    </row>
    <row r="107" spans="1:38" hidden="1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38" hidden="1"/>
    <row r="109" spans="1:38" hidden="1"/>
    <row r="110" spans="1:38" hidden="1"/>
    <row r="111" spans="1:38" hidden="1"/>
    <row r="112" spans="1:38" hidden="1"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  <c r="M112" s="110"/>
      <c r="N112" s="110" t="s">
        <v>53</v>
      </c>
      <c r="O112" s="110"/>
      <c r="P112" s="110"/>
      <c r="Q112" s="110"/>
      <c r="R112" s="110"/>
      <c r="S112" s="110"/>
      <c r="T112" s="110"/>
    </row>
    <row r="113" hidden="1"/>
  </sheetData>
  <sheetProtection formatCells="0" formatColumns="0" formatRows="0" insertColumns="0" insertRows="0" insertHyperlinks="0" deleteColumns="0" deleteRows="0" sort="0" autoFilter="0" pivotTables="0"/>
  <autoFilter ref="A9:AL84">
    <filterColumn colId="3" showButton="0"/>
  </autoFilter>
  <mergeCells count="59">
    <mergeCell ref="G1:K1"/>
    <mergeCell ref="L1:T1"/>
    <mergeCell ref="B2:G2"/>
    <mergeCell ref="H2:T2"/>
    <mergeCell ref="B3:G3"/>
    <mergeCell ref="H3:T3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G89:O89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T8:T10"/>
    <mergeCell ref="B10:G10"/>
    <mergeCell ref="B86:C86"/>
    <mergeCell ref="G87:O87"/>
    <mergeCell ref="G88:O88"/>
    <mergeCell ref="R8:R9"/>
    <mergeCell ref="S8:S9"/>
    <mergeCell ref="F8:F9"/>
    <mergeCell ref="J91:T91"/>
    <mergeCell ref="J92:T92"/>
    <mergeCell ref="B93:H93"/>
    <mergeCell ref="J93:T93"/>
    <mergeCell ref="B95:C95"/>
    <mergeCell ref="D95:H95"/>
    <mergeCell ref="N112:T112"/>
    <mergeCell ref="B101:C101"/>
    <mergeCell ref="D101:I101"/>
    <mergeCell ref="J101:T101"/>
    <mergeCell ref="B104:G104"/>
    <mergeCell ref="H104:M104"/>
    <mergeCell ref="N104:T104"/>
    <mergeCell ref="B106:C106"/>
    <mergeCell ref="D106:H106"/>
    <mergeCell ref="B112:D112"/>
    <mergeCell ref="E112:G112"/>
    <mergeCell ref="H112:M112"/>
  </mergeCells>
  <conditionalFormatting sqref="H11:P84">
    <cfRule type="cellIs" dxfId="1" priority="2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9 V11:W84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BAN SUA CAP NHAP 18.8</vt:lpstr>
      <vt:lpstr>'BAN SUA CAP NHAP 18.8'!Print_Titles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2019-08-19T05:07:34Z</cp:lastPrinted>
  <dcterms:created xsi:type="dcterms:W3CDTF">2015-04-17T02:48:53Z</dcterms:created>
  <dcterms:modified xsi:type="dcterms:W3CDTF">2019-08-23T03:45:34Z</dcterms:modified>
</cp:coreProperties>
</file>