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Nhom(1)" sheetId="1" r:id="rId1"/>
  </sheets>
  <definedNames>
    <definedName name="_xlnm._FilterDatabase" localSheetId="0" hidden="1">'Nhom(1)'!$A$9:$AL$59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59"/>
  <c r="T58"/>
  <c r="T57"/>
  <c r="T55"/>
  <c r="T54"/>
  <c r="T53"/>
  <c r="T52"/>
  <c r="T51"/>
  <c r="T50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49"/>
  <c r="S49" s="1"/>
  <c r="Q50"/>
  <c r="V50" s="1"/>
  <c r="Q53"/>
  <c r="S53" s="1"/>
  <c r="Q54"/>
  <c r="V54" s="1"/>
  <c r="Q57"/>
  <c r="S57" s="1"/>
  <c r="Q58"/>
  <c r="V58" s="1"/>
  <c r="S59" l="1"/>
  <c r="R59"/>
  <c r="S55"/>
  <c r="R55"/>
  <c r="R51"/>
  <c r="S51"/>
  <c r="R49"/>
  <c r="R57"/>
  <c r="R53"/>
  <c r="V57"/>
  <c r="V53"/>
  <c r="V49"/>
  <c r="S54"/>
  <c r="R54"/>
  <c r="S52"/>
  <c r="R52"/>
  <c r="S58"/>
  <c r="R58"/>
  <c r="S50"/>
  <c r="R50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3"/>
  <c r="P6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6" l="1"/>
  <c r="D64"/>
  <c r="AJ9"/>
  <c r="D63" s="1"/>
  <c r="AF9"/>
  <c r="AH9"/>
  <c r="Y9" l="1"/>
  <c r="D62" l="1"/>
  <c r="P62"/>
  <c r="AG9"/>
  <c r="AE9"/>
  <c r="AC9"/>
  <c r="AK9"/>
  <c r="AI9"/>
</calcChain>
</file>

<file path=xl/sharedStrings.xml><?xml version="1.0" encoding="utf-8"?>
<sst xmlns="http://schemas.openxmlformats.org/spreadsheetml/2006/main" count="375" uniqueCount="243">
  <si>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</si>
  <si>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</si>
  <si>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</si>
  <si>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</si>
  <si>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</si>
  <si>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</si>
  <si>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</si>
  <si>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</si>
  <si>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</si>
  <si>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</si>
  <si>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</si>
  <si>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</si>
  <si>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</si>
  <si>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</si>
  <si>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</si>
  <si>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</si>
  <si>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</si>
  <si>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</si>
  <si>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</si>
  <si>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</si>
  <si>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</si>
  <si>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</si>
  <si>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</si>
  <si>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</si>
  <si>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</si>
  <si>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</si>
  <si>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</si>
  <si>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</si>
  <si>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</si>
  <si>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</si>
  <si>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</si>
  <si>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</si>
  <si>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</si>
  <si>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</si>
  <si>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</si>
  <si>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</si>
  <si>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</si>
  <si>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</si>
  <si>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</si>
  <si>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</si>
  <si>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</si>
  <si>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</si>
  <si>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</si>
  <si>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</si>
  <si>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</si>
  <si>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</si>
  <si>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</si>
  <si>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</si>
  <si>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</si>
  <si>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</si>
  <si>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</si>
  <si>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</si>
  <si>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</si>
  <si>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</si>
  <si>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</si>
  <si>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Lập trình âm thanh</t>
  </si>
  <si>
    <t>B16DCPT005</t>
  </si>
  <si>
    <t>Trần Nhật</t>
  </si>
  <si>
    <t>Anh</t>
  </si>
  <si>
    <t>08/04/1998</t>
  </si>
  <si>
    <t>D16PTDPT</t>
  </si>
  <si>
    <t>B16DCPT011</t>
  </si>
  <si>
    <t>Thiều Ngọc</t>
  </si>
  <si>
    <t>Công</t>
  </si>
  <si>
    <t>01/01/1998</t>
  </si>
  <si>
    <t>B16DCPT014</t>
  </si>
  <si>
    <t>Nguyễn Ngọc</t>
  </si>
  <si>
    <t>Cường</t>
  </si>
  <si>
    <t>02/04/1998</t>
  </si>
  <si>
    <t>B16DCPT031</t>
  </si>
  <si>
    <t>Hoàng Đăng</t>
  </si>
  <si>
    <t>Dương</t>
  </si>
  <si>
    <t>20/02/1998</t>
  </si>
  <si>
    <t>B16DCPT032</t>
  </si>
  <si>
    <t>Nguyễn Thái</t>
  </si>
  <si>
    <t>06/09/1998</t>
  </si>
  <si>
    <t>B16DCPT015</t>
  </si>
  <si>
    <t>Hoàng Văn</t>
  </si>
  <si>
    <t>Đà</t>
  </si>
  <si>
    <t>23/11/1998</t>
  </si>
  <si>
    <t>B16DCPT016</t>
  </si>
  <si>
    <t>Ngô Tiến</t>
  </si>
  <si>
    <t>Đạt</t>
  </si>
  <si>
    <t>01/07/1998</t>
  </si>
  <si>
    <t>B16DCPT019</t>
  </si>
  <si>
    <t>Dương Anh</t>
  </si>
  <si>
    <t>Đức</t>
  </si>
  <si>
    <t>17/07/1998</t>
  </si>
  <si>
    <t>B16DCPT020</t>
  </si>
  <si>
    <t>Lê Hồng</t>
  </si>
  <si>
    <t>14/06/1998</t>
  </si>
  <si>
    <t>B16DCPT024</t>
  </si>
  <si>
    <t>Nguyễn Bá Trung</t>
  </si>
  <si>
    <t>14/09/1998</t>
  </si>
  <si>
    <t>B16DCPT026</t>
  </si>
  <si>
    <t>Nguyễn Văn</t>
  </si>
  <si>
    <t>B16DCPT028</t>
  </si>
  <si>
    <t>Vũ Duy</t>
  </si>
  <si>
    <t>14/12/1998</t>
  </si>
  <si>
    <t>B16DCPT040</t>
  </si>
  <si>
    <t>Dương Ngọc</t>
  </si>
  <si>
    <t>Hải</t>
  </si>
  <si>
    <t>19/08/1997</t>
  </si>
  <si>
    <t>B16DCPT045</t>
  </si>
  <si>
    <t>Nguyễn Thị</t>
  </si>
  <si>
    <t>Hiền</t>
  </si>
  <si>
    <t>16/11/1998</t>
  </si>
  <si>
    <t>B16DCPT048</t>
  </si>
  <si>
    <t>Hiển</t>
  </si>
  <si>
    <t>18/03/1998</t>
  </si>
  <si>
    <t>B16DCPT049</t>
  </si>
  <si>
    <t>Doãn Hồng</t>
  </si>
  <si>
    <t>Hiệp</t>
  </si>
  <si>
    <t>30/01/1998</t>
  </si>
  <si>
    <t>B16DCPT050</t>
  </si>
  <si>
    <t>Hà Văn</t>
  </si>
  <si>
    <t>Hiếu</t>
  </si>
  <si>
    <t>21/03/1998</t>
  </si>
  <si>
    <t>B16DCPT058</t>
  </si>
  <si>
    <t>Hoàn</t>
  </si>
  <si>
    <t>24/12/1998</t>
  </si>
  <si>
    <t>B16DCPT064</t>
  </si>
  <si>
    <t>Trương Đình</t>
  </si>
  <si>
    <t>Hùng</t>
  </si>
  <si>
    <t>21/06/1997</t>
  </si>
  <si>
    <t>B16DCPT209</t>
  </si>
  <si>
    <t>Đinh Gia</t>
  </si>
  <si>
    <t>Huy</t>
  </si>
  <si>
    <t>25/09/1998</t>
  </si>
  <si>
    <t>B16DCPT073</t>
  </si>
  <si>
    <t>Lê Thu</t>
  </si>
  <si>
    <t>Huyền</t>
  </si>
  <si>
    <t>13/10/1998</t>
  </si>
  <si>
    <t>B16DCPT084</t>
  </si>
  <si>
    <t>Hoàng Đức</t>
  </si>
  <si>
    <t>Lâm</t>
  </si>
  <si>
    <t>13/09/1998</t>
  </si>
  <si>
    <t>B16DCPT088</t>
  </si>
  <si>
    <t>Linh</t>
  </si>
  <si>
    <t>15/07/1998</t>
  </si>
  <si>
    <t>B16DCPT095</t>
  </si>
  <si>
    <t>Nguyễn Thăng</t>
  </si>
  <si>
    <t>Long</t>
  </si>
  <si>
    <t>06/03/1998</t>
  </si>
  <si>
    <t>B16DCPT100</t>
  </si>
  <si>
    <t>Nguyễn Nhật</t>
  </si>
  <si>
    <t>Minh</t>
  </si>
  <si>
    <t>20/01/1998</t>
  </si>
  <si>
    <t>B16DCPT103</t>
  </si>
  <si>
    <t>Nguyễn Duy</t>
  </si>
  <si>
    <t>Nam</t>
  </si>
  <si>
    <t>16/12/1998</t>
  </si>
  <si>
    <t>B16DCPT108</t>
  </si>
  <si>
    <t>Bùi Văn</t>
  </si>
  <si>
    <t>Nghiệp</t>
  </si>
  <si>
    <t>20/12/1991</t>
  </si>
  <si>
    <t>B16DCPT112</t>
  </si>
  <si>
    <t>Ngô Thị</t>
  </si>
  <si>
    <t>Nhung</t>
  </si>
  <si>
    <t>31/08/1998</t>
  </si>
  <si>
    <t>B16DCPT116</t>
  </si>
  <si>
    <t>Phượng</t>
  </si>
  <si>
    <t>11/03/1998</t>
  </si>
  <si>
    <t>B16DCPT117</t>
  </si>
  <si>
    <t>Lê Thanh</t>
  </si>
  <si>
    <t>Quang</t>
  </si>
  <si>
    <t>24/10/1998</t>
  </si>
  <si>
    <t>B16DCPT118</t>
  </si>
  <si>
    <t>Phạm Minh</t>
  </si>
  <si>
    <t>16/02/1997</t>
  </si>
  <si>
    <t>B16DCPT121</t>
  </si>
  <si>
    <t>Nguyễn Công</t>
  </si>
  <si>
    <t>Quyền</t>
  </si>
  <si>
    <t>22/06/1998</t>
  </si>
  <si>
    <t>B16DCPT123</t>
  </si>
  <si>
    <t>Sâm</t>
  </si>
  <si>
    <t>15/01/1998</t>
  </si>
  <si>
    <t>B16DCPT125</t>
  </si>
  <si>
    <t>Nguyễn Khắc</t>
  </si>
  <si>
    <t>Sinh</t>
  </si>
  <si>
    <t>23/10/1998</t>
  </si>
  <si>
    <t>B16DCPT126</t>
  </si>
  <si>
    <t>Lê Văn</t>
  </si>
  <si>
    <t>Sơn</t>
  </si>
  <si>
    <t>26/01/1998</t>
  </si>
  <si>
    <t>B16DCPT127</t>
  </si>
  <si>
    <t>Lưu Quang</t>
  </si>
  <si>
    <t>17/11/1998</t>
  </si>
  <si>
    <t>B16DCPT131</t>
  </si>
  <si>
    <t>Sỹ</t>
  </si>
  <si>
    <t>28/04/1998</t>
  </si>
  <si>
    <t>B16DCPT132</t>
  </si>
  <si>
    <t>Tân</t>
  </si>
  <si>
    <t>28/09/1998</t>
  </si>
  <si>
    <t>B16DCPT138</t>
  </si>
  <si>
    <t>Nguyễn Hoàng</t>
  </si>
  <si>
    <t>Thanh</t>
  </si>
  <si>
    <t>14/03/1998</t>
  </si>
  <si>
    <t>B16DCPT141</t>
  </si>
  <si>
    <t>Phạm Vũ</t>
  </si>
  <si>
    <t>Thành</t>
  </si>
  <si>
    <t>04/06/1998</t>
  </si>
  <si>
    <t>B16DCPT216</t>
  </si>
  <si>
    <t>Dư Đức</t>
  </si>
  <si>
    <t>Thắng</t>
  </si>
  <si>
    <t>05/12/1998</t>
  </si>
  <si>
    <t>B16DCPT155</t>
  </si>
  <si>
    <t>Phạm Duy</t>
  </si>
  <si>
    <t>Trung</t>
  </si>
  <si>
    <t>09/12/1998</t>
  </si>
  <si>
    <t>B16DCPT159</t>
  </si>
  <si>
    <t>Nguyễn Vân</t>
  </si>
  <si>
    <t>Trường</t>
  </si>
  <si>
    <t>10/11/1998</t>
  </si>
  <si>
    <t>B16DCPT161</t>
  </si>
  <si>
    <t>Nguyễn Anh</t>
  </si>
  <si>
    <t>Tú</t>
  </si>
  <si>
    <t>21/06/1998</t>
  </si>
  <si>
    <t>B16DCPT164</t>
  </si>
  <si>
    <t>Võ Anh</t>
  </si>
  <si>
    <t>Tuấn</t>
  </si>
  <si>
    <t>B16DCPT165</t>
  </si>
  <si>
    <t>Đào Thanh</t>
  </si>
  <si>
    <t>Tùng</t>
  </si>
  <si>
    <t>13/09/1997</t>
  </si>
  <si>
    <t>B16DCPT167</t>
  </si>
  <si>
    <t>Nguyễn Đăng</t>
  </si>
  <si>
    <t>08/10/1998</t>
  </si>
  <si>
    <t>B16DCPT169</t>
  </si>
  <si>
    <t>Trần Thanh</t>
  </si>
  <si>
    <t>27/11/1998</t>
  </si>
  <si>
    <t>B16DCPT172</t>
  </si>
  <si>
    <t>Hà Quốc</t>
  </si>
  <si>
    <t>Việt</t>
  </si>
  <si>
    <t>08/01/1998</t>
  </si>
  <si>
    <t>Nhóm: MUL14126-01</t>
  </si>
  <si>
    <t>105-A2</t>
  </si>
  <si>
    <t>BẢNG ĐIỂM HỌC PHẦN</t>
  </si>
  <si>
    <t>C</t>
  </si>
  <si>
    <t>V</t>
  </si>
  <si>
    <t>Vắng</t>
  </si>
  <si>
    <t>Giờ thi: 08h00</t>
  </si>
  <si>
    <t>Hà Nội, ngày  25  tháng 06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</si>
</sst>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7"/>
  <sheetViews>
    <sheetView tabSelected="1" topLeftCell="B1" workbookViewId="0">
      <pane ySplit="4" topLeftCell="A63" activePane="bottomLeft" state="frozen"/>
      <selection activeCell="A6" sqref="A6:XFD6"/>
      <selection pane="bottomLeft" activeCell="B68" sqref="A68:XFD76"/>
    </sheetView>
  </sheetViews>
  <sheetFormatPr defaultColWidth="9" defaultRowHeight="15.75"/>
  <cols>
    <col min="1" max="1" width="1.25" style="1" hidden="1" customWidth="1"/>
    <col min="2" max="2" width="5.875" style="1" customWidth="1"/>
    <col min="3" max="3" width="13.5" style="1" customWidth="1"/>
    <col min="4" max="4" width="12.5" style="1" customWidth="1"/>
    <col min="5" max="5" width="7.25" style="1" customWidth="1"/>
    <col min="6" max="6" width="9.375" style="1" hidden="1" customWidth="1"/>
    <col min="7" max="7" width="13.125" style="1" customWidth="1"/>
    <col min="8" max="8" width="6.625" style="1" customWidth="1"/>
    <col min="9" max="9" width="7" style="1" customWidth="1"/>
    <col min="10" max="10" width="4.375" style="1" hidden="1" customWidth="1"/>
    <col min="11" max="11" width="6.8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75" style="1" customWidth="1"/>
    <col min="17" max="17" width="8.125" style="1" customWidth="1"/>
    <col min="18" max="18" width="6.5" style="1" hidden="1" customWidth="1"/>
    <col min="19" max="19" width="11.875" style="1" hidden="1" customWidth="1"/>
    <col min="20" max="20" width="16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98" t="s">
        <v>0</v>
      </c>
      <c r="H1" s="98"/>
      <c r="I1" s="98"/>
      <c r="J1" s="98"/>
      <c r="K1" s="98"/>
      <c r="L1" s="98" t="s">
        <v>236</v>
      </c>
      <c r="M1" s="98"/>
      <c r="N1" s="98"/>
      <c r="O1" s="98"/>
      <c r="P1" s="98"/>
      <c r="Q1" s="98"/>
      <c r="R1" s="98"/>
      <c r="S1" s="98"/>
      <c r="T1" s="98"/>
    </row>
    <row r="2" spans="2:38" ht="27.75" customHeight="1">
      <c r="B2" s="99" t="s">
        <v>1</v>
      </c>
      <c r="C2" s="99"/>
      <c r="D2" s="99"/>
      <c r="E2" s="99"/>
      <c r="F2" s="99"/>
      <c r="G2" s="99"/>
      <c r="H2" s="100" t="s">
        <v>237</v>
      </c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3"/>
    </row>
    <row r="3" spans="2:38" ht="25.5" customHeight="1">
      <c r="B3" s="101" t="s">
        <v>2</v>
      </c>
      <c r="C3" s="101"/>
      <c r="D3" s="101"/>
      <c r="E3" s="101"/>
      <c r="F3" s="101"/>
      <c r="G3" s="101"/>
      <c r="H3" s="102" t="s">
        <v>52</v>
      </c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94" t="s">
        <v>3</v>
      </c>
      <c r="C5" s="94"/>
      <c r="D5" s="92" t="s">
        <v>55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7" t="s">
        <v>235</v>
      </c>
      <c r="P5" s="97"/>
      <c r="Q5" s="97"/>
      <c r="R5" s="97"/>
      <c r="S5" s="97"/>
      <c r="T5" s="97"/>
      <c r="W5" s="123" t="s">
        <v>43</v>
      </c>
      <c r="X5" s="123" t="s">
        <v>9</v>
      </c>
      <c r="Y5" s="123" t="s">
        <v>42</v>
      </c>
      <c r="Z5" s="123" t="s">
        <v>41</v>
      </c>
      <c r="AA5" s="123"/>
      <c r="AB5" s="123"/>
      <c r="AC5" s="123"/>
      <c r="AD5" s="123" t="s">
        <v>40</v>
      </c>
      <c r="AE5" s="123"/>
      <c r="AF5" s="123" t="s">
        <v>38</v>
      </c>
      <c r="AG5" s="123"/>
      <c r="AH5" s="123" t="s">
        <v>39</v>
      </c>
      <c r="AI5" s="123"/>
      <c r="AJ5" s="123" t="s">
        <v>37</v>
      </c>
      <c r="AK5" s="123"/>
      <c r="AL5" s="83"/>
    </row>
    <row r="6" spans="2:38" ht="17.25" customHeight="1">
      <c r="B6" s="105" t="s">
        <v>4</v>
      </c>
      <c r="C6" s="105"/>
      <c r="D6" s="8">
        <v>2</v>
      </c>
      <c r="G6" s="93" t="s">
        <v>51</v>
      </c>
      <c r="H6" s="95">
        <v>43627</v>
      </c>
      <c r="I6" s="96"/>
      <c r="J6" s="96"/>
      <c r="K6" s="96"/>
      <c r="L6" s="96"/>
      <c r="M6" s="96"/>
      <c r="N6" s="96"/>
      <c r="O6" s="97" t="s">
        <v>241</v>
      </c>
      <c r="P6" s="97"/>
      <c r="Q6" s="97"/>
      <c r="R6" s="97"/>
      <c r="S6" s="97"/>
      <c r="T6" s="97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83"/>
    </row>
    <row r="8" spans="2:38" ht="44.25" customHeight="1">
      <c r="B8" s="108" t="s">
        <v>5</v>
      </c>
      <c r="C8" s="116" t="s">
        <v>6</v>
      </c>
      <c r="D8" s="118" t="s">
        <v>7</v>
      </c>
      <c r="E8" s="119"/>
      <c r="F8" s="108" t="s">
        <v>8</v>
      </c>
      <c r="G8" s="108" t="s">
        <v>9</v>
      </c>
      <c r="H8" s="122" t="s">
        <v>10</v>
      </c>
      <c r="I8" s="122" t="s">
        <v>11</v>
      </c>
      <c r="J8" s="122" t="s">
        <v>12</v>
      </c>
      <c r="K8" s="122" t="s">
        <v>13</v>
      </c>
      <c r="L8" s="115" t="s">
        <v>14</v>
      </c>
      <c r="M8" s="111" t="s">
        <v>44</v>
      </c>
      <c r="N8" s="113"/>
      <c r="O8" s="115" t="s">
        <v>15</v>
      </c>
      <c r="P8" s="115" t="s">
        <v>16</v>
      </c>
      <c r="Q8" s="108" t="s">
        <v>17</v>
      </c>
      <c r="R8" s="115" t="s">
        <v>18</v>
      </c>
      <c r="S8" s="108" t="s">
        <v>19</v>
      </c>
      <c r="T8" s="108" t="s">
        <v>20</v>
      </c>
      <c r="W8" s="123"/>
      <c r="X8" s="123"/>
      <c r="Y8" s="12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57.75" customHeight="1">
      <c r="B9" s="109"/>
      <c r="C9" s="117"/>
      <c r="D9" s="120"/>
      <c r="E9" s="121"/>
      <c r="F9" s="109"/>
      <c r="G9" s="109"/>
      <c r="H9" s="122"/>
      <c r="I9" s="122"/>
      <c r="J9" s="122"/>
      <c r="K9" s="122"/>
      <c r="L9" s="115"/>
      <c r="M9" s="79" t="s">
        <v>45</v>
      </c>
      <c r="N9" s="79" t="s">
        <v>46</v>
      </c>
      <c r="O9" s="115"/>
      <c r="P9" s="115"/>
      <c r="Q9" s="110"/>
      <c r="R9" s="115"/>
      <c r="S9" s="109"/>
      <c r="T9" s="110"/>
      <c r="V9" s="90"/>
      <c r="W9" s="67" t="str">
        <f>+D5</f>
        <v>Lập trình âm thanh</v>
      </c>
      <c r="X9" s="68">
        <f>+P5</f>
        <v>0</v>
      </c>
      <c r="Y9" s="69">
        <f>+$AH$9+$AJ$9+$AF$9</f>
        <v>49</v>
      </c>
      <c r="Z9" s="63">
        <f>COUNTIF($S$10:$S$119,"Khiển trách")</f>
        <v>0</v>
      </c>
      <c r="AA9" s="63">
        <f>COUNTIF($S$10:$S$119,"Cảnh cáo")</f>
        <v>0</v>
      </c>
      <c r="AB9" s="63">
        <f>COUNTIF($S$10:$S$119,"Đình chỉ thi")</f>
        <v>0</v>
      </c>
      <c r="AC9" s="70">
        <f>+($Z$9+$AA$9+$AB$9)/$Y$9*100%</f>
        <v>0</v>
      </c>
      <c r="AD9" s="63">
        <f>SUM(COUNTIF($S$10:$S$117,"Vắng"),COUNTIF($S$10:$S$117,"Vắng có phép"))</f>
        <v>0</v>
      </c>
      <c r="AE9" s="71">
        <f>+$AD$9/$Y$9</f>
        <v>0</v>
      </c>
      <c r="AF9" s="72">
        <f>COUNTIF($V$10:$V$117,"Thi lại")</f>
        <v>0</v>
      </c>
      <c r="AG9" s="71">
        <f>+$AF$9/$Y$9</f>
        <v>0</v>
      </c>
      <c r="AH9" s="72">
        <f>COUNTIF($V$10:$V$118,"Học lại")</f>
        <v>5</v>
      </c>
      <c r="AI9" s="71">
        <f>+$AH$9/$Y$9</f>
        <v>0.10204081632653061</v>
      </c>
      <c r="AJ9" s="63">
        <f>COUNTIF($V$11:$V$118,"Đạt")</f>
        <v>44</v>
      </c>
      <c r="AK9" s="70">
        <f>+$AJ$9/$Y$9</f>
        <v>0.89795918367346939</v>
      </c>
      <c r="AL9" s="82"/>
    </row>
    <row r="10" spans="2:38" ht="40.5" customHeight="1">
      <c r="B10" s="111" t="s">
        <v>26</v>
      </c>
      <c r="C10" s="112"/>
      <c r="D10" s="112"/>
      <c r="E10" s="112"/>
      <c r="F10" s="112"/>
      <c r="G10" s="113"/>
      <c r="H10" s="10">
        <v>10</v>
      </c>
      <c r="I10" s="10">
        <v>10</v>
      </c>
      <c r="J10" s="11"/>
      <c r="K10" s="10">
        <v>30</v>
      </c>
      <c r="L10" s="12"/>
      <c r="M10" s="13"/>
      <c r="N10" s="13"/>
      <c r="O10" s="13"/>
      <c r="P10" s="60">
        <f>100-(H10+I10+J10+K10)</f>
        <v>50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2.1" customHeight="1">
      <c r="B11" s="15">
        <v>1</v>
      </c>
      <c r="C11" s="16" t="s">
        <v>56</v>
      </c>
      <c r="D11" s="17" t="s">
        <v>57</v>
      </c>
      <c r="E11" s="18" t="s">
        <v>58</v>
      </c>
      <c r="F11" s="19" t="s">
        <v>59</v>
      </c>
      <c r="G11" s="16" t="s">
        <v>60</v>
      </c>
      <c r="H11" s="20">
        <v>0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22" t="s">
        <v>238</v>
      </c>
      <c r="Q11" s="23">
        <f t="shared" ref="Q11:Q4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59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2.1" customHeight="1">
      <c r="B12" s="26">
        <v>2</v>
      </c>
      <c r="C12" s="27" t="s">
        <v>61</v>
      </c>
      <c r="D12" s="28" t="s">
        <v>62</v>
      </c>
      <c r="E12" s="29" t="s">
        <v>63</v>
      </c>
      <c r="F12" s="30" t="s">
        <v>64</v>
      </c>
      <c r="G12" s="27" t="s">
        <v>60</v>
      </c>
      <c r="H12" s="31">
        <v>9</v>
      </c>
      <c r="I12" s="31">
        <v>9</v>
      </c>
      <c r="J12" s="31" t="s">
        <v>27</v>
      </c>
      <c r="K12" s="31">
        <v>7</v>
      </c>
      <c r="L12" s="32"/>
      <c r="M12" s="32"/>
      <c r="N12" s="32"/>
      <c r="O12" s="32"/>
      <c r="P12" s="33">
        <v>7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2.1" customHeight="1">
      <c r="B13" s="26">
        <v>3</v>
      </c>
      <c r="C13" s="27" t="s">
        <v>65</v>
      </c>
      <c r="D13" s="28" t="s">
        <v>66</v>
      </c>
      <c r="E13" s="29" t="s">
        <v>67</v>
      </c>
      <c r="F13" s="30" t="s">
        <v>68</v>
      </c>
      <c r="G13" s="27" t="s">
        <v>60</v>
      </c>
      <c r="H13" s="31">
        <v>9</v>
      </c>
      <c r="I13" s="31">
        <v>9</v>
      </c>
      <c r="J13" s="31" t="s">
        <v>27</v>
      </c>
      <c r="K13" s="31">
        <v>6.5</v>
      </c>
      <c r="L13" s="38"/>
      <c r="M13" s="38"/>
      <c r="N13" s="38"/>
      <c r="O13" s="38"/>
      <c r="P13" s="33">
        <v>8</v>
      </c>
      <c r="Q13" s="34">
        <f t="shared" si="0"/>
        <v>7.8</v>
      </c>
      <c r="R13" s="35" t="str">
        <f t="shared" ref="R13:R5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59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2.1" customHeight="1">
      <c r="B14" s="26">
        <v>4</v>
      </c>
      <c r="C14" s="27" t="s">
        <v>69</v>
      </c>
      <c r="D14" s="28" t="s">
        <v>70</v>
      </c>
      <c r="E14" s="29" t="s">
        <v>71</v>
      </c>
      <c r="F14" s="30" t="s">
        <v>72</v>
      </c>
      <c r="G14" s="27" t="s">
        <v>60</v>
      </c>
      <c r="H14" s="31">
        <v>7</v>
      </c>
      <c r="I14" s="31">
        <v>7</v>
      </c>
      <c r="J14" s="31" t="s">
        <v>27</v>
      </c>
      <c r="K14" s="31">
        <v>6.5</v>
      </c>
      <c r="L14" s="38"/>
      <c r="M14" s="38"/>
      <c r="N14" s="38"/>
      <c r="O14" s="38"/>
      <c r="P14" s="33">
        <v>7.5</v>
      </c>
      <c r="Q14" s="34">
        <f t="shared" si="0"/>
        <v>7.1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2.1" customHeight="1">
      <c r="B15" s="26">
        <v>5</v>
      </c>
      <c r="C15" s="27" t="s">
        <v>73</v>
      </c>
      <c r="D15" s="28" t="s">
        <v>74</v>
      </c>
      <c r="E15" s="29" t="s">
        <v>71</v>
      </c>
      <c r="F15" s="30" t="s">
        <v>75</v>
      </c>
      <c r="G15" s="27" t="s">
        <v>60</v>
      </c>
      <c r="H15" s="31">
        <v>9</v>
      </c>
      <c r="I15" s="31">
        <v>9</v>
      </c>
      <c r="J15" s="31" t="s">
        <v>27</v>
      </c>
      <c r="K15" s="31">
        <v>8.5</v>
      </c>
      <c r="L15" s="38"/>
      <c r="M15" s="38"/>
      <c r="N15" s="38"/>
      <c r="O15" s="38"/>
      <c r="P15" s="33">
        <v>8</v>
      </c>
      <c r="Q15" s="34">
        <f t="shared" si="0"/>
        <v>8.4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2.1" customHeight="1">
      <c r="B16" s="26">
        <v>6</v>
      </c>
      <c r="C16" s="27" t="s">
        <v>76</v>
      </c>
      <c r="D16" s="28" t="s">
        <v>77</v>
      </c>
      <c r="E16" s="29" t="s">
        <v>78</v>
      </c>
      <c r="F16" s="30" t="s">
        <v>79</v>
      </c>
      <c r="G16" s="27" t="s">
        <v>60</v>
      </c>
      <c r="H16" s="31">
        <v>7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7.5</v>
      </c>
      <c r="Q16" s="34">
        <f t="shared" si="0"/>
        <v>7.3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2.1" customHeight="1">
      <c r="B17" s="26">
        <v>7</v>
      </c>
      <c r="C17" s="27" t="s">
        <v>80</v>
      </c>
      <c r="D17" s="28" t="s">
        <v>81</v>
      </c>
      <c r="E17" s="29" t="s">
        <v>82</v>
      </c>
      <c r="F17" s="30" t="s">
        <v>83</v>
      </c>
      <c r="G17" s="27" t="s">
        <v>60</v>
      </c>
      <c r="H17" s="31">
        <v>7</v>
      </c>
      <c r="I17" s="31">
        <v>7</v>
      </c>
      <c r="J17" s="31" t="s">
        <v>27</v>
      </c>
      <c r="K17" s="31">
        <v>7</v>
      </c>
      <c r="L17" s="38"/>
      <c r="M17" s="38"/>
      <c r="N17" s="38"/>
      <c r="O17" s="38"/>
      <c r="P17" s="33">
        <v>6.5</v>
      </c>
      <c r="Q17" s="34">
        <f t="shared" si="0"/>
        <v>6.8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2.1" customHeight="1">
      <c r="B18" s="26">
        <v>8</v>
      </c>
      <c r="C18" s="27" t="s">
        <v>84</v>
      </c>
      <c r="D18" s="28" t="s">
        <v>85</v>
      </c>
      <c r="E18" s="29" t="s">
        <v>86</v>
      </c>
      <c r="F18" s="30" t="s">
        <v>87</v>
      </c>
      <c r="G18" s="27" t="s">
        <v>60</v>
      </c>
      <c r="H18" s="31">
        <v>8</v>
      </c>
      <c r="I18" s="31">
        <v>8</v>
      </c>
      <c r="J18" s="31" t="s">
        <v>27</v>
      </c>
      <c r="K18" s="31">
        <v>6.5</v>
      </c>
      <c r="L18" s="38"/>
      <c r="M18" s="38"/>
      <c r="N18" s="38"/>
      <c r="O18" s="38"/>
      <c r="P18" s="33">
        <v>7</v>
      </c>
      <c r="Q18" s="34">
        <f t="shared" si="0"/>
        <v>7.1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2.1" customHeight="1">
      <c r="B19" s="26">
        <v>9</v>
      </c>
      <c r="C19" s="27" t="s">
        <v>88</v>
      </c>
      <c r="D19" s="28" t="s">
        <v>89</v>
      </c>
      <c r="E19" s="29" t="s">
        <v>86</v>
      </c>
      <c r="F19" s="30" t="s">
        <v>90</v>
      </c>
      <c r="G19" s="27" t="s">
        <v>60</v>
      </c>
      <c r="H19" s="31">
        <v>8</v>
      </c>
      <c r="I19" s="31">
        <v>8</v>
      </c>
      <c r="J19" s="31" t="s">
        <v>27</v>
      </c>
      <c r="K19" s="31">
        <v>7</v>
      </c>
      <c r="L19" s="38"/>
      <c r="M19" s="38"/>
      <c r="N19" s="38"/>
      <c r="O19" s="38"/>
      <c r="P19" s="33">
        <v>6.5</v>
      </c>
      <c r="Q19" s="34">
        <f t="shared" si="0"/>
        <v>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2.1" customHeight="1">
      <c r="B20" s="26">
        <v>10</v>
      </c>
      <c r="C20" s="27" t="s">
        <v>91</v>
      </c>
      <c r="D20" s="28" t="s">
        <v>92</v>
      </c>
      <c r="E20" s="29" t="s">
        <v>86</v>
      </c>
      <c r="F20" s="30" t="s">
        <v>93</v>
      </c>
      <c r="G20" s="27" t="s">
        <v>60</v>
      </c>
      <c r="H20" s="31">
        <v>7</v>
      </c>
      <c r="I20" s="31">
        <v>7</v>
      </c>
      <c r="J20" s="31" t="s">
        <v>27</v>
      </c>
      <c r="K20" s="31">
        <v>6.5</v>
      </c>
      <c r="L20" s="38"/>
      <c r="M20" s="38"/>
      <c r="N20" s="38"/>
      <c r="O20" s="38"/>
      <c r="P20" s="33">
        <v>6.5</v>
      </c>
      <c r="Q20" s="34">
        <f t="shared" si="0"/>
        <v>6.6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2.1" customHeight="1">
      <c r="B21" s="26">
        <v>11</v>
      </c>
      <c r="C21" s="27" t="s">
        <v>94</v>
      </c>
      <c r="D21" s="28" t="s">
        <v>95</v>
      </c>
      <c r="E21" s="29" t="s">
        <v>86</v>
      </c>
      <c r="F21" s="30" t="s">
        <v>90</v>
      </c>
      <c r="G21" s="27" t="s">
        <v>60</v>
      </c>
      <c r="H21" s="31">
        <v>7</v>
      </c>
      <c r="I21" s="31">
        <v>7</v>
      </c>
      <c r="J21" s="31" t="s">
        <v>27</v>
      </c>
      <c r="K21" s="31">
        <v>6.5</v>
      </c>
      <c r="L21" s="38"/>
      <c r="M21" s="38"/>
      <c r="N21" s="38"/>
      <c r="O21" s="38"/>
      <c r="P21" s="33">
        <v>8</v>
      </c>
      <c r="Q21" s="34">
        <f t="shared" si="0"/>
        <v>7.4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2.1" customHeight="1">
      <c r="B22" s="26">
        <v>12</v>
      </c>
      <c r="C22" s="27" t="s">
        <v>96</v>
      </c>
      <c r="D22" s="28" t="s">
        <v>97</v>
      </c>
      <c r="E22" s="29" t="s">
        <v>86</v>
      </c>
      <c r="F22" s="30" t="s">
        <v>98</v>
      </c>
      <c r="G22" s="27" t="s">
        <v>60</v>
      </c>
      <c r="H22" s="31">
        <v>7</v>
      </c>
      <c r="I22" s="31">
        <v>7</v>
      </c>
      <c r="J22" s="31" t="s">
        <v>27</v>
      </c>
      <c r="K22" s="31">
        <v>6.5</v>
      </c>
      <c r="L22" s="38"/>
      <c r="M22" s="38"/>
      <c r="N22" s="38"/>
      <c r="O22" s="38"/>
      <c r="P22" s="33">
        <v>7</v>
      </c>
      <c r="Q22" s="34">
        <f t="shared" si="0"/>
        <v>6.9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2.1" customHeight="1">
      <c r="B23" s="26">
        <v>13</v>
      </c>
      <c r="C23" s="27" t="s">
        <v>99</v>
      </c>
      <c r="D23" s="28" t="s">
        <v>100</v>
      </c>
      <c r="E23" s="29" t="s">
        <v>101</v>
      </c>
      <c r="F23" s="30" t="s">
        <v>102</v>
      </c>
      <c r="G23" s="27" t="s">
        <v>60</v>
      </c>
      <c r="H23" s="31">
        <v>7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6.5</v>
      </c>
      <c r="Q23" s="34">
        <f t="shared" si="0"/>
        <v>6.8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2.1" customHeight="1">
      <c r="B24" s="26">
        <v>14</v>
      </c>
      <c r="C24" s="27" t="s">
        <v>103</v>
      </c>
      <c r="D24" s="28" t="s">
        <v>104</v>
      </c>
      <c r="E24" s="29" t="s">
        <v>105</v>
      </c>
      <c r="F24" s="30" t="s">
        <v>106</v>
      </c>
      <c r="G24" s="27" t="s">
        <v>60</v>
      </c>
      <c r="H24" s="31">
        <v>7</v>
      </c>
      <c r="I24" s="31">
        <v>7</v>
      </c>
      <c r="J24" s="31" t="s">
        <v>27</v>
      </c>
      <c r="K24" s="31">
        <v>6</v>
      </c>
      <c r="L24" s="38"/>
      <c r="M24" s="38"/>
      <c r="N24" s="38"/>
      <c r="O24" s="38"/>
      <c r="P24" s="33">
        <v>7</v>
      </c>
      <c r="Q24" s="34">
        <f t="shared" si="0"/>
        <v>6.7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2.1" customHeight="1">
      <c r="B25" s="26">
        <v>15</v>
      </c>
      <c r="C25" s="27" t="s">
        <v>107</v>
      </c>
      <c r="D25" s="28" t="s">
        <v>66</v>
      </c>
      <c r="E25" s="29" t="s">
        <v>108</v>
      </c>
      <c r="F25" s="30" t="s">
        <v>109</v>
      </c>
      <c r="G25" s="27" t="s">
        <v>60</v>
      </c>
      <c r="H25" s="31">
        <v>7</v>
      </c>
      <c r="I25" s="31">
        <v>7</v>
      </c>
      <c r="J25" s="31" t="s">
        <v>27</v>
      </c>
      <c r="K25" s="31">
        <v>6.5</v>
      </c>
      <c r="L25" s="38"/>
      <c r="M25" s="38"/>
      <c r="N25" s="38"/>
      <c r="O25" s="38"/>
      <c r="P25" s="33">
        <v>7</v>
      </c>
      <c r="Q25" s="34">
        <f t="shared" si="0"/>
        <v>6.9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2.1" customHeight="1">
      <c r="B26" s="26">
        <v>16</v>
      </c>
      <c r="C26" s="27" t="s">
        <v>110</v>
      </c>
      <c r="D26" s="28" t="s">
        <v>111</v>
      </c>
      <c r="E26" s="29" t="s">
        <v>112</v>
      </c>
      <c r="F26" s="30" t="s">
        <v>113</v>
      </c>
      <c r="G26" s="27" t="s">
        <v>60</v>
      </c>
      <c r="H26" s="31">
        <v>9</v>
      </c>
      <c r="I26" s="31">
        <v>9</v>
      </c>
      <c r="J26" s="31" t="s">
        <v>27</v>
      </c>
      <c r="K26" s="31">
        <v>6.5</v>
      </c>
      <c r="L26" s="38"/>
      <c r="M26" s="38"/>
      <c r="N26" s="38"/>
      <c r="O26" s="38"/>
      <c r="P26" s="33">
        <v>7.5</v>
      </c>
      <c r="Q26" s="34">
        <f t="shared" si="0"/>
        <v>7.5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2.1" customHeight="1">
      <c r="B27" s="26">
        <v>17</v>
      </c>
      <c r="C27" s="27" t="s">
        <v>114</v>
      </c>
      <c r="D27" s="28" t="s">
        <v>115</v>
      </c>
      <c r="E27" s="29" t="s">
        <v>116</v>
      </c>
      <c r="F27" s="30" t="s">
        <v>117</v>
      </c>
      <c r="G27" s="27" t="s">
        <v>60</v>
      </c>
      <c r="H27" s="31">
        <v>8</v>
      </c>
      <c r="I27" s="31">
        <v>8</v>
      </c>
      <c r="J27" s="31" t="s">
        <v>27</v>
      </c>
      <c r="K27" s="31">
        <v>7.5</v>
      </c>
      <c r="L27" s="38"/>
      <c r="M27" s="38"/>
      <c r="N27" s="38"/>
      <c r="O27" s="38"/>
      <c r="P27" s="33">
        <v>9</v>
      </c>
      <c r="Q27" s="34">
        <f t="shared" si="0"/>
        <v>8.4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2.1" customHeight="1">
      <c r="B28" s="26">
        <v>18</v>
      </c>
      <c r="C28" s="27" t="s">
        <v>118</v>
      </c>
      <c r="D28" s="28" t="s">
        <v>66</v>
      </c>
      <c r="E28" s="29" t="s">
        <v>119</v>
      </c>
      <c r="F28" s="30" t="s">
        <v>120</v>
      </c>
      <c r="G28" s="27" t="s">
        <v>60</v>
      </c>
      <c r="H28" s="31">
        <v>8</v>
      </c>
      <c r="I28" s="31">
        <v>8</v>
      </c>
      <c r="J28" s="31" t="s">
        <v>27</v>
      </c>
      <c r="K28" s="31">
        <v>7.5</v>
      </c>
      <c r="L28" s="38"/>
      <c r="M28" s="38"/>
      <c r="N28" s="38"/>
      <c r="O28" s="38"/>
      <c r="P28" s="33">
        <v>9</v>
      </c>
      <c r="Q28" s="34">
        <f t="shared" si="0"/>
        <v>8.4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2.1" customHeight="1">
      <c r="B29" s="26">
        <v>19</v>
      </c>
      <c r="C29" s="27" t="s">
        <v>121</v>
      </c>
      <c r="D29" s="28" t="s">
        <v>122</v>
      </c>
      <c r="E29" s="29" t="s">
        <v>123</v>
      </c>
      <c r="F29" s="30" t="s">
        <v>124</v>
      </c>
      <c r="G29" s="27" t="s">
        <v>60</v>
      </c>
      <c r="H29" s="31">
        <v>7</v>
      </c>
      <c r="I29" s="31">
        <v>7</v>
      </c>
      <c r="J29" s="31" t="s">
        <v>27</v>
      </c>
      <c r="K29" s="31">
        <v>6.5</v>
      </c>
      <c r="L29" s="38"/>
      <c r="M29" s="38"/>
      <c r="N29" s="38"/>
      <c r="O29" s="38"/>
      <c r="P29" s="33">
        <v>7</v>
      </c>
      <c r="Q29" s="34">
        <f t="shared" si="0"/>
        <v>6.9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2.1" customHeight="1">
      <c r="B30" s="26">
        <v>20</v>
      </c>
      <c r="C30" s="27" t="s">
        <v>125</v>
      </c>
      <c r="D30" s="28" t="s">
        <v>126</v>
      </c>
      <c r="E30" s="29" t="s">
        <v>127</v>
      </c>
      <c r="F30" s="30" t="s">
        <v>128</v>
      </c>
      <c r="G30" s="27" t="s">
        <v>60</v>
      </c>
      <c r="H30" s="31">
        <v>0</v>
      </c>
      <c r="I30" s="31">
        <v>0</v>
      </c>
      <c r="J30" s="31" t="s">
        <v>27</v>
      </c>
      <c r="K30" s="31">
        <v>0</v>
      </c>
      <c r="L30" s="38"/>
      <c r="M30" s="38"/>
      <c r="N30" s="38"/>
      <c r="O30" s="38"/>
      <c r="P30" s="33" t="s">
        <v>238</v>
      </c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>Không đủ ĐKDT</v>
      </c>
      <c r="U30" s="3"/>
      <c r="V30" s="91" t="str">
        <f t="shared" si="2"/>
        <v>Học lại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2.1" customHeight="1">
      <c r="B31" s="26">
        <v>21</v>
      </c>
      <c r="C31" s="27" t="s">
        <v>129</v>
      </c>
      <c r="D31" s="28" t="s">
        <v>130</v>
      </c>
      <c r="E31" s="29" t="s">
        <v>131</v>
      </c>
      <c r="F31" s="30" t="s">
        <v>132</v>
      </c>
      <c r="G31" s="27" t="s">
        <v>60</v>
      </c>
      <c r="H31" s="31">
        <v>9</v>
      </c>
      <c r="I31" s="31">
        <v>9</v>
      </c>
      <c r="J31" s="31" t="s">
        <v>27</v>
      </c>
      <c r="K31" s="31">
        <v>6.5</v>
      </c>
      <c r="L31" s="38"/>
      <c r="M31" s="38"/>
      <c r="N31" s="38"/>
      <c r="O31" s="38"/>
      <c r="P31" s="33">
        <v>7.5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2.1" customHeight="1">
      <c r="B32" s="26">
        <v>22</v>
      </c>
      <c r="C32" s="27" t="s">
        <v>133</v>
      </c>
      <c r="D32" s="28" t="s">
        <v>134</v>
      </c>
      <c r="E32" s="29" t="s">
        <v>135</v>
      </c>
      <c r="F32" s="30" t="s">
        <v>136</v>
      </c>
      <c r="G32" s="27" t="s">
        <v>60</v>
      </c>
      <c r="H32" s="31">
        <v>9</v>
      </c>
      <c r="I32" s="31">
        <v>9</v>
      </c>
      <c r="J32" s="31" t="s">
        <v>27</v>
      </c>
      <c r="K32" s="31">
        <v>7</v>
      </c>
      <c r="L32" s="38"/>
      <c r="M32" s="38"/>
      <c r="N32" s="38"/>
      <c r="O32" s="38"/>
      <c r="P32" s="33">
        <v>6.5</v>
      </c>
      <c r="Q32" s="34">
        <f t="shared" si="0"/>
        <v>7.2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2.1" customHeight="1">
      <c r="B33" s="26">
        <v>23</v>
      </c>
      <c r="C33" s="27" t="s">
        <v>137</v>
      </c>
      <c r="D33" s="28" t="s">
        <v>95</v>
      </c>
      <c r="E33" s="29" t="s">
        <v>138</v>
      </c>
      <c r="F33" s="30" t="s">
        <v>139</v>
      </c>
      <c r="G33" s="27" t="s">
        <v>60</v>
      </c>
      <c r="H33" s="31">
        <v>7</v>
      </c>
      <c r="I33" s="31">
        <v>7</v>
      </c>
      <c r="J33" s="31" t="s">
        <v>27</v>
      </c>
      <c r="K33" s="31">
        <v>6.5</v>
      </c>
      <c r="L33" s="38"/>
      <c r="M33" s="38"/>
      <c r="N33" s="38"/>
      <c r="O33" s="38"/>
      <c r="P33" s="33">
        <v>7</v>
      </c>
      <c r="Q33" s="34">
        <f t="shared" si="0"/>
        <v>6.9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2.1" customHeight="1">
      <c r="B34" s="26">
        <v>24</v>
      </c>
      <c r="C34" s="27" t="s">
        <v>140</v>
      </c>
      <c r="D34" s="28" t="s">
        <v>141</v>
      </c>
      <c r="E34" s="29" t="s">
        <v>142</v>
      </c>
      <c r="F34" s="30" t="s">
        <v>143</v>
      </c>
      <c r="G34" s="27" t="s">
        <v>60</v>
      </c>
      <c r="H34" s="31">
        <v>8</v>
      </c>
      <c r="I34" s="31">
        <v>8</v>
      </c>
      <c r="J34" s="31" t="s">
        <v>27</v>
      </c>
      <c r="K34" s="31">
        <v>3</v>
      </c>
      <c r="L34" s="38"/>
      <c r="M34" s="38"/>
      <c r="N34" s="38"/>
      <c r="O34" s="38"/>
      <c r="P34" s="33">
        <v>8.5</v>
      </c>
      <c r="Q34" s="34">
        <f t="shared" si="0"/>
        <v>6.8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2.1" customHeight="1">
      <c r="B35" s="26">
        <v>25</v>
      </c>
      <c r="C35" s="27" t="s">
        <v>144</v>
      </c>
      <c r="D35" s="28" t="s">
        <v>145</v>
      </c>
      <c r="E35" s="29" t="s">
        <v>146</v>
      </c>
      <c r="F35" s="30" t="s">
        <v>147</v>
      </c>
      <c r="G35" s="27" t="s">
        <v>60</v>
      </c>
      <c r="H35" s="31">
        <v>7</v>
      </c>
      <c r="I35" s="31">
        <v>7</v>
      </c>
      <c r="J35" s="31" t="s">
        <v>27</v>
      </c>
      <c r="K35" s="31">
        <v>7</v>
      </c>
      <c r="L35" s="38"/>
      <c r="M35" s="38"/>
      <c r="N35" s="38"/>
      <c r="O35" s="38"/>
      <c r="P35" s="33">
        <v>6.5</v>
      </c>
      <c r="Q35" s="34">
        <f t="shared" si="0"/>
        <v>6.8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2.1" customHeight="1">
      <c r="B36" s="26">
        <v>26</v>
      </c>
      <c r="C36" s="27" t="s">
        <v>148</v>
      </c>
      <c r="D36" s="28" t="s">
        <v>149</v>
      </c>
      <c r="E36" s="29" t="s">
        <v>150</v>
      </c>
      <c r="F36" s="30" t="s">
        <v>151</v>
      </c>
      <c r="G36" s="27" t="s">
        <v>60</v>
      </c>
      <c r="H36" s="31">
        <v>7</v>
      </c>
      <c r="I36" s="31">
        <v>7</v>
      </c>
      <c r="J36" s="31" t="s">
        <v>27</v>
      </c>
      <c r="K36" s="31">
        <v>6.5</v>
      </c>
      <c r="L36" s="38"/>
      <c r="M36" s="38"/>
      <c r="N36" s="38"/>
      <c r="O36" s="38"/>
      <c r="P36" s="33">
        <v>7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2.1" customHeight="1">
      <c r="B37" s="26">
        <v>27</v>
      </c>
      <c r="C37" s="27" t="s">
        <v>152</v>
      </c>
      <c r="D37" s="28" t="s">
        <v>153</v>
      </c>
      <c r="E37" s="29" t="s">
        <v>154</v>
      </c>
      <c r="F37" s="30" t="s">
        <v>155</v>
      </c>
      <c r="G37" s="27" t="s">
        <v>60</v>
      </c>
      <c r="H37" s="31">
        <v>7</v>
      </c>
      <c r="I37" s="31">
        <v>7</v>
      </c>
      <c r="J37" s="31" t="s">
        <v>27</v>
      </c>
      <c r="K37" s="31">
        <v>6.5</v>
      </c>
      <c r="L37" s="38"/>
      <c r="M37" s="38"/>
      <c r="N37" s="38"/>
      <c r="O37" s="38"/>
      <c r="P37" s="33">
        <v>7</v>
      </c>
      <c r="Q37" s="34">
        <f t="shared" si="0"/>
        <v>6.9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2.1" customHeight="1">
      <c r="B38" s="26">
        <v>28</v>
      </c>
      <c r="C38" s="27" t="s">
        <v>156</v>
      </c>
      <c r="D38" s="28" t="s">
        <v>157</v>
      </c>
      <c r="E38" s="29" t="s">
        <v>158</v>
      </c>
      <c r="F38" s="30" t="s">
        <v>159</v>
      </c>
      <c r="G38" s="27" t="s">
        <v>60</v>
      </c>
      <c r="H38" s="31">
        <v>7</v>
      </c>
      <c r="I38" s="31">
        <v>7</v>
      </c>
      <c r="J38" s="31" t="s">
        <v>27</v>
      </c>
      <c r="K38" s="31">
        <v>6.5</v>
      </c>
      <c r="L38" s="38"/>
      <c r="M38" s="38"/>
      <c r="N38" s="38"/>
      <c r="O38" s="38"/>
      <c r="P38" s="33">
        <v>6.5</v>
      </c>
      <c r="Q38" s="34">
        <f t="shared" si="0"/>
        <v>6.6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2.1" customHeight="1">
      <c r="B39" s="26">
        <v>29</v>
      </c>
      <c r="C39" s="27" t="s">
        <v>160</v>
      </c>
      <c r="D39" s="28" t="s">
        <v>104</v>
      </c>
      <c r="E39" s="29" t="s">
        <v>161</v>
      </c>
      <c r="F39" s="30" t="s">
        <v>162</v>
      </c>
      <c r="G39" s="27" t="s">
        <v>60</v>
      </c>
      <c r="H39" s="31">
        <v>7</v>
      </c>
      <c r="I39" s="31">
        <v>7</v>
      </c>
      <c r="J39" s="31" t="s">
        <v>27</v>
      </c>
      <c r="K39" s="31">
        <v>6.5</v>
      </c>
      <c r="L39" s="38"/>
      <c r="M39" s="38"/>
      <c r="N39" s="38"/>
      <c r="O39" s="38"/>
      <c r="P39" s="33">
        <v>6.5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2.1" customHeight="1">
      <c r="B40" s="26">
        <v>30</v>
      </c>
      <c r="C40" s="27" t="s">
        <v>163</v>
      </c>
      <c r="D40" s="28" t="s">
        <v>164</v>
      </c>
      <c r="E40" s="29" t="s">
        <v>165</v>
      </c>
      <c r="F40" s="30" t="s">
        <v>166</v>
      </c>
      <c r="G40" s="27" t="s">
        <v>60</v>
      </c>
      <c r="H40" s="31">
        <v>7</v>
      </c>
      <c r="I40" s="31">
        <v>7</v>
      </c>
      <c r="J40" s="31" t="s">
        <v>27</v>
      </c>
      <c r="K40" s="31">
        <v>6</v>
      </c>
      <c r="L40" s="38"/>
      <c r="M40" s="38"/>
      <c r="N40" s="38"/>
      <c r="O40" s="38"/>
      <c r="P40" s="33">
        <v>7</v>
      </c>
      <c r="Q40" s="34">
        <f t="shared" si="0"/>
        <v>6.7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2.1" customHeight="1">
      <c r="B41" s="26">
        <v>31</v>
      </c>
      <c r="C41" s="27" t="s">
        <v>167</v>
      </c>
      <c r="D41" s="28" t="s">
        <v>168</v>
      </c>
      <c r="E41" s="29" t="s">
        <v>165</v>
      </c>
      <c r="F41" s="30" t="s">
        <v>169</v>
      </c>
      <c r="G41" s="27" t="s">
        <v>60</v>
      </c>
      <c r="H41" s="31">
        <v>0</v>
      </c>
      <c r="I41" s="31">
        <v>0</v>
      </c>
      <c r="J41" s="31" t="s">
        <v>27</v>
      </c>
      <c r="K41" s="31">
        <v>0</v>
      </c>
      <c r="L41" s="38"/>
      <c r="M41" s="38"/>
      <c r="N41" s="38"/>
      <c r="O41" s="38"/>
      <c r="P41" s="33" t="s">
        <v>238</v>
      </c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91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2.1" customHeight="1">
      <c r="B42" s="26">
        <v>32</v>
      </c>
      <c r="C42" s="27" t="s">
        <v>170</v>
      </c>
      <c r="D42" s="28" t="s">
        <v>171</v>
      </c>
      <c r="E42" s="29" t="s">
        <v>172</v>
      </c>
      <c r="F42" s="30" t="s">
        <v>173</v>
      </c>
      <c r="G42" s="27" t="s">
        <v>60</v>
      </c>
      <c r="H42" s="31">
        <v>8</v>
      </c>
      <c r="I42" s="31">
        <v>8</v>
      </c>
      <c r="J42" s="31" t="s">
        <v>27</v>
      </c>
      <c r="K42" s="31">
        <v>6</v>
      </c>
      <c r="L42" s="38"/>
      <c r="M42" s="38"/>
      <c r="N42" s="38"/>
      <c r="O42" s="38"/>
      <c r="P42" s="33">
        <v>7</v>
      </c>
      <c r="Q42" s="34">
        <f t="shared" si="0"/>
        <v>6.9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2.1" customHeight="1">
      <c r="B43" s="26">
        <v>33</v>
      </c>
      <c r="C43" s="27" t="s">
        <v>174</v>
      </c>
      <c r="D43" s="28" t="s">
        <v>95</v>
      </c>
      <c r="E43" s="29" t="s">
        <v>175</v>
      </c>
      <c r="F43" s="30" t="s">
        <v>176</v>
      </c>
      <c r="G43" s="27" t="s">
        <v>60</v>
      </c>
      <c r="H43" s="31">
        <v>7</v>
      </c>
      <c r="I43" s="31">
        <v>7</v>
      </c>
      <c r="J43" s="31" t="s">
        <v>27</v>
      </c>
      <c r="K43" s="31">
        <v>7</v>
      </c>
      <c r="L43" s="38"/>
      <c r="M43" s="38"/>
      <c r="N43" s="38"/>
      <c r="O43" s="38"/>
      <c r="P43" s="33">
        <v>7</v>
      </c>
      <c r="Q43" s="34">
        <f t="shared" ref="Q43:Q59" si="5">ROUND(SUMPRODUCT(H43:P43,$H$10:$P$10)/100,1)</f>
        <v>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2.1" customHeight="1">
      <c r="B44" s="26">
        <v>34</v>
      </c>
      <c r="C44" s="27" t="s">
        <v>177</v>
      </c>
      <c r="D44" s="28" t="s">
        <v>178</v>
      </c>
      <c r="E44" s="29" t="s">
        <v>179</v>
      </c>
      <c r="F44" s="30" t="s">
        <v>180</v>
      </c>
      <c r="G44" s="27" t="s">
        <v>60</v>
      </c>
      <c r="H44" s="31">
        <v>8</v>
      </c>
      <c r="I44" s="31">
        <v>8</v>
      </c>
      <c r="J44" s="31" t="s">
        <v>27</v>
      </c>
      <c r="K44" s="31">
        <v>6.5</v>
      </c>
      <c r="L44" s="38"/>
      <c r="M44" s="38"/>
      <c r="N44" s="38"/>
      <c r="O44" s="38"/>
      <c r="P44" s="33">
        <v>7.5</v>
      </c>
      <c r="Q44" s="34">
        <f t="shared" si="5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2.1" customHeight="1">
      <c r="B45" s="26">
        <v>35</v>
      </c>
      <c r="C45" s="27" t="s">
        <v>181</v>
      </c>
      <c r="D45" s="28" t="s">
        <v>182</v>
      </c>
      <c r="E45" s="29" t="s">
        <v>183</v>
      </c>
      <c r="F45" s="30" t="s">
        <v>184</v>
      </c>
      <c r="G45" s="27" t="s">
        <v>60</v>
      </c>
      <c r="H45" s="31">
        <v>7</v>
      </c>
      <c r="I45" s="31">
        <v>7</v>
      </c>
      <c r="J45" s="31" t="s">
        <v>27</v>
      </c>
      <c r="K45" s="31">
        <v>7.5</v>
      </c>
      <c r="L45" s="38"/>
      <c r="M45" s="38"/>
      <c r="N45" s="38"/>
      <c r="O45" s="38"/>
      <c r="P45" s="33">
        <v>9</v>
      </c>
      <c r="Q45" s="34">
        <f t="shared" si="5"/>
        <v>8.1999999999999993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2.1" customHeight="1">
      <c r="B46" s="26">
        <v>36</v>
      </c>
      <c r="C46" s="27" t="s">
        <v>185</v>
      </c>
      <c r="D46" s="28" t="s">
        <v>186</v>
      </c>
      <c r="E46" s="29" t="s">
        <v>183</v>
      </c>
      <c r="F46" s="30" t="s">
        <v>187</v>
      </c>
      <c r="G46" s="27" t="s">
        <v>60</v>
      </c>
      <c r="H46" s="31">
        <v>8</v>
      </c>
      <c r="I46" s="31">
        <v>8</v>
      </c>
      <c r="J46" s="31" t="s">
        <v>27</v>
      </c>
      <c r="K46" s="31">
        <v>7</v>
      </c>
      <c r="L46" s="38"/>
      <c r="M46" s="38"/>
      <c r="N46" s="38"/>
      <c r="O46" s="38"/>
      <c r="P46" s="33">
        <v>7.5</v>
      </c>
      <c r="Q46" s="34">
        <f t="shared" si="5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2.1" customHeight="1">
      <c r="B47" s="26">
        <v>37</v>
      </c>
      <c r="C47" s="27" t="s">
        <v>188</v>
      </c>
      <c r="D47" s="28" t="s">
        <v>153</v>
      </c>
      <c r="E47" s="29" t="s">
        <v>189</v>
      </c>
      <c r="F47" s="30" t="s">
        <v>190</v>
      </c>
      <c r="G47" s="27" t="s">
        <v>60</v>
      </c>
      <c r="H47" s="31">
        <v>7</v>
      </c>
      <c r="I47" s="31">
        <v>7</v>
      </c>
      <c r="J47" s="31" t="s">
        <v>27</v>
      </c>
      <c r="K47" s="31">
        <v>6.5</v>
      </c>
      <c r="L47" s="38"/>
      <c r="M47" s="38"/>
      <c r="N47" s="38"/>
      <c r="O47" s="38"/>
      <c r="P47" s="33">
        <v>7.5</v>
      </c>
      <c r="Q47" s="34">
        <f t="shared" si="5"/>
        <v>7.1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2.1" customHeight="1">
      <c r="B48" s="26">
        <v>38</v>
      </c>
      <c r="C48" s="27" t="s">
        <v>191</v>
      </c>
      <c r="D48" s="28" t="s">
        <v>168</v>
      </c>
      <c r="E48" s="29" t="s">
        <v>192</v>
      </c>
      <c r="F48" s="30" t="s">
        <v>193</v>
      </c>
      <c r="G48" s="27" t="s">
        <v>60</v>
      </c>
      <c r="H48" s="31">
        <v>8</v>
      </c>
      <c r="I48" s="31">
        <v>8</v>
      </c>
      <c r="J48" s="31" t="s">
        <v>27</v>
      </c>
      <c r="K48" s="31">
        <v>8.5</v>
      </c>
      <c r="L48" s="38"/>
      <c r="M48" s="38"/>
      <c r="N48" s="38"/>
      <c r="O48" s="38"/>
      <c r="P48" s="33">
        <v>8</v>
      </c>
      <c r="Q48" s="34">
        <f t="shared" si="5"/>
        <v>8.1999999999999993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32.1" customHeight="1">
      <c r="B49" s="26">
        <v>39</v>
      </c>
      <c r="C49" s="27" t="s">
        <v>194</v>
      </c>
      <c r="D49" s="28" t="s">
        <v>195</v>
      </c>
      <c r="E49" s="29" t="s">
        <v>196</v>
      </c>
      <c r="F49" s="30" t="s">
        <v>197</v>
      </c>
      <c r="G49" s="27" t="s">
        <v>60</v>
      </c>
      <c r="H49" s="31">
        <v>7</v>
      </c>
      <c r="I49" s="31">
        <v>7</v>
      </c>
      <c r="J49" s="31" t="s">
        <v>27</v>
      </c>
      <c r="K49" s="31">
        <v>7</v>
      </c>
      <c r="L49" s="38"/>
      <c r="M49" s="38"/>
      <c r="N49" s="38"/>
      <c r="O49" s="38"/>
      <c r="P49" s="33" t="s">
        <v>239</v>
      </c>
      <c r="Q49" s="34">
        <f t="shared" si="5"/>
        <v>3.5</v>
      </c>
      <c r="R49" s="35" t="str">
        <f t="shared" si="3"/>
        <v>F</v>
      </c>
      <c r="S49" s="36" t="str">
        <f t="shared" si="1"/>
        <v>Kém</v>
      </c>
      <c r="T49" s="37" t="s">
        <v>240</v>
      </c>
      <c r="U49" s="3"/>
      <c r="V49" s="91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32.1" customHeight="1">
      <c r="B50" s="26">
        <v>40</v>
      </c>
      <c r="C50" s="27" t="s">
        <v>198</v>
      </c>
      <c r="D50" s="28" t="s">
        <v>199</v>
      </c>
      <c r="E50" s="29" t="s">
        <v>200</v>
      </c>
      <c r="F50" s="30" t="s">
        <v>201</v>
      </c>
      <c r="G50" s="27" t="s">
        <v>60</v>
      </c>
      <c r="H50" s="31">
        <v>7</v>
      </c>
      <c r="I50" s="31">
        <v>7</v>
      </c>
      <c r="J50" s="31" t="s">
        <v>27</v>
      </c>
      <c r="K50" s="31">
        <v>6.5</v>
      </c>
      <c r="L50" s="38"/>
      <c r="M50" s="38"/>
      <c r="N50" s="38"/>
      <c r="O50" s="38"/>
      <c r="P50" s="33">
        <v>7.5</v>
      </c>
      <c r="Q50" s="34">
        <f t="shared" si="5"/>
        <v>7.1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32.1" customHeight="1">
      <c r="B51" s="26">
        <v>41</v>
      </c>
      <c r="C51" s="27" t="s">
        <v>202</v>
      </c>
      <c r="D51" s="28" t="s">
        <v>203</v>
      </c>
      <c r="E51" s="29" t="s">
        <v>204</v>
      </c>
      <c r="F51" s="30" t="s">
        <v>205</v>
      </c>
      <c r="G51" s="27" t="s">
        <v>60</v>
      </c>
      <c r="H51" s="31">
        <v>8</v>
      </c>
      <c r="I51" s="31">
        <v>8</v>
      </c>
      <c r="J51" s="31" t="s">
        <v>27</v>
      </c>
      <c r="K51" s="31">
        <v>6.5</v>
      </c>
      <c r="L51" s="38"/>
      <c r="M51" s="38"/>
      <c r="N51" s="38"/>
      <c r="O51" s="38"/>
      <c r="P51" s="33">
        <v>7.5</v>
      </c>
      <c r="Q51" s="34">
        <f t="shared" si="5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32.1" customHeight="1">
      <c r="B52" s="26">
        <v>42</v>
      </c>
      <c r="C52" s="27" t="s">
        <v>206</v>
      </c>
      <c r="D52" s="28" t="s">
        <v>207</v>
      </c>
      <c r="E52" s="29" t="s">
        <v>208</v>
      </c>
      <c r="F52" s="30" t="s">
        <v>209</v>
      </c>
      <c r="G52" s="27" t="s">
        <v>60</v>
      </c>
      <c r="H52" s="31">
        <v>7</v>
      </c>
      <c r="I52" s="31">
        <v>7</v>
      </c>
      <c r="J52" s="31" t="s">
        <v>27</v>
      </c>
      <c r="K52" s="31">
        <v>6.5</v>
      </c>
      <c r="L52" s="38"/>
      <c r="M52" s="38"/>
      <c r="N52" s="38"/>
      <c r="O52" s="38"/>
      <c r="P52" s="33">
        <v>7.5</v>
      </c>
      <c r="Q52" s="34">
        <f t="shared" si="5"/>
        <v>7.1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32.1" customHeight="1">
      <c r="B53" s="26">
        <v>43</v>
      </c>
      <c r="C53" s="27" t="s">
        <v>210</v>
      </c>
      <c r="D53" s="28" t="s">
        <v>211</v>
      </c>
      <c r="E53" s="29" t="s">
        <v>212</v>
      </c>
      <c r="F53" s="30" t="s">
        <v>213</v>
      </c>
      <c r="G53" s="27" t="s">
        <v>60</v>
      </c>
      <c r="H53" s="31">
        <v>8</v>
      </c>
      <c r="I53" s="31">
        <v>8</v>
      </c>
      <c r="J53" s="31" t="s">
        <v>27</v>
      </c>
      <c r="K53" s="31">
        <v>7</v>
      </c>
      <c r="L53" s="38"/>
      <c r="M53" s="38"/>
      <c r="N53" s="38"/>
      <c r="O53" s="38"/>
      <c r="P53" s="33">
        <v>7</v>
      </c>
      <c r="Q53" s="34">
        <f t="shared" si="5"/>
        <v>7.2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32.1" customHeight="1">
      <c r="B54" s="26">
        <v>44</v>
      </c>
      <c r="C54" s="27" t="s">
        <v>214</v>
      </c>
      <c r="D54" s="28" t="s">
        <v>215</v>
      </c>
      <c r="E54" s="29" t="s">
        <v>216</v>
      </c>
      <c r="F54" s="30" t="s">
        <v>217</v>
      </c>
      <c r="G54" s="27" t="s">
        <v>60</v>
      </c>
      <c r="H54" s="31">
        <v>7</v>
      </c>
      <c r="I54" s="31">
        <v>7</v>
      </c>
      <c r="J54" s="31" t="s">
        <v>27</v>
      </c>
      <c r="K54" s="31">
        <v>6.5</v>
      </c>
      <c r="L54" s="38"/>
      <c r="M54" s="38"/>
      <c r="N54" s="38"/>
      <c r="O54" s="38"/>
      <c r="P54" s="33">
        <v>6.5</v>
      </c>
      <c r="Q54" s="34">
        <f t="shared" si="5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32.1" customHeight="1">
      <c r="B55" s="26">
        <v>45</v>
      </c>
      <c r="C55" s="27" t="s">
        <v>218</v>
      </c>
      <c r="D55" s="28" t="s">
        <v>219</v>
      </c>
      <c r="E55" s="29" t="s">
        <v>220</v>
      </c>
      <c r="F55" s="30" t="s">
        <v>193</v>
      </c>
      <c r="G55" s="27" t="s">
        <v>60</v>
      </c>
      <c r="H55" s="31">
        <v>8</v>
      </c>
      <c r="I55" s="31">
        <v>8</v>
      </c>
      <c r="J55" s="31" t="s">
        <v>27</v>
      </c>
      <c r="K55" s="31">
        <v>6.5</v>
      </c>
      <c r="L55" s="38"/>
      <c r="M55" s="38"/>
      <c r="N55" s="38"/>
      <c r="O55" s="38"/>
      <c r="P55" s="33">
        <v>7</v>
      </c>
      <c r="Q55" s="34">
        <f t="shared" si="5"/>
        <v>7.1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32.1" customHeight="1">
      <c r="B56" s="26">
        <v>46</v>
      </c>
      <c r="C56" s="27" t="s">
        <v>221</v>
      </c>
      <c r="D56" s="28" t="s">
        <v>222</v>
      </c>
      <c r="E56" s="29" t="s">
        <v>223</v>
      </c>
      <c r="F56" s="30" t="s">
        <v>224</v>
      </c>
      <c r="G56" s="27" t="s">
        <v>60</v>
      </c>
      <c r="H56" s="31">
        <v>7</v>
      </c>
      <c r="I56" s="31">
        <v>7</v>
      </c>
      <c r="J56" s="31" t="s">
        <v>27</v>
      </c>
      <c r="K56" s="31">
        <v>6.5</v>
      </c>
      <c r="L56" s="38"/>
      <c r="M56" s="38"/>
      <c r="N56" s="38"/>
      <c r="O56" s="38"/>
      <c r="P56" s="33" t="s">
        <v>239</v>
      </c>
      <c r="Q56" s="34">
        <f t="shared" si="5"/>
        <v>3.4</v>
      </c>
      <c r="R56" s="35" t="str">
        <f t="shared" si="3"/>
        <v>F</v>
      </c>
      <c r="S56" s="36" t="str">
        <f t="shared" si="1"/>
        <v>Kém</v>
      </c>
      <c r="T56" s="37" t="s">
        <v>240</v>
      </c>
      <c r="U56" s="3"/>
      <c r="V56" s="91" t="str">
        <f t="shared" si="2"/>
        <v>Học lại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32.1" customHeight="1">
      <c r="B57" s="26">
        <v>47</v>
      </c>
      <c r="C57" s="27" t="s">
        <v>225</v>
      </c>
      <c r="D57" s="28" t="s">
        <v>226</v>
      </c>
      <c r="E57" s="29" t="s">
        <v>223</v>
      </c>
      <c r="F57" s="30" t="s">
        <v>227</v>
      </c>
      <c r="G57" s="27" t="s">
        <v>60</v>
      </c>
      <c r="H57" s="31">
        <v>8</v>
      </c>
      <c r="I57" s="31">
        <v>8</v>
      </c>
      <c r="J57" s="31" t="s">
        <v>27</v>
      </c>
      <c r="K57" s="31">
        <v>7</v>
      </c>
      <c r="L57" s="38"/>
      <c r="M57" s="38"/>
      <c r="N57" s="38"/>
      <c r="O57" s="38"/>
      <c r="P57" s="33">
        <v>7.5</v>
      </c>
      <c r="Q57" s="34">
        <f t="shared" si="5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32.1" customHeight="1">
      <c r="B58" s="26">
        <v>48</v>
      </c>
      <c r="C58" s="27" t="s">
        <v>228</v>
      </c>
      <c r="D58" s="28" t="s">
        <v>229</v>
      </c>
      <c r="E58" s="29" t="s">
        <v>223</v>
      </c>
      <c r="F58" s="30" t="s">
        <v>230</v>
      </c>
      <c r="G58" s="27" t="s">
        <v>60</v>
      </c>
      <c r="H58" s="31">
        <v>7</v>
      </c>
      <c r="I58" s="31">
        <v>7</v>
      </c>
      <c r="J58" s="31" t="s">
        <v>27</v>
      </c>
      <c r="K58" s="31">
        <v>6.5</v>
      </c>
      <c r="L58" s="38"/>
      <c r="M58" s="38"/>
      <c r="N58" s="38"/>
      <c r="O58" s="38"/>
      <c r="P58" s="33">
        <v>8</v>
      </c>
      <c r="Q58" s="34">
        <f t="shared" si="5"/>
        <v>7.4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32.1" customHeight="1">
      <c r="B59" s="26">
        <v>49</v>
      </c>
      <c r="C59" s="27" t="s">
        <v>231</v>
      </c>
      <c r="D59" s="28" t="s">
        <v>232</v>
      </c>
      <c r="E59" s="29" t="s">
        <v>233</v>
      </c>
      <c r="F59" s="30" t="s">
        <v>234</v>
      </c>
      <c r="G59" s="27" t="s">
        <v>60</v>
      </c>
      <c r="H59" s="31">
        <v>7</v>
      </c>
      <c r="I59" s="31">
        <v>7</v>
      </c>
      <c r="J59" s="31" t="s">
        <v>27</v>
      </c>
      <c r="K59" s="31">
        <v>8.5</v>
      </c>
      <c r="L59" s="38"/>
      <c r="M59" s="38"/>
      <c r="N59" s="38"/>
      <c r="O59" s="38"/>
      <c r="P59" s="33">
        <v>8</v>
      </c>
      <c r="Q59" s="34">
        <f t="shared" si="5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7.5" customHeight="1">
      <c r="A60" s="2"/>
      <c r="B60" s="39"/>
      <c r="C60" s="40"/>
      <c r="D60" s="40"/>
      <c r="E60" s="41"/>
      <c r="F60" s="41"/>
      <c r="G60" s="41"/>
      <c r="H60" s="42"/>
      <c r="I60" s="43"/>
      <c r="J60" s="4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3"/>
    </row>
    <row r="61" spans="1:38" ht="16.5">
      <c r="A61" s="2"/>
      <c r="B61" s="114" t="s">
        <v>28</v>
      </c>
      <c r="C61" s="114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 customHeight="1">
      <c r="A62" s="2"/>
      <c r="B62" s="45" t="s">
        <v>29</v>
      </c>
      <c r="C62" s="45"/>
      <c r="D62" s="46">
        <f>+$Y$9</f>
        <v>49</v>
      </c>
      <c r="E62" s="47" t="s">
        <v>30</v>
      </c>
      <c r="F62" s="47"/>
      <c r="G62" s="103" t="s">
        <v>31</v>
      </c>
      <c r="H62" s="103"/>
      <c r="I62" s="103"/>
      <c r="J62" s="103"/>
      <c r="K62" s="103"/>
      <c r="L62" s="103"/>
      <c r="M62" s="103"/>
      <c r="N62" s="103"/>
      <c r="O62" s="103"/>
      <c r="P62" s="48">
        <f>$Y$9 -COUNTIF($T$10:$T$249,"Vắng") -COUNTIF($T$10:$T$249,"Vắng có phép") - COUNTIF($T$10:$T$249,"Đình chỉ thi") - COUNTIF($T$10:$T$249,"Không đủ ĐKDT")</f>
        <v>44</v>
      </c>
      <c r="Q62" s="48"/>
      <c r="R62" s="49"/>
      <c r="S62" s="50"/>
      <c r="T62" s="50" t="s">
        <v>30</v>
      </c>
      <c r="U62" s="3"/>
    </row>
    <row r="63" spans="1:38" ht="16.5" customHeight="1">
      <c r="A63" s="2"/>
      <c r="B63" s="45" t="s">
        <v>32</v>
      </c>
      <c r="C63" s="45"/>
      <c r="D63" s="46">
        <f>+$AJ$9</f>
        <v>44</v>
      </c>
      <c r="E63" s="47" t="s">
        <v>30</v>
      </c>
      <c r="F63" s="47"/>
      <c r="G63" s="103" t="s">
        <v>33</v>
      </c>
      <c r="H63" s="103"/>
      <c r="I63" s="103"/>
      <c r="J63" s="103"/>
      <c r="K63" s="103"/>
      <c r="L63" s="103"/>
      <c r="M63" s="103"/>
      <c r="N63" s="103"/>
      <c r="O63" s="103"/>
      <c r="P63" s="51">
        <f>COUNTIF($T$10:$T$125,"Vắng")</f>
        <v>2</v>
      </c>
      <c r="Q63" s="51"/>
      <c r="R63" s="52"/>
      <c r="S63" s="50"/>
      <c r="T63" s="50" t="s">
        <v>30</v>
      </c>
      <c r="U63" s="3"/>
    </row>
    <row r="64" spans="1:38" ht="16.5" customHeight="1">
      <c r="A64" s="2"/>
      <c r="B64" s="45" t="s">
        <v>49</v>
      </c>
      <c r="C64" s="45"/>
      <c r="D64" s="85">
        <f>COUNTIF(V11:V59,"Học lại")</f>
        <v>5</v>
      </c>
      <c r="E64" s="47" t="s">
        <v>30</v>
      </c>
      <c r="F64" s="47"/>
      <c r="G64" s="103" t="s">
        <v>50</v>
      </c>
      <c r="H64" s="103"/>
      <c r="I64" s="103"/>
      <c r="J64" s="103"/>
      <c r="K64" s="103"/>
      <c r="L64" s="103"/>
      <c r="M64" s="103"/>
      <c r="N64" s="103"/>
      <c r="O64" s="103"/>
      <c r="P64" s="48">
        <f>COUNTIF($T$10:$T$125,"Vắng có phép")</f>
        <v>0</v>
      </c>
      <c r="Q64" s="48"/>
      <c r="R64" s="49"/>
      <c r="S64" s="50"/>
      <c r="T64" s="50" t="s">
        <v>30</v>
      </c>
      <c r="U64" s="3"/>
    </row>
    <row r="65" spans="1:38" ht="3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>
      <c r="B66" s="86" t="s">
        <v>34</v>
      </c>
      <c r="C66" s="86"/>
      <c r="D66" s="87">
        <f>COUNTIF(V11:V59,"Thi lại")</f>
        <v>0</v>
      </c>
      <c r="E66" s="88" t="s">
        <v>30</v>
      </c>
      <c r="F66" s="3"/>
      <c r="G66" s="3"/>
      <c r="H66" s="3"/>
      <c r="I66" s="3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3"/>
    </row>
    <row r="67" spans="1:38">
      <c r="B67" s="86"/>
      <c r="C67" s="86"/>
      <c r="D67" s="87"/>
      <c r="E67" s="88"/>
      <c r="F67" s="3"/>
      <c r="G67" s="3"/>
      <c r="H67" s="3"/>
      <c r="I67" s="3"/>
      <c r="J67" s="104" t="s">
        <v>242</v>
      </c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3"/>
    </row>
    <row r="68" spans="1:38">
      <c r="A68" s="53"/>
      <c r="B68" s="106"/>
      <c r="C68" s="106"/>
      <c r="D68" s="106"/>
      <c r="E68" s="106"/>
      <c r="F68" s="106"/>
      <c r="G68" s="106"/>
      <c r="H68" s="106"/>
      <c r="I68" s="54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3"/>
    </row>
    <row r="69" spans="1:38" ht="4.5" customHeight="1">
      <c r="A69" s="2"/>
      <c r="B69" s="39"/>
      <c r="C69" s="55"/>
      <c r="D69" s="55"/>
      <c r="E69" s="56"/>
      <c r="F69" s="56"/>
      <c r="G69" s="56"/>
      <c r="H69" s="57"/>
      <c r="I69" s="58"/>
      <c r="J69" s="58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38" s="2" customFormat="1">
      <c r="B70" s="106"/>
      <c r="C70" s="106"/>
      <c r="D70" s="107"/>
      <c r="E70" s="107"/>
      <c r="F70" s="107"/>
      <c r="G70" s="107"/>
      <c r="H70" s="107"/>
      <c r="I70" s="58"/>
      <c r="J70" s="58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  <c r="V70" s="62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</row>
    <row r="71" spans="1:38" s="2" customFormat="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 ht="9.75" customHeigh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3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18" customHeight="1">
      <c r="A76" s="1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4.5" customHeigh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36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ht="38.25" hidden="1" customHeight="1">
      <c r="B79" s="126" t="s">
        <v>47</v>
      </c>
      <c r="C79" s="106"/>
      <c r="D79" s="106"/>
      <c r="E79" s="106"/>
      <c r="F79" s="106"/>
      <c r="G79" s="106"/>
      <c r="H79" s="126" t="s">
        <v>48</v>
      </c>
      <c r="I79" s="126"/>
      <c r="J79" s="126"/>
      <c r="K79" s="126"/>
      <c r="L79" s="126"/>
      <c r="M79" s="126"/>
      <c r="N79" s="127" t="s">
        <v>54</v>
      </c>
      <c r="O79" s="127"/>
      <c r="P79" s="127"/>
      <c r="Q79" s="127"/>
      <c r="R79" s="127"/>
      <c r="S79" s="127"/>
      <c r="T79" s="127"/>
    </row>
    <row r="80" spans="1:38" hidden="1"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hidden="1">
      <c r="B81" s="106" t="s">
        <v>35</v>
      </c>
      <c r="C81" s="106"/>
      <c r="D81" s="107" t="s">
        <v>36</v>
      </c>
      <c r="E81" s="107"/>
      <c r="F81" s="107"/>
      <c r="G81" s="107"/>
      <c r="H81" s="107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</row>
    <row r="82" spans="2:20" hidden="1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hidden="1"/>
    <row r="84" spans="2:20" hidden="1"/>
    <row r="85" spans="2:20" hidden="1"/>
    <row r="86" spans="2:20" hidden="1"/>
    <row r="87" spans="2:20" hidden="1"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 t="s">
        <v>53</v>
      </c>
      <c r="O87" s="125"/>
      <c r="P87" s="125"/>
      <c r="Q87" s="125"/>
      <c r="R87" s="125"/>
      <c r="S87" s="125"/>
      <c r="T87" s="125"/>
    </row>
  </sheetData>
  <sheetProtection formatCells="0" formatColumns="0" formatRows="0" insertColumns="0" insertRows="0" insertHyperlinks="0" deleteColumns="0" deleteRows="0" sort="0" autoFilter="0" pivotTables="0"/>
  <autoFilter ref="A9:AL59">
    <filterColumn colId="3" showButton="0"/>
  </autoFilter>
  <mergeCells count="59">
    <mergeCell ref="N87:T87"/>
    <mergeCell ref="H87:M87"/>
    <mergeCell ref="E87:G87"/>
    <mergeCell ref="B87:D87"/>
    <mergeCell ref="B79:G79"/>
    <mergeCell ref="H79:M79"/>
    <mergeCell ref="N79:T79"/>
    <mergeCell ref="B76:C76"/>
    <mergeCell ref="D76:I76"/>
    <mergeCell ref="J76:T76"/>
    <mergeCell ref="B81:C81"/>
    <mergeCell ref="D81:H81"/>
    <mergeCell ref="AJ5:AK7"/>
    <mergeCell ref="B68:H68"/>
    <mergeCell ref="J68:T68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67:T67"/>
    <mergeCell ref="B70:C70"/>
    <mergeCell ref="D70:H70"/>
    <mergeCell ref="S8:S9"/>
    <mergeCell ref="T8:T10"/>
    <mergeCell ref="B10:G10"/>
    <mergeCell ref="B61:C61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62:O62"/>
    <mergeCell ref="G63:O63"/>
    <mergeCell ref="G64:O64"/>
    <mergeCell ref="J66:T66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</mergeCells>
  <conditionalFormatting sqref="H11:P59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4 X3:AK4 W5:AK9 V11:W59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2019-06-27T10:22:15Z</cp:lastPrinted>
  <dcterms:created xsi:type="dcterms:W3CDTF">2015-04-17T02:48:53Z</dcterms:created>
  <dcterms:modified xsi:type="dcterms:W3CDTF">2019-06-27T10:24:25Z</dcterms:modified>
</cp:coreProperties>
</file>