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'Nhom(1)'!$A$9:$AL$74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72"/>
  <c r="T71"/>
  <c r="T70"/>
  <c r="T68"/>
  <c r="T66"/>
  <c r="T65"/>
  <c r="T63"/>
  <c r="T62"/>
  <c r="T61"/>
  <c r="T60"/>
  <c r="T59"/>
  <c r="T58"/>
  <c r="T57"/>
  <c r="T56"/>
  <c r="T54"/>
  <c r="T53"/>
  <c r="T52"/>
  <c r="T51"/>
  <c r="T50"/>
  <c r="T49"/>
  <c r="T48"/>
  <c r="T74"/>
  <c r="T73"/>
  <c r="T37"/>
  <c r="T38"/>
  <c r="T39"/>
  <c r="T40"/>
  <c r="T41"/>
  <c r="T42"/>
  <c r="T43"/>
  <c r="T44"/>
  <c r="T45"/>
  <c r="T46"/>
  <c r="T47"/>
  <c r="P10"/>
  <c r="Q11" l="1"/>
  <c r="Q73"/>
  <c r="R73" s="1"/>
  <c r="Q74"/>
  <c r="S74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55"/>
  <c r="R59"/>
  <c r="S72"/>
  <c r="S55"/>
  <c r="S59"/>
  <c r="S73"/>
  <c r="R71" l="1"/>
  <c r="R67"/>
  <c r="S67"/>
  <c r="R65"/>
  <c r="R63"/>
  <c r="S63"/>
  <c r="R57"/>
  <c r="R51"/>
  <c r="S51"/>
  <c r="R49"/>
  <c r="R61"/>
  <c r="R69"/>
  <c r="R53"/>
  <c r="V69"/>
  <c r="V65"/>
  <c r="V61"/>
  <c r="V57"/>
  <c r="V53"/>
  <c r="V49"/>
  <c r="V72"/>
  <c r="V74"/>
  <c r="V71"/>
  <c r="V73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V32" l="1"/>
  <c r="V34"/>
  <c r="V36"/>
  <c r="V31"/>
  <c r="V33"/>
  <c r="V35"/>
  <c r="V11"/>
  <c r="P78"/>
  <c r="P79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1" l="1"/>
  <c r="D79"/>
  <c r="AJ9"/>
  <c r="D78" s="1"/>
  <c r="AF9"/>
  <c r="AH9"/>
  <c r="Y9" l="1"/>
  <c r="D77" l="1"/>
  <c r="P77"/>
  <c r="AG9"/>
  <c r="AE9"/>
  <c r="AC9"/>
  <c r="AK9"/>
  <c r="AI9"/>
</calcChain>
</file>

<file path=xl/sharedStrings.xml><?xml version="1.0" encoding="utf-8"?>
<sst xmlns="http://schemas.openxmlformats.org/spreadsheetml/2006/main" count="542" uniqueCount="282">
  <si>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</si>
  <si>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</si>
  <si>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</si>
  <si>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</si>
  <si>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</si>
  <si>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</si>
  <si>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</si>
  <si>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</si>
  <si>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</si>
  <si>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</si>
  <si>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</si>
  <si>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</si>
  <si>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</si>
  <si>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</si>
  <si>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</si>
  <si>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</si>
  <si>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</si>
  <si>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</si>
  <si>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</si>
  <si>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</si>
  <si>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</si>
  <si>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</si>
  <si>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</si>
  <si>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</si>
  <si>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</si>
  <si>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</si>
  <si>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</si>
  <si>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</si>
  <si>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</si>
  <si>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</si>
  <si>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</si>
  <si>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</si>
  <si>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</si>
  <si>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</si>
  <si>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</si>
  <si>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</si>
  <si>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</si>
  <si>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</si>
  <si>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</si>
  <si>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</si>
  <si>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</si>
  <si>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</si>
  <si>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</si>
  <si>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</si>
  <si>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</si>
  <si>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</si>
  <si>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</si>
  <si>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</si>
  <si>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</si>
  <si>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</si>
  <si>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</si>
  <si>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</si>
  <si>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</si>
  <si>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</si>
  <si>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</si>
  <si>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Lập trình ứng dụng trên đầu cuối di động</t>
  </si>
  <si>
    <t>Giờ thi: 13h30</t>
  </si>
  <si>
    <t>Nhóm: CDT1448-01</t>
  </si>
  <si>
    <t>B15DCPT005</t>
  </si>
  <si>
    <t>Lê Tiểu</t>
  </si>
  <si>
    <t>Anh</t>
  </si>
  <si>
    <t>25/09/1997</t>
  </si>
  <si>
    <t>D15PTDPT</t>
  </si>
  <si>
    <t>B15DCPT006</t>
  </si>
  <si>
    <t>Nguyễn Quốc</t>
  </si>
  <si>
    <t>01/04/1997</t>
  </si>
  <si>
    <t>B15DCPT003</t>
  </si>
  <si>
    <t>Nguyễn Thế</t>
  </si>
  <si>
    <t>23/11/1997</t>
  </si>
  <si>
    <t>B15DCPT010</t>
  </si>
  <si>
    <t>Trần Tuấn</t>
  </si>
  <si>
    <t>02/01/1997</t>
  </si>
  <si>
    <t>B15DCPT013</t>
  </si>
  <si>
    <t>Trần Đông</t>
  </si>
  <si>
    <t>Bách</t>
  </si>
  <si>
    <t>14/01/1997</t>
  </si>
  <si>
    <t>B15DCPT014</t>
  </si>
  <si>
    <t>Lê Viết</t>
  </si>
  <si>
    <t>Bằng</t>
  </si>
  <si>
    <t>15/02/1996</t>
  </si>
  <si>
    <t>B15DCPT019</t>
  </si>
  <si>
    <t>Nguyễn Đức</t>
  </si>
  <si>
    <t>Bình</t>
  </si>
  <si>
    <t>28/01/1997</t>
  </si>
  <si>
    <t>B13DCPT007</t>
  </si>
  <si>
    <t>Trần Đăng</t>
  </si>
  <si>
    <t>Chung</t>
  </si>
  <si>
    <t>22/05/1995</t>
  </si>
  <si>
    <t>D13PTDPT</t>
  </si>
  <si>
    <t>B15DCPT024</t>
  </si>
  <si>
    <t>Nguyễn Thành</t>
  </si>
  <si>
    <t>Công</t>
  </si>
  <si>
    <t>20/07/1997</t>
  </si>
  <si>
    <t>B15DCPT030</t>
  </si>
  <si>
    <t>Đoàn Mạnh</t>
  </si>
  <si>
    <t>Cường</t>
  </si>
  <si>
    <t>17/12/1997</t>
  </si>
  <si>
    <t>B15DCPT028</t>
  </si>
  <si>
    <t>Nguyễn Lê Tuấn</t>
  </si>
  <si>
    <t>30/10/1997</t>
  </si>
  <si>
    <t>B15DCPT044</t>
  </si>
  <si>
    <t>Đặng Xuân</t>
  </si>
  <si>
    <t>Đức</t>
  </si>
  <si>
    <t>04/07/1997</t>
  </si>
  <si>
    <t>B15DCPT046</t>
  </si>
  <si>
    <t>Nguyễn Tuấn</t>
  </si>
  <si>
    <t>05/02/1997</t>
  </si>
  <si>
    <t>B15DCPT043</t>
  </si>
  <si>
    <t>Vũ Văn</t>
  </si>
  <si>
    <t>10/01/1996</t>
  </si>
  <si>
    <t>B15DCPT056</t>
  </si>
  <si>
    <t>Chu Minh</t>
  </si>
  <si>
    <t>Giang</t>
  </si>
  <si>
    <t>29/12/1997</t>
  </si>
  <si>
    <t>B15DCPT064</t>
  </si>
  <si>
    <t>Nguyễn Thị</t>
  </si>
  <si>
    <t>Hà</t>
  </si>
  <si>
    <t>06/08/1997</t>
  </si>
  <si>
    <t>B14DCPT344</t>
  </si>
  <si>
    <t>Đỗ Hoàng</t>
  </si>
  <si>
    <t>Hải</t>
  </si>
  <si>
    <t>19/04/1996</t>
  </si>
  <si>
    <t>D14PTDPT</t>
  </si>
  <si>
    <t>B15DCPT067</t>
  </si>
  <si>
    <t>Mai Văn</t>
  </si>
  <si>
    <t>16/05/1997</t>
  </si>
  <si>
    <t>B15DCPT073</t>
  </si>
  <si>
    <t>Đỗ Thị Hồng</t>
  </si>
  <si>
    <t>Hạnh</t>
  </si>
  <si>
    <t>22/12/1997</t>
  </si>
  <si>
    <t>B15DCPT074</t>
  </si>
  <si>
    <t>22/10/1997</t>
  </si>
  <si>
    <t>B15DCPT081</t>
  </si>
  <si>
    <t>Đỗ Xuân</t>
  </si>
  <si>
    <t>Hiển</t>
  </si>
  <si>
    <t>22/01/1997</t>
  </si>
  <si>
    <t>B15DCPT080</t>
  </si>
  <si>
    <t>Lê Mạnh</t>
  </si>
  <si>
    <t>09/10/1997</t>
  </si>
  <si>
    <t>B15DCPT086</t>
  </si>
  <si>
    <t>Dương Minh</t>
  </si>
  <si>
    <t>Hiệp</t>
  </si>
  <si>
    <t>12/01/1996</t>
  </si>
  <si>
    <t>B15DCPT082</t>
  </si>
  <si>
    <t>Vũ Hoàng</t>
  </si>
  <si>
    <t>10/11/1997</t>
  </si>
  <si>
    <t>B15DCPT091</t>
  </si>
  <si>
    <t>Nguyễn Minh</t>
  </si>
  <si>
    <t>Hiếu</t>
  </si>
  <si>
    <t>26/05/1997</t>
  </si>
  <si>
    <t>B15DCPT094</t>
  </si>
  <si>
    <t>Hoa</t>
  </si>
  <si>
    <t>B15DCPT096</t>
  </si>
  <si>
    <t>Bùi Văn</t>
  </si>
  <si>
    <t>Hòa</t>
  </si>
  <si>
    <t>B15DCPT099</t>
  </si>
  <si>
    <t>Vũ Đức Huy</t>
  </si>
  <si>
    <t>Hoàng</t>
  </si>
  <si>
    <t>18/02/1997</t>
  </si>
  <si>
    <t>B15DCPT104</t>
  </si>
  <si>
    <t>Phạm Thị Thu</t>
  </si>
  <si>
    <t>Huế</t>
  </si>
  <si>
    <t>12/04/1997</t>
  </si>
  <si>
    <t>B15DCPT114</t>
  </si>
  <si>
    <t>Huy</t>
  </si>
  <si>
    <t>B14DCPT221</t>
  </si>
  <si>
    <t>Nguyễn Văn</t>
  </si>
  <si>
    <t>07/11/1996</t>
  </si>
  <si>
    <t>B15DCPT116</t>
  </si>
  <si>
    <t>Huyền</t>
  </si>
  <si>
    <t>25/09/1996</t>
  </si>
  <si>
    <t>B15DCPT120</t>
  </si>
  <si>
    <t>28/04/1997</t>
  </si>
  <si>
    <t>B15DCPT118</t>
  </si>
  <si>
    <t>Phan Thị</t>
  </si>
  <si>
    <t>09/05/1997</t>
  </si>
  <si>
    <t>B15DCPT107</t>
  </si>
  <si>
    <t>Lê Xuân</t>
  </si>
  <si>
    <t>Hưng</t>
  </si>
  <si>
    <t>15/01/1996</t>
  </si>
  <si>
    <t>B15DCPT122</t>
  </si>
  <si>
    <t>Khanh</t>
  </si>
  <si>
    <t>24/12/1997</t>
  </si>
  <si>
    <t>B15DCPT126</t>
  </si>
  <si>
    <t>Phạm Ngọc Huỳnh</t>
  </si>
  <si>
    <t>Kiên</t>
  </si>
  <si>
    <t>08/05/1997</t>
  </si>
  <si>
    <t>B15DCPT136</t>
  </si>
  <si>
    <t>Nguyễn Ngọc</t>
  </si>
  <si>
    <t>Long</t>
  </si>
  <si>
    <t>12/03/1997</t>
  </si>
  <si>
    <t>B15DCPT134</t>
  </si>
  <si>
    <t>Trần Đại</t>
  </si>
  <si>
    <t>Lộc</t>
  </si>
  <si>
    <t>02/08/1997</t>
  </si>
  <si>
    <t>B15DCPT145</t>
  </si>
  <si>
    <t>Mai</t>
  </si>
  <si>
    <t>18/08/1997</t>
  </si>
  <si>
    <t>B15DCPT151</t>
  </si>
  <si>
    <t>Lê Thị</t>
  </si>
  <si>
    <t>Minh</t>
  </si>
  <si>
    <t>20/12/1997</t>
  </si>
  <si>
    <t>B15DCPT149</t>
  </si>
  <si>
    <t>27/08/1997</t>
  </si>
  <si>
    <t>B15DCPT156</t>
  </si>
  <si>
    <t>Nam</t>
  </si>
  <si>
    <t>02/02/1997</t>
  </si>
  <si>
    <t>B15DCPT163</t>
  </si>
  <si>
    <t>Nguyễn Hải</t>
  </si>
  <si>
    <t>15/05/1997</t>
  </si>
  <si>
    <t>B15DCPT168</t>
  </si>
  <si>
    <t>Nghĩa</t>
  </si>
  <si>
    <t>16/01/1997</t>
  </si>
  <si>
    <t>B14DCPT465</t>
  </si>
  <si>
    <t>Lăng Hồng</t>
  </si>
  <si>
    <t>Sơn</t>
  </si>
  <si>
    <t>02/09/1996</t>
  </si>
  <si>
    <t>B15DCPT194</t>
  </si>
  <si>
    <t>Nguyễn Hồng</t>
  </si>
  <si>
    <t>03/08/1997</t>
  </si>
  <si>
    <t>B15DCPT200</t>
  </si>
  <si>
    <t>Nguyễn Hồng Anh</t>
  </si>
  <si>
    <t>Tấn</t>
  </si>
  <si>
    <t>25/11/1997</t>
  </si>
  <si>
    <t>B15DCPT201</t>
  </si>
  <si>
    <t>Hoàng Thị</t>
  </si>
  <si>
    <t>Thắm</t>
  </si>
  <si>
    <t>28/10/1997</t>
  </si>
  <si>
    <t>B15DCPT202</t>
  </si>
  <si>
    <t>Đặng Văn</t>
  </si>
  <si>
    <t>Thắng</t>
  </si>
  <si>
    <t>01/10/1997</t>
  </si>
  <si>
    <t>B15DCPT217</t>
  </si>
  <si>
    <t>Trần Thị</t>
  </si>
  <si>
    <t>Thơm</t>
  </si>
  <si>
    <t>12/08/1997</t>
  </si>
  <si>
    <t>B15DCPT224</t>
  </si>
  <si>
    <t>Thúy</t>
  </si>
  <si>
    <t>B15DCPT228</t>
  </si>
  <si>
    <t>Hà Viết</t>
  </si>
  <si>
    <t>Tiềm</t>
  </si>
  <si>
    <t>17/05/1997</t>
  </si>
  <si>
    <t>B15DCPT231</t>
  </si>
  <si>
    <t>Tiến</t>
  </si>
  <si>
    <t>27/01/1997</t>
  </si>
  <si>
    <t>B15DCPT233</t>
  </si>
  <si>
    <t>Nguyễn Xuân</t>
  </si>
  <si>
    <t>Toàn</t>
  </si>
  <si>
    <t>27/02/1997</t>
  </si>
  <si>
    <t>B15DCPT247</t>
  </si>
  <si>
    <t>Chu Xuân</t>
  </si>
  <si>
    <t>Trường</t>
  </si>
  <si>
    <t>18/03/1997</t>
  </si>
  <si>
    <t>B15DCPT248</t>
  </si>
  <si>
    <t>04/04/1997</t>
  </si>
  <si>
    <t>B15DCPT249</t>
  </si>
  <si>
    <t>Nguyễn Anh</t>
  </si>
  <si>
    <t>Tú</t>
  </si>
  <si>
    <t>09/09/1997</t>
  </si>
  <si>
    <t>B15DCPT251</t>
  </si>
  <si>
    <t>Trần Văn</t>
  </si>
  <si>
    <t>11/10/1997</t>
  </si>
  <si>
    <t>B15DCPT258</t>
  </si>
  <si>
    <t>Tuấn</t>
  </si>
  <si>
    <t>22/09/1997</t>
  </si>
  <si>
    <t>B15DCPT259</t>
  </si>
  <si>
    <t>B15DCPT260</t>
  </si>
  <si>
    <t>Nguyễn Quang</t>
  </si>
  <si>
    <t>Tùng</t>
  </si>
  <si>
    <t>B13DCPT124</t>
  </si>
  <si>
    <t>Đinh Quang</t>
  </si>
  <si>
    <t>Vinh</t>
  </si>
  <si>
    <t>06/07/1995</t>
  </si>
  <si>
    <t>B15DCPT271</t>
  </si>
  <si>
    <t>Trần Ngọc</t>
  </si>
  <si>
    <t>11/03/1997</t>
  </si>
  <si>
    <t>PM02-A3</t>
  </si>
  <si>
    <t>BẢNG ĐIỂM HỌC PHẦN</t>
  </si>
  <si>
    <t>V</t>
  </si>
  <si>
    <t>Vắng</t>
  </si>
  <si>
    <t>C</t>
  </si>
  <si>
    <t>Hà Nội, ngày 19  tháng 6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</si>
</sst>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  <charset val="163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center" vertical="center"/>
      <protection locked="0"/>
    </xf>
    <xf numFmtId="0" fontId="27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8" fillId="0" borderId="0" xfId="0" applyNumberFormat="1" applyFont="1" applyFill="1" applyBorder="1" applyAlignment="1" applyProtection="1">
      <alignment horizontal="center" vertical="top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7" fillId="0" borderId="0" xfId="1" applyFont="1" applyFill="1" applyAlignment="1" applyProtection="1">
      <alignment horizontal="center"/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3"/>
  <sheetViews>
    <sheetView tabSelected="1" topLeftCell="B1" workbookViewId="0">
      <pane ySplit="4" topLeftCell="A78" activePane="bottomLeft" state="frozen"/>
      <selection activeCell="A6" sqref="A6:XFD6"/>
      <selection pane="bottomLeft" activeCell="B83" sqref="A83:XFD93"/>
    </sheetView>
  </sheetViews>
  <sheetFormatPr defaultRowHeight="15.75"/>
  <cols>
    <col min="1" max="1" width="1.25" style="1" hidden="1" customWidth="1"/>
    <col min="2" max="2" width="5.5" style="1" customWidth="1"/>
    <col min="3" max="3" width="13.375" style="1" customWidth="1"/>
    <col min="4" max="4" width="16.25" style="1" customWidth="1"/>
    <col min="5" max="5" width="7.25" style="1" customWidth="1"/>
    <col min="6" max="6" width="9.375" style="1" hidden="1" customWidth="1"/>
    <col min="7" max="7" width="12.75" style="1" customWidth="1"/>
    <col min="8" max="8" width="7.75" style="1" customWidth="1"/>
    <col min="9" max="9" width="7.125" style="1" customWidth="1"/>
    <col min="10" max="11" width="4.375" style="1" hidden="1" customWidth="1"/>
    <col min="12" max="13" width="4.875" style="1" hidden="1" customWidth="1"/>
    <col min="14" max="14" width="7.25" style="1" hidden="1" customWidth="1"/>
    <col min="15" max="15" width="9" style="1" hidden="1" customWidth="1"/>
    <col min="16" max="16" width="6.625" style="1" customWidth="1"/>
    <col min="17" max="17" width="8.25" style="1" customWidth="1"/>
    <col min="18" max="18" width="6.5" style="1" hidden="1" customWidth="1"/>
    <col min="19" max="19" width="11.875" style="1" hidden="1" customWidth="1"/>
    <col min="20" max="20" width="18.12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96" t="s">
        <v>0</v>
      </c>
      <c r="H1" s="96"/>
      <c r="I1" s="96"/>
      <c r="J1" s="96"/>
      <c r="K1" s="96"/>
      <c r="L1" s="96" t="s">
        <v>276</v>
      </c>
      <c r="M1" s="96"/>
      <c r="N1" s="96"/>
      <c r="O1" s="96"/>
      <c r="P1" s="96"/>
      <c r="Q1" s="96"/>
      <c r="R1" s="96"/>
      <c r="S1" s="96"/>
      <c r="T1" s="96"/>
    </row>
    <row r="2" spans="2:38" ht="27.75" customHeight="1">
      <c r="B2" s="97" t="s">
        <v>1</v>
      </c>
      <c r="C2" s="97"/>
      <c r="D2" s="97"/>
      <c r="E2" s="97"/>
      <c r="F2" s="97"/>
      <c r="G2" s="97"/>
      <c r="H2" s="128" t="s">
        <v>277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98" t="s">
        <v>2</v>
      </c>
      <c r="C3" s="98"/>
      <c r="D3" s="98"/>
      <c r="E3" s="98"/>
      <c r="F3" s="98"/>
      <c r="G3" s="98"/>
      <c r="H3" s="99" t="s">
        <v>52</v>
      </c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01" t="s">
        <v>3</v>
      </c>
      <c r="C5" s="101"/>
      <c r="D5" s="92" t="s">
        <v>55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05" t="s">
        <v>57</v>
      </c>
      <c r="P5" s="105"/>
      <c r="Q5" s="105"/>
      <c r="R5" s="105"/>
      <c r="S5" s="105"/>
      <c r="T5" s="105"/>
      <c r="W5" s="118" t="s">
        <v>43</v>
      </c>
      <c r="X5" s="118" t="s">
        <v>9</v>
      </c>
      <c r="Y5" s="118" t="s">
        <v>42</v>
      </c>
      <c r="Z5" s="118" t="s">
        <v>41</v>
      </c>
      <c r="AA5" s="118"/>
      <c r="AB5" s="118"/>
      <c r="AC5" s="118"/>
      <c r="AD5" s="118" t="s">
        <v>40</v>
      </c>
      <c r="AE5" s="118"/>
      <c r="AF5" s="118" t="s">
        <v>38</v>
      </c>
      <c r="AG5" s="118"/>
      <c r="AH5" s="118" t="s">
        <v>39</v>
      </c>
      <c r="AI5" s="118"/>
      <c r="AJ5" s="118" t="s">
        <v>37</v>
      </c>
      <c r="AK5" s="118"/>
      <c r="AL5" s="82"/>
    </row>
    <row r="6" spans="2:38" ht="17.25" customHeight="1">
      <c r="B6" s="100" t="s">
        <v>4</v>
      </c>
      <c r="C6" s="100"/>
      <c r="D6" s="8">
        <v>3</v>
      </c>
      <c r="G6" s="91" t="s">
        <v>51</v>
      </c>
      <c r="H6" s="102">
        <v>43623</v>
      </c>
      <c r="I6" s="103"/>
      <c r="J6" s="103"/>
      <c r="K6" s="103"/>
      <c r="L6" s="103"/>
      <c r="M6" s="103"/>
      <c r="N6" s="103"/>
      <c r="O6" s="104" t="s">
        <v>56</v>
      </c>
      <c r="P6" s="104"/>
      <c r="Q6" s="104"/>
      <c r="R6" s="104"/>
      <c r="S6" s="104"/>
      <c r="T6" s="104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82"/>
    </row>
    <row r="8" spans="2:38" ht="44.25" customHeight="1">
      <c r="B8" s="110" t="s">
        <v>5</v>
      </c>
      <c r="C8" s="112" t="s">
        <v>6</v>
      </c>
      <c r="D8" s="114" t="s">
        <v>7</v>
      </c>
      <c r="E8" s="115"/>
      <c r="F8" s="110" t="s">
        <v>8</v>
      </c>
      <c r="G8" s="110" t="s">
        <v>9</v>
      </c>
      <c r="H8" s="106" t="s">
        <v>10</v>
      </c>
      <c r="I8" s="106" t="s">
        <v>11</v>
      </c>
      <c r="J8" s="106" t="s">
        <v>12</v>
      </c>
      <c r="K8" s="106" t="s">
        <v>13</v>
      </c>
      <c r="L8" s="107" t="s">
        <v>14</v>
      </c>
      <c r="M8" s="108" t="s">
        <v>44</v>
      </c>
      <c r="N8" s="109"/>
      <c r="O8" s="107" t="s">
        <v>15</v>
      </c>
      <c r="P8" s="107" t="s">
        <v>16</v>
      </c>
      <c r="Q8" s="110" t="s">
        <v>17</v>
      </c>
      <c r="R8" s="107" t="s">
        <v>18</v>
      </c>
      <c r="S8" s="110" t="s">
        <v>19</v>
      </c>
      <c r="T8" s="110" t="s">
        <v>20</v>
      </c>
      <c r="W8" s="118"/>
      <c r="X8" s="118"/>
      <c r="Y8" s="118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24.75" customHeight="1">
      <c r="B9" s="111"/>
      <c r="C9" s="113"/>
      <c r="D9" s="116"/>
      <c r="E9" s="117"/>
      <c r="F9" s="111"/>
      <c r="G9" s="111"/>
      <c r="H9" s="106"/>
      <c r="I9" s="106"/>
      <c r="J9" s="106"/>
      <c r="K9" s="106"/>
      <c r="L9" s="107"/>
      <c r="M9" s="78" t="s">
        <v>45</v>
      </c>
      <c r="N9" s="78" t="s">
        <v>46</v>
      </c>
      <c r="O9" s="107"/>
      <c r="P9" s="107"/>
      <c r="Q9" s="121"/>
      <c r="R9" s="107"/>
      <c r="S9" s="111"/>
      <c r="T9" s="121"/>
      <c r="V9" s="89"/>
      <c r="W9" s="66" t="str">
        <f>+D5</f>
        <v>Lập trình ứng dụng trên đầu cuối di động</v>
      </c>
      <c r="X9" s="67">
        <f>+P5</f>
        <v>0</v>
      </c>
      <c r="Y9" s="68">
        <f>+$AH$9+$AJ$9+$AF$9</f>
        <v>64</v>
      </c>
      <c r="Z9" s="62">
        <f>COUNTIF($S$10:$S$134,"Khiển trách")</f>
        <v>0</v>
      </c>
      <c r="AA9" s="62">
        <f>COUNTIF($S$10:$S$134,"Cảnh cáo")</f>
        <v>0</v>
      </c>
      <c r="AB9" s="62">
        <f>COUNTIF($S$10:$S$134,"Đình chỉ thi")</f>
        <v>0</v>
      </c>
      <c r="AC9" s="69">
        <f>+($Z$9+$AA$9+$AB$9)/$Y$9*100%</f>
        <v>0</v>
      </c>
      <c r="AD9" s="62">
        <f>SUM(COUNTIF($S$10:$S$132,"Vắng"),COUNTIF($S$10:$S$132,"Vắng có phép"))</f>
        <v>0</v>
      </c>
      <c r="AE9" s="70">
        <f>+$AD$9/$Y$9</f>
        <v>0</v>
      </c>
      <c r="AF9" s="71">
        <f>COUNTIF($V$10:$V$132,"Thi lại")</f>
        <v>0</v>
      </c>
      <c r="AG9" s="70">
        <f>+$AF$9/$Y$9</f>
        <v>0</v>
      </c>
      <c r="AH9" s="71">
        <f>COUNTIF($V$10:$V$133,"Học lại")</f>
        <v>25</v>
      </c>
      <c r="AI9" s="70">
        <f>+$AH$9/$Y$9</f>
        <v>0.390625</v>
      </c>
      <c r="AJ9" s="62">
        <f>COUNTIF($V$11:$V$133,"Đạt")</f>
        <v>39</v>
      </c>
      <c r="AK9" s="69">
        <f>+$AJ$9/$Y$9</f>
        <v>0.609375</v>
      </c>
      <c r="AL9" s="81"/>
    </row>
    <row r="10" spans="2:38" ht="28.5" customHeight="1">
      <c r="B10" s="108" t="s">
        <v>26</v>
      </c>
      <c r="C10" s="122"/>
      <c r="D10" s="122"/>
      <c r="E10" s="122"/>
      <c r="F10" s="122"/>
      <c r="G10" s="109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59">
        <f>100-(H10+I10+J10+K10)</f>
        <v>60</v>
      </c>
      <c r="Q10" s="111"/>
      <c r="R10" s="14"/>
      <c r="S10" s="14"/>
      <c r="T10" s="111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0" customHeight="1">
      <c r="B11" s="15">
        <v>1</v>
      </c>
      <c r="C11" s="16" t="s">
        <v>58</v>
      </c>
      <c r="D11" s="17" t="s">
        <v>59</v>
      </c>
      <c r="E11" s="18" t="s">
        <v>60</v>
      </c>
      <c r="F11" s="19" t="s">
        <v>61</v>
      </c>
      <c r="G11" s="16" t="s">
        <v>62</v>
      </c>
      <c r="H11" s="20">
        <v>2</v>
      </c>
      <c r="I11" s="20">
        <v>3.5</v>
      </c>
      <c r="J11" s="20" t="s">
        <v>27</v>
      </c>
      <c r="K11" s="20" t="s">
        <v>27</v>
      </c>
      <c r="L11" s="21"/>
      <c r="M11" s="21"/>
      <c r="N11" s="21"/>
      <c r="O11" s="21"/>
      <c r="P11" s="129" t="s">
        <v>278</v>
      </c>
      <c r="Q11" s="22">
        <f t="shared" ref="Q11:Q42" si="0">ROUND(SUMPRODUCT(H11:P11,$H$10:$P$10)/100,1)</f>
        <v>1.3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3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24" t="s">
        <v>279</v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0" customHeight="1">
      <c r="B12" s="25">
        <v>2</v>
      </c>
      <c r="C12" s="26" t="s">
        <v>63</v>
      </c>
      <c r="D12" s="27" t="s">
        <v>64</v>
      </c>
      <c r="E12" s="28" t="s">
        <v>60</v>
      </c>
      <c r="F12" s="29" t="s">
        <v>65</v>
      </c>
      <c r="G12" s="26" t="s">
        <v>62</v>
      </c>
      <c r="H12" s="30">
        <v>6</v>
      </c>
      <c r="I12" s="30">
        <v>0</v>
      </c>
      <c r="J12" s="30" t="s">
        <v>27</v>
      </c>
      <c r="K12" s="30" t="s">
        <v>27</v>
      </c>
      <c r="L12" s="31"/>
      <c r="M12" s="31"/>
      <c r="N12" s="31"/>
      <c r="O12" s="31"/>
      <c r="P12" s="32" t="s">
        <v>280</v>
      </c>
      <c r="Q12" s="33">
        <f t="shared" si="0"/>
        <v>0.6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5" t="str">
        <f t="shared" si="1"/>
        <v>Kém</v>
      </c>
      <c r="T12" s="36" t="str">
        <f>+IF(OR($H12=0,$I12=0,$J12=0,$K12=0),"Không đủ ĐKDT","")</f>
        <v>Không đủ ĐKDT</v>
      </c>
      <c r="U12" s="3"/>
      <c r="V12" s="90" t="str">
        <f t="shared" ref="V12:V7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0" customHeight="1">
      <c r="B13" s="25">
        <v>3</v>
      </c>
      <c r="C13" s="26" t="s">
        <v>66</v>
      </c>
      <c r="D13" s="27" t="s">
        <v>67</v>
      </c>
      <c r="E13" s="28" t="s">
        <v>60</v>
      </c>
      <c r="F13" s="29" t="s">
        <v>68</v>
      </c>
      <c r="G13" s="26" t="s">
        <v>62</v>
      </c>
      <c r="H13" s="30">
        <v>2</v>
      </c>
      <c r="I13" s="30">
        <v>0</v>
      </c>
      <c r="J13" s="30" t="s">
        <v>27</v>
      </c>
      <c r="K13" s="30" t="s">
        <v>27</v>
      </c>
      <c r="L13" s="37"/>
      <c r="M13" s="37"/>
      <c r="N13" s="37"/>
      <c r="O13" s="37"/>
      <c r="P13" s="32" t="s">
        <v>280</v>
      </c>
      <c r="Q13" s="33">
        <f t="shared" si="0"/>
        <v>0.2</v>
      </c>
      <c r="R13" s="34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5" t="str">
        <f t="shared" si="1"/>
        <v>Kém</v>
      </c>
      <c r="T13" s="36" t="str">
        <f t="shared" ref="T13:T74" si="4">+IF(OR($H13=0,$I13=0,$J13=0,$K13=0),"Không đủ ĐKDT","")</f>
        <v>Không đủ ĐKDT</v>
      </c>
      <c r="U13" s="3"/>
      <c r="V13" s="90" t="str">
        <f t="shared" si="2"/>
        <v>Học lại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0" customHeight="1">
      <c r="B14" s="25">
        <v>4</v>
      </c>
      <c r="C14" s="26" t="s">
        <v>69</v>
      </c>
      <c r="D14" s="27" t="s">
        <v>70</v>
      </c>
      <c r="E14" s="28" t="s">
        <v>60</v>
      </c>
      <c r="F14" s="29" t="s">
        <v>71</v>
      </c>
      <c r="G14" s="26" t="s">
        <v>62</v>
      </c>
      <c r="H14" s="30">
        <v>5</v>
      </c>
      <c r="I14" s="30">
        <v>4.5</v>
      </c>
      <c r="J14" s="30" t="s">
        <v>27</v>
      </c>
      <c r="K14" s="30" t="s">
        <v>27</v>
      </c>
      <c r="L14" s="37"/>
      <c r="M14" s="37"/>
      <c r="N14" s="37"/>
      <c r="O14" s="37"/>
      <c r="P14" s="32">
        <v>5</v>
      </c>
      <c r="Q14" s="33">
        <f t="shared" si="0"/>
        <v>4.9000000000000004</v>
      </c>
      <c r="R14" s="34" t="str">
        <f t="shared" si="3"/>
        <v>D</v>
      </c>
      <c r="S14" s="35" t="str">
        <f t="shared" si="1"/>
        <v>Trung bình yếu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0" customHeight="1">
      <c r="B15" s="25">
        <v>5</v>
      </c>
      <c r="C15" s="26" t="s">
        <v>72</v>
      </c>
      <c r="D15" s="27" t="s">
        <v>73</v>
      </c>
      <c r="E15" s="28" t="s">
        <v>74</v>
      </c>
      <c r="F15" s="29" t="s">
        <v>75</v>
      </c>
      <c r="G15" s="26" t="s">
        <v>62</v>
      </c>
      <c r="H15" s="30">
        <v>8</v>
      </c>
      <c r="I15" s="30">
        <v>6.5</v>
      </c>
      <c r="J15" s="30" t="s">
        <v>27</v>
      </c>
      <c r="K15" s="30" t="s">
        <v>27</v>
      </c>
      <c r="L15" s="37"/>
      <c r="M15" s="37"/>
      <c r="N15" s="37"/>
      <c r="O15" s="37"/>
      <c r="P15" s="32">
        <v>4.5</v>
      </c>
      <c r="Q15" s="33">
        <f t="shared" si="0"/>
        <v>5.5</v>
      </c>
      <c r="R15" s="34" t="str">
        <f t="shared" si="3"/>
        <v>C</v>
      </c>
      <c r="S15" s="35" t="str">
        <f t="shared" si="1"/>
        <v>Trung bình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0" customHeight="1">
      <c r="B16" s="25">
        <v>6</v>
      </c>
      <c r="C16" s="26" t="s">
        <v>76</v>
      </c>
      <c r="D16" s="27" t="s">
        <v>77</v>
      </c>
      <c r="E16" s="28" t="s">
        <v>78</v>
      </c>
      <c r="F16" s="29" t="s">
        <v>79</v>
      </c>
      <c r="G16" s="26" t="s">
        <v>62</v>
      </c>
      <c r="H16" s="30">
        <v>6</v>
      </c>
      <c r="I16" s="30">
        <v>4</v>
      </c>
      <c r="J16" s="30" t="s">
        <v>27</v>
      </c>
      <c r="K16" s="30" t="s">
        <v>27</v>
      </c>
      <c r="L16" s="37"/>
      <c r="M16" s="37"/>
      <c r="N16" s="37"/>
      <c r="O16" s="37"/>
      <c r="P16" s="32">
        <v>3</v>
      </c>
      <c r="Q16" s="33">
        <f t="shared" si="0"/>
        <v>3.6</v>
      </c>
      <c r="R16" s="34" t="str">
        <f t="shared" si="3"/>
        <v>F</v>
      </c>
      <c r="S16" s="35" t="str">
        <f t="shared" si="1"/>
        <v>Kém</v>
      </c>
      <c r="T16" s="36" t="str">
        <f t="shared" si="4"/>
        <v/>
      </c>
      <c r="U16" s="3"/>
      <c r="V16" s="90" t="str">
        <f t="shared" si="2"/>
        <v>Học lại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0" customHeight="1">
      <c r="B17" s="25">
        <v>7</v>
      </c>
      <c r="C17" s="26" t="s">
        <v>80</v>
      </c>
      <c r="D17" s="27" t="s">
        <v>81</v>
      </c>
      <c r="E17" s="28" t="s">
        <v>82</v>
      </c>
      <c r="F17" s="29" t="s">
        <v>83</v>
      </c>
      <c r="G17" s="26" t="s">
        <v>62</v>
      </c>
      <c r="H17" s="30">
        <v>6</v>
      </c>
      <c r="I17" s="30">
        <v>4</v>
      </c>
      <c r="J17" s="30" t="s">
        <v>27</v>
      </c>
      <c r="K17" s="30" t="s">
        <v>27</v>
      </c>
      <c r="L17" s="37"/>
      <c r="M17" s="37"/>
      <c r="N17" s="37"/>
      <c r="O17" s="37"/>
      <c r="P17" s="32">
        <v>1</v>
      </c>
      <c r="Q17" s="33">
        <f t="shared" si="0"/>
        <v>2.4</v>
      </c>
      <c r="R17" s="34" t="str">
        <f t="shared" si="3"/>
        <v>F</v>
      </c>
      <c r="S17" s="35" t="str">
        <f t="shared" si="1"/>
        <v>Kém</v>
      </c>
      <c r="T17" s="36" t="str">
        <f t="shared" si="4"/>
        <v/>
      </c>
      <c r="U17" s="3"/>
      <c r="V17" s="90" t="str">
        <f t="shared" si="2"/>
        <v>Học lại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0" customHeight="1">
      <c r="B18" s="25">
        <v>8</v>
      </c>
      <c r="C18" s="26" t="s">
        <v>84</v>
      </c>
      <c r="D18" s="27" t="s">
        <v>85</v>
      </c>
      <c r="E18" s="28" t="s">
        <v>86</v>
      </c>
      <c r="F18" s="29" t="s">
        <v>87</v>
      </c>
      <c r="G18" s="26" t="s">
        <v>88</v>
      </c>
      <c r="H18" s="30">
        <v>0</v>
      </c>
      <c r="I18" s="30">
        <v>0</v>
      </c>
      <c r="J18" s="30" t="s">
        <v>27</v>
      </c>
      <c r="K18" s="30" t="s">
        <v>27</v>
      </c>
      <c r="L18" s="37"/>
      <c r="M18" s="37"/>
      <c r="N18" s="37"/>
      <c r="O18" s="37"/>
      <c r="P18" s="32" t="s">
        <v>280</v>
      </c>
      <c r="Q18" s="33">
        <f t="shared" si="0"/>
        <v>0</v>
      </c>
      <c r="R18" s="34" t="str">
        <f t="shared" si="3"/>
        <v>F</v>
      </c>
      <c r="S18" s="35" t="str">
        <f t="shared" si="1"/>
        <v>Kém</v>
      </c>
      <c r="T18" s="36" t="str">
        <f t="shared" si="4"/>
        <v>Không đủ ĐKDT</v>
      </c>
      <c r="U18" s="3"/>
      <c r="V18" s="90" t="str">
        <f t="shared" si="2"/>
        <v>Học lại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0" customHeight="1">
      <c r="B19" s="25">
        <v>9</v>
      </c>
      <c r="C19" s="26" t="s">
        <v>89</v>
      </c>
      <c r="D19" s="27" t="s">
        <v>90</v>
      </c>
      <c r="E19" s="28" t="s">
        <v>91</v>
      </c>
      <c r="F19" s="29" t="s">
        <v>92</v>
      </c>
      <c r="G19" s="26" t="s">
        <v>62</v>
      </c>
      <c r="H19" s="30">
        <v>8</v>
      </c>
      <c r="I19" s="30">
        <v>6</v>
      </c>
      <c r="J19" s="30" t="s">
        <v>27</v>
      </c>
      <c r="K19" s="30" t="s">
        <v>27</v>
      </c>
      <c r="L19" s="37"/>
      <c r="M19" s="37"/>
      <c r="N19" s="37"/>
      <c r="O19" s="37"/>
      <c r="P19" s="32">
        <v>0</v>
      </c>
      <c r="Q19" s="33">
        <f t="shared" si="0"/>
        <v>2.6</v>
      </c>
      <c r="R19" s="34" t="str">
        <f t="shared" si="3"/>
        <v>F</v>
      </c>
      <c r="S19" s="35" t="str">
        <f t="shared" si="1"/>
        <v>Kém</v>
      </c>
      <c r="T19" s="36" t="str">
        <f t="shared" si="4"/>
        <v/>
      </c>
      <c r="U19" s="3"/>
      <c r="V19" s="90" t="str">
        <f t="shared" si="2"/>
        <v>Học lại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0" customHeight="1">
      <c r="B20" s="25">
        <v>10</v>
      </c>
      <c r="C20" s="26" t="s">
        <v>93</v>
      </c>
      <c r="D20" s="27" t="s">
        <v>94</v>
      </c>
      <c r="E20" s="28" t="s">
        <v>95</v>
      </c>
      <c r="F20" s="29" t="s">
        <v>96</v>
      </c>
      <c r="G20" s="26" t="s">
        <v>62</v>
      </c>
      <c r="H20" s="30">
        <v>6</v>
      </c>
      <c r="I20" s="30">
        <v>4.5</v>
      </c>
      <c r="J20" s="30" t="s">
        <v>27</v>
      </c>
      <c r="K20" s="30" t="s">
        <v>27</v>
      </c>
      <c r="L20" s="37"/>
      <c r="M20" s="37"/>
      <c r="N20" s="37"/>
      <c r="O20" s="37"/>
      <c r="P20" s="32">
        <v>3.5</v>
      </c>
      <c r="Q20" s="33">
        <f t="shared" si="0"/>
        <v>4.0999999999999996</v>
      </c>
      <c r="R20" s="34" t="str">
        <f t="shared" si="3"/>
        <v>D</v>
      </c>
      <c r="S20" s="35" t="str">
        <f t="shared" si="1"/>
        <v>Trung bình yếu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0" customHeight="1">
      <c r="B21" s="25">
        <v>11</v>
      </c>
      <c r="C21" s="26" t="s">
        <v>97</v>
      </c>
      <c r="D21" s="27" t="s">
        <v>98</v>
      </c>
      <c r="E21" s="28" t="s">
        <v>95</v>
      </c>
      <c r="F21" s="29" t="s">
        <v>99</v>
      </c>
      <c r="G21" s="26" t="s">
        <v>62</v>
      </c>
      <c r="H21" s="30">
        <v>6</v>
      </c>
      <c r="I21" s="30">
        <v>8</v>
      </c>
      <c r="J21" s="30" t="s">
        <v>27</v>
      </c>
      <c r="K21" s="30" t="s">
        <v>27</v>
      </c>
      <c r="L21" s="37"/>
      <c r="M21" s="37"/>
      <c r="N21" s="37"/>
      <c r="O21" s="37"/>
      <c r="P21" s="32">
        <v>4.5</v>
      </c>
      <c r="Q21" s="33">
        <f t="shared" si="0"/>
        <v>5.7</v>
      </c>
      <c r="R21" s="34" t="str">
        <f t="shared" si="3"/>
        <v>C</v>
      </c>
      <c r="S21" s="35" t="str">
        <f t="shared" si="1"/>
        <v>Trung bình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0" customHeight="1">
      <c r="B22" s="25">
        <v>12</v>
      </c>
      <c r="C22" s="26" t="s">
        <v>100</v>
      </c>
      <c r="D22" s="27" t="s">
        <v>101</v>
      </c>
      <c r="E22" s="28" t="s">
        <v>102</v>
      </c>
      <c r="F22" s="29" t="s">
        <v>103</v>
      </c>
      <c r="G22" s="26" t="s">
        <v>62</v>
      </c>
      <c r="H22" s="30">
        <v>6</v>
      </c>
      <c r="I22" s="30">
        <v>5.5</v>
      </c>
      <c r="J22" s="30" t="s">
        <v>27</v>
      </c>
      <c r="K22" s="30" t="s">
        <v>27</v>
      </c>
      <c r="L22" s="37"/>
      <c r="M22" s="37"/>
      <c r="N22" s="37"/>
      <c r="O22" s="37"/>
      <c r="P22" s="32">
        <v>4.5</v>
      </c>
      <c r="Q22" s="33">
        <f t="shared" si="0"/>
        <v>5</v>
      </c>
      <c r="R22" s="34" t="str">
        <f t="shared" si="3"/>
        <v>D+</v>
      </c>
      <c r="S22" s="35" t="str">
        <f t="shared" si="1"/>
        <v>Trung bình yếu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0" customHeight="1">
      <c r="B23" s="25">
        <v>13</v>
      </c>
      <c r="C23" s="26" t="s">
        <v>104</v>
      </c>
      <c r="D23" s="27" t="s">
        <v>105</v>
      </c>
      <c r="E23" s="28" t="s">
        <v>102</v>
      </c>
      <c r="F23" s="29" t="s">
        <v>106</v>
      </c>
      <c r="G23" s="26" t="s">
        <v>62</v>
      </c>
      <c r="H23" s="30">
        <v>8</v>
      </c>
      <c r="I23" s="30">
        <v>8</v>
      </c>
      <c r="J23" s="30" t="s">
        <v>27</v>
      </c>
      <c r="K23" s="30" t="s">
        <v>27</v>
      </c>
      <c r="L23" s="37"/>
      <c r="M23" s="37"/>
      <c r="N23" s="37"/>
      <c r="O23" s="37"/>
      <c r="P23" s="32">
        <v>1.5</v>
      </c>
      <c r="Q23" s="33">
        <f t="shared" si="0"/>
        <v>4.0999999999999996</v>
      </c>
      <c r="R23" s="34" t="str">
        <f t="shared" si="3"/>
        <v>D</v>
      </c>
      <c r="S23" s="35" t="str">
        <f t="shared" si="1"/>
        <v>Trung bình yếu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0" customHeight="1">
      <c r="B24" s="25">
        <v>14</v>
      </c>
      <c r="C24" s="26" t="s">
        <v>107</v>
      </c>
      <c r="D24" s="27" t="s">
        <v>108</v>
      </c>
      <c r="E24" s="28" t="s">
        <v>102</v>
      </c>
      <c r="F24" s="29" t="s">
        <v>109</v>
      </c>
      <c r="G24" s="26" t="s">
        <v>62</v>
      </c>
      <c r="H24" s="30">
        <v>4</v>
      </c>
      <c r="I24" s="30">
        <v>1</v>
      </c>
      <c r="J24" s="30" t="s">
        <v>27</v>
      </c>
      <c r="K24" s="30" t="s">
        <v>27</v>
      </c>
      <c r="L24" s="37"/>
      <c r="M24" s="37"/>
      <c r="N24" s="37"/>
      <c r="O24" s="37"/>
      <c r="P24" s="32" t="s">
        <v>278</v>
      </c>
      <c r="Q24" s="33">
        <f t="shared" si="0"/>
        <v>0.7</v>
      </c>
      <c r="R24" s="34" t="str">
        <f t="shared" si="3"/>
        <v>F</v>
      </c>
      <c r="S24" s="35" t="str">
        <f t="shared" si="1"/>
        <v>Kém</v>
      </c>
      <c r="T24" s="36" t="s">
        <v>279</v>
      </c>
      <c r="U24" s="3"/>
      <c r="V24" s="90" t="str">
        <f t="shared" si="2"/>
        <v>Học lại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0" customHeight="1">
      <c r="B25" s="25">
        <v>15</v>
      </c>
      <c r="C25" s="26" t="s">
        <v>110</v>
      </c>
      <c r="D25" s="27" t="s">
        <v>111</v>
      </c>
      <c r="E25" s="28" t="s">
        <v>112</v>
      </c>
      <c r="F25" s="29" t="s">
        <v>113</v>
      </c>
      <c r="G25" s="26" t="s">
        <v>62</v>
      </c>
      <c r="H25" s="30">
        <v>8</v>
      </c>
      <c r="I25" s="30">
        <v>8</v>
      </c>
      <c r="J25" s="30" t="s">
        <v>27</v>
      </c>
      <c r="K25" s="30" t="s">
        <v>27</v>
      </c>
      <c r="L25" s="37"/>
      <c r="M25" s="37"/>
      <c r="N25" s="37"/>
      <c r="O25" s="37"/>
      <c r="P25" s="32">
        <v>6.5</v>
      </c>
      <c r="Q25" s="33">
        <f t="shared" si="0"/>
        <v>7.1</v>
      </c>
      <c r="R25" s="34" t="str">
        <f t="shared" si="3"/>
        <v>B</v>
      </c>
      <c r="S25" s="35" t="str">
        <f t="shared" si="1"/>
        <v>Khá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0" customHeight="1">
      <c r="B26" s="25">
        <v>16</v>
      </c>
      <c r="C26" s="26" t="s">
        <v>114</v>
      </c>
      <c r="D26" s="27" t="s">
        <v>115</v>
      </c>
      <c r="E26" s="28" t="s">
        <v>116</v>
      </c>
      <c r="F26" s="29" t="s">
        <v>117</v>
      </c>
      <c r="G26" s="26" t="s">
        <v>62</v>
      </c>
      <c r="H26" s="30">
        <v>6</v>
      </c>
      <c r="I26" s="30">
        <v>8</v>
      </c>
      <c r="J26" s="30" t="s">
        <v>27</v>
      </c>
      <c r="K26" s="30" t="s">
        <v>27</v>
      </c>
      <c r="L26" s="37"/>
      <c r="M26" s="37"/>
      <c r="N26" s="37"/>
      <c r="O26" s="37"/>
      <c r="P26" s="32">
        <v>4</v>
      </c>
      <c r="Q26" s="33">
        <f t="shared" si="0"/>
        <v>5.4</v>
      </c>
      <c r="R26" s="34" t="str">
        <f t="shared" si="3"/>
        <v>D+</v>
      </c>
      <c r="S26" s="35" t="str">
        <f t="shared" si="1"/>
        <v>Trung bình yếu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0" customHeight="1">
      <c r="B27" s="25">
        <v>17</v>
      </c>
      <c r="C27" s="26" t="s">
        <v>118</v>
      </c>
      <c r="D27" s="27" t="s">
        <v>119</v>
      </c>
      <c r="E27" s="28" t="s">
        <v>120</v>
      </c>
      <c r="F27" s="29" t="s">
        <v>121</v>
      </c>
      <c r="G27" s="26" t="s">
        <v>122</v>
      </c>
      <c r="H27" s="30">
        <v>2</v>
      </c>
      <c r="I27" s="30">
        <v>0</v>
      </c>
      <c r="J27" s="30" t="s">
        <v>27</v>
      </c>
      <c r="K27" s="30" t="s">
        <v>27</v>
      </c>
      <c r="L27" s="37"/>
      <c r="M27" s="37"/>
      <c r="N27" s="37"/>
      <c r="O27" s="37"/>
      <c r="P27" s="32" t="s">
        <v>280</v>
      </c>
      <c r="Q27" s="33">
        <f t="shared" si="0"/>
        <v>0.2</v>
      </c>
      <c r="R27" s="34" t="str">
        <f t="shared" si="3"/>
        <v>F</v>
      </c>
      <c r="S27" s="35" t="str">
        <f t="shared" si="1"/>
        <v>Kém</v>
      </c>
      <c r="T27" s="36" t="str">
        <f t="shared" si="4"/>
        <v>Không đủ ĐKDT</v>
      </c>
      <c r="U27" s="3"/>
      <c r="V27" s="90" t="str">
        <f t="shared" si="2"/>
        <v>Học lại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0" customHeight="1">
      <c r="B28" s="25">
        <v>18</v>
      </c>
      <c r="C28" s="26" t="s">
        <v>123</v>
      </c>
      <c r="D28" s="27" t="s">
        <v>124</v>
      </c>
      <c r="E28" s="28" t="s">
        <v>120</v>
      </c>
      <c r="F28" s="29" t="s">
        <v>125</v>
      </c>
      <c r="G28" s="26" t="s">
        <v>62</v>
      </c>
      <c r="H28" s="30">
        <v>0</v>
      </c>
      <c r="I28" s="30">
        <v>1</v>
      </c>
      <c r="J28" s="30" t="s">
        <v>27</v>
      </c>
      <c r="K28" s="30" t="s">
        <v>27</v>
      </c>
      <c r="L28" s="37"/>
      <c r="M28" s="37"/>
      <c r="N28" s="37"/>
      <c r="O28" s="37"/>
      <c r="P28" s="32" t="s">
        <v>280</v>
      </c>
      <c r="Q28" s="33">
        <f t="shared" si="0"/>
        <v>0.3</v>
      </c>
      <c r="R28" s="34" t="str">
        <f t="shared" si="3"/>
        <v>F</v>
      </c>
      <c r="S28" s="35" t="str">
        <f t="shared" si="1"/>
        <v>Kém</v>
      </c>
      <c r="T28" s="36" t="str">
        <f t="shared" si="4"/>
        <v>Không đủ ĐKDT</v>
      </c>
      <c r="U28" s="3"/>
      <c r="V28" s="90" t="str">
        <f t="shared" si="2"/>
        <v>Học lại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0" customHeight="1">
      <c r="B29" s="25">
        <v>19</v>
      </c>
      <c r="C29" s="26" t="s">
        <v>126</v>
      </c>
      <c r="D29" s="27" t="s">
        <v>127</v>
      </c>
      <c r="E29" s="28" t="s">
        <v>128</v>
      </c>
      <c r="F29" s="29" t="s">
        <v>129</v>
      </c>
      <c r="G29" s="26" t="s">
        <v>62</v>
      </c>
      <c r="H29" s="30">
        <v>6</v>
      </c>
      <c r="I29" s="30">
        <v>8</v>
      </c>
      <c r="J29" s="30" t="s">
        <v>27</v>
      </c>
      <c r="K29" s="30" t="s">
        <v>27</v>
      </c>
      <c r="L29" s="37"/>
      <c r="M29" s="37"/>
      <c r="N29" s="37"/>
      <c r="O29" s="37"/>
      <c r="P29" s="32">
        <v>6</v>
      </c>
      <c r="Q29" s="33">
        <f t="shared" si="0"/>
        <v>6.6</v>
      </c>
      <c r="R29" s="34" t="str">
        <f t="shared" si="3"/>
        <v>C+</v>
      </c>
      <c r="S29" s="35" t="str">
        <f t="shared" si="1"/>
        <v>Trung bình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0" customHeight="1">
      <c r="B30" s="25">
        <v>20</v>
      </c>
      <c r="C30" s="26" t="s">
        <v>130</v>
      </c>
      <c r="D30" s="27" t="s">
        <v>115</v>
      </c>
      <c r="E30" s="28" t="s">
        <v>128</v>
      </c>
      <c r="F30" s="29" t="s">
        <v>131</v>
      </c>
      <c r="G30" s="26" t="s">
        <v>62</v>
      </c>
      <c r="H30" s="30">
        <v>8</v>
      </c>
      <c r="I30" s="30">
        <v>8</v>
      </c>
      <c r="J30" s="30" t="s">
        <v>27</v>
      </c>
      <c r="K30" s="30" t="s">
        <v>27</v>
      </c>
      <c r="L30" s="37"/>
      <c r="M30" s="37"/>
      <c r="N30" s="37"/>
      <c r="O30" s="37"/>
      <c r="P30" s="32">
        <v>5.5</v>
      </c>
      <c r="Q30" s="33">
        <f t="shared" si="0"/>
        <v>6.5</v>
      </c>
      <c r="R30" s="34" t="str">
        <f t="shared" si="3"/>
        <v>C+</v>
      </c>
      <c r="S30" s="35" t="str">
        <f t="shared" si="1"/>
        <v>Trung bình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0" customHeight="1">
      <c r="B31" s="25">
        <v>21</v>
      </c>
      <c r="C31" s="26" t="s">
        <v>132</v>
      </c>
      <c r="D31" s="27" t="s">
        <v>133</v>
      </c>
      <c r="E31" s="28" t="s">
        <v>134</v>
      </c>
      <c r="F31" s="29" t="s">
        <v>135</v>
      </c>
      <c r="G31" s="26" t="s">
        <v>62</v>
      </c>
      <c r="H31" s="30">
        <v>8</v>
      </c>
      <c r="I31" s="30">
        <v>8.5</v>
      </c>
      <c r="J31" s="30" t="s">
        <v>27</v>
      </c>
      <c r="K31" s="30" t="s">
        <v>27</v>
      </c>
      <c r="L31" s="37"/>
      <c r="M31" s="37"/>
      <c r="N31" s="37"/>
      <c r="O31" s="37"/>
      <c r="P31" s="32">
        <v>5</v>
      </c>
      <c r="Q31" s="33">
        <f t="shared" si="0"/>
        <v>6.4</v>
      </c>
      <c r="R31" s="34" t="str">
        <f t="shared" si="3"/>
        <v>C</v>
      </c>
      <c r="S31" s="35" t="str">
        <f t="shared" si="1"/>
        <v>Trung bình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0" customHeight="1">
      <c r="B32" s="25">
        <v>22</v>
      </c>
      <c r="C32" s="26" t="s">
        <v>136</v>
      </c>
      <c r="D32" s="27" t="s">
        <v>137</v>
      </c>
      <c r="E32" s="28" t="s">
        <v>134</v>
      </c>
      <c r="F32" s="29" t="s">
        <v>138</v>
      </c>
      <c r="G32" s="26" t="s">
        <v>62</v>
      </c>
      <c r="H32" s="30">
        <v>6</v>
      </c>
      <c r="I32" s="30">
        <v>6.5</v>
      </c>
      <c r="J32" s="30" t="s">
        <v>27</v>
      </c>
      <c r="K32" s="30" t="s">
        <v>27</v>
      </c>
      <c r="L32" s="37"/>
      <c r="M32" s="37"/>
      <c r="N32" s="37"/>
      <c r="O32" s="37"/>
      <c r="P32" s="32">
        <v>3</v>
      </c>
      <c r="Q32" s="33">
        <f t="shared" si="0"/>
        <v>4.4000000000000004</v>
      </c>
      <c r="R32" s="34" t="str">
        <f t="shared" si="3"/>
        <v>D</v>
      </c>
      <c r="S32" s="35" t="str">
        <f t="shared" si="1"/>
        <v>Trung bình yếu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30" customHeight="1">
      <c r="B33" s="25">
        <v>23</v>
      </c>
      <c r="C33" s="26" t="s">
        <v>139</v>
      </c>
      <c r="D33" s="27" t="s">
        <v>140</v>
      </c>
      <c r="E33" s="28" t="s">
        <v>141</v>
      </c>
      <c r="F33" s="29" t="s">
        <v>142</v>
      </c>
      <c r="G33" s="26" t="s">
        <v>62</v>
      </c>
      <c r="H33" s="30">
        <v>6</v>
      </c>
      <c r="I33" s="30">
        <v>5</v>
      </c>
      <c r="J33" s="30" t="s">
        <v>27</v>
      </c>
      <c r="K33" s="30" t="s">
        <v>27</v>
      </c>
      <c r="L33" s="37"/>
      <c r="M33" s="37"/>
      <c r="N33" s="37"/>
      <c r="O33" s="37"/>
      <c r="P33" s="32">
        <v>3.5</v>
      </c>
      <c r="Q33" s="33">
        <f t="shared" si="0"/>
        <v>4.2</v>
      </c>
      <c r="R33" s="34" t="str">
        <f t="shared" si="3"/>
        <v>D</v>
      </c>
      <c r="S33" s="35" t="str">
        <f t="shared" si="1"/>
        <v>Trung bình yếu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30" customHeight="1">
      <c r="B34" s="25">
        <v>24</v>
      </c>
      <c r="C34" s="26" t="s">
        <v>143</v>
      </c>
      <c r="D34" s="27" t="s">
        <v>144</v>
      </c>
      <c r="E34" s="28" t="s">
        <v>141</v>
      </c>
      <c r="F34" s="29" t="s">
        <v>145</v>
      </c>
      <c r="G34" s="26" t="s">
        <v>62</v>
      </c>
      <c r="H34" s="30">
        <v>8</v>
      </c>
      <c r="I34" s="30">
        <v>7.5</v>
      </c>
      <c r="J34" s="30" t="s">
        <v>27</v>
      </c>
      <c r="K34" s="30" t="s">
        <v>27</v>
      </c>
      <c r="L34" s="37"/>
      <c r="M34" s="37"/>
      <c r="N34" s="37"/>
      <c r="O34" s="37"/>
      <c r="P34" s="32">
        <v>6.5</v>
      </c>
      <c r="Q34" s="33">
        <f t="shared" si="0"/>
        <v>7</v>
      </c>
      <c r="R34" s="34" t="str">
        <f t="shared" si="3"/>
        <v>B</v>
      </c>
      <c r="S34" s="35" t="str">
        <f t="shared" si="1"/>
        <v>Khá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30" customHeight="1">
      <c r="B35" s="25">
        <v>25</v>
      </c>
      <c r="C35" s="26" t="s">
        <v>146</v>
      </c>
      <c r="D35" s="27" t="s">
        <v>147</v>
      </c>
      <c r="E35" s="28" t="s">
        <v>148</v>
      </c>
      <c r="F35" s="29" t="s">
        <v>149</v>
      </c>
      <c r="G35" s="26" t="s">
        <v>62</v>
      </c>
      <c r="H35" s="30">
        <v>8</v>
      </c>
      <c r="I35" s="30">
        <v>8</v>
      </c>
      <c r="J35" s="30" t="s">
        <v>27</v>
      </c>
      <c r="K35" s="30" t="s">
        <v>27</v>
      </c>
      <c r="L35" s="37"/>
      <c r="M35" s="37"/>
      <c r="N35" s="37"/>
      <c r="O35" s="37"/>
      <c r="P35" s="32">
        <v>8</v>
      </c>
      <c r="Q35" s="33">
        <f t="shared" si="0"/>
        <v>8</v>
      </c>
      <c r="R35" s="34" t="str">
        <f t="shared" si="3"/>
        <v>B+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30" customHeight="1">
      <c r="B36" s="25">
        <v>26</v>
      </c>
      <c r="C36" s="26" t="s">
        <v>150</v>
      </c>
      <c r="D36" s="27" t="s">
        <v>115</v>
      </c>
      <c r="E36" s="28" t="s">
        <v>151</v>
      </c>
      <c r="F36" s="29" t="s">
        <v>135</v>
      </c>
      <c r="G36" s="26" t="s">
        <v>62</v>
      </c>
      <c r="H36" s="30">
        <v>8</v>
      </c>
      <c r="I36" s="30">
        <v>7</v>
      </c>
      <c r="J36" s="30" t="s">
        <v>27</v>
      </c>
      <c r="K36" s="30" t="s">
        <v>27</v>
      </c>
      <c r="L36" s="37"/>
      <c r="M36" s="37"/>
      <c r="N36" s="37"/>
      <c r="O36" s="37"/>
      <c r="P36" s="32">
        <v>1</v>
      </c>
      <c r="Q36" s="33">
        <f t="shared" si="0"/>
        <v>3.5</v>
      </c>
      <c r="R36" s="34" t="str">
        <f t="shared" si="3"/>
        <v>F</v>
      </c>
      <c r="S36" s="35" t="str">
        <f t="shared" si="1"/>
        <v>Kém</v>
      </c>
      <c r="T36" s="36" t="str">
        <f t="shared" si="4"/>
        <v/>
      </c>
      <c r="U36" s="3"/>
      <c r="V36" s="90" t="str">
        <f t="shared" si="2"/>
        <v>Học lại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30" customHeight="1">
      <c r="B37" s="25">
        <v>27</v>
      </c>
      <c r="C37" s="26" t="s">
        <v>152</v>
      </c>
      <c r="D37" s="27" t="s">
        <v>153</v>
      </c>
      <c r="E37" s="28" t="s">
        <v>154</v>
      </c>
      <c r="F37" s="29" t="s">
        <v>135</v>
      </c>
      <c r="G37" s="26" t="s">
        <v>62</v>
      </c>
      <c r="H37" s="30">
        <v>10</v>
      </c>
      <c r="I37" s="30">
        <v>8</v>
      </c>
      <c r="J37" s="30" t="s">
        <v>27</v>
      </c>
      <c r="K37" s="30" t="s">
        <v>27</v>
      </c>
      <c r="L37" s="37"/>
      <c r="M37" s="37"/>
      <c r="N37" s="37"/>
      <c r="O37" s="37"/>
      <c r="P37" s="32">
        <v>8.5</v>
      </c>
      <c r="Q37" s="33">
        <f t="shared" si="0"/>
        <v>8.5</v>
      </c>
      <c r="R37" s="34" t="str">
        <f t="shared" si="3"/>
        <v>A</v>
      </c>
      <c r="S37" s="35" t="str">
        <f t="shared" si="1"/>
        <v>Giỏi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30" customHeight="1">
      <c r="B38" s="25">
        <v>28</v>
      </c>
      <c r="C38" s="26" t="s">
        <v>155</v>
      </c>
      <c r="D38" s="27" t="s">
        <v>156</v>
      </c>
      <c r="E38" s="28" t="s">
        <v>157</v>
      </c>
      <c r="F38" s="29" t="s">
        <v>158</v>
      </c>
      <c r="G38" s="26" t="s">
        <v>62</v>
      </c>
      <c r="H38" s="30">
        <v>8</v>
      </c>
      <c r="I38" s="30">
        <v>5.5</v>
      </c>
      <c r="J38" s="30" t="s">
        <v>27</v>
      </c>
      <c r="K38" s="30" t="s">
        <v>27</v>
      </c>
      <c r="L38" s="37"/>
      <c r="M38" s="37"/>
      <c r="N38" s="37"/>
      <c r="O38" s="37"/>
      <c r="P38" s="32">
        <v>6</v>
      </c>
      <c r="Q38" s="33">
        <f t="shared" si="0"/>
        <v>6.1</v>
      </c>
      <c r="R38" s="34" t="str">
        <f t="shared" si="3"/>
        <v>C</v>
      </c>
      <c r="S38" s="35" t="str">
        <f t="shared" si="1"/>
        <v>Trung bình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30" customHeight="1">
      <c r="B39" s="25">
        <v>29</v>
      </c>
      <c r="C39" s="26" t="s">
        <v>159</v>
      </c>
      <c r="D39" s="27" t="s">
        <v>160</v>
      </c>
      <c r="E39" s="28" t="s">
        <v>161</v>
      </c>
      <c r="F39" s="29" t="s">
        <v>162</v>
      </c>
      <c r="G39" s="26" t="s">
        <v>62</v>
      </c>
      <c r="H39" s="30">
        <v>8</v>
      </c>
      <c r="I39" s="30">
        <v>7.5</v>
      </c>
      <c r="J39" s="30" t="s">
        <v>27</v>
      </c>
      <c r="K39" s="30" t="s">
        <v>27</v>
      </c>
      <c r="L39" s="37"/>
      <c r="M39" s="37"/>
      <c r="N39" s="37"/>
      <c r="O39" s="37"/>
      <c r="P39" s="32">
        <v>7</v>
      </c>
      <c r="Q39" s="33">
        <f t="shared" si="0"/>
        <v>7.3</v>
      </c>
      <c r="R39" s="34" t="str">
        <f t="shared" si="3"/>
        <v>B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30" customHeight="1">
      <c r="B40" s="25">
        <v>30</v>
      </c>
      <c r="C40" s="26" t="s">
        <v>163</v>
      </c>
      <c r="D40" s="27" t="s">
        <v>81</v>
      </c>
      <c r="E40" s="28" t="s">
        <v>164</v>
      </c>
      <c r="F40" s="29" t="s">
        <v>129</v>
      </c>
      <c r="G40" s="26" t="s">
        <v>62</v>
      </c>
      <c r="H40" s="30">
        <v>6</v>
      </c>
      <c r="I40" s="30">
        <v>7.5</v>
      </c>
      <c r="J40" s="30" t="s">
        <v>27</v>
      </c>
      <c r="K40" s="30" t="s">
        <v>27</v>
      </c>
      <c r="L40" s="37"/>
      <c r="M40" s="37"/>
      <c r="N40" s="37"/>
      <c r="O40" s="37"/>
      <c r="P40" s="32">
        <v>4</v>
      </c>
      <c r="Q40" s="33">
        <f t="shared" si="0"/>
        <v>5.3</v>
      </c>
      <c r="R40" s="34" t="str">
        <f t="shared" si="3"/>
        <v>D+</v>
      </c>
      <c r="S40" s="35" t="str">
        <f t="shared" si="1"/>
        <v>Trung bình yếu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30" customHeight="1">
      <c r="B41" s="25">
        <v>31</v>
      </c>
      <c r="C41" s="26" t="s">
        <v>165</v>
      </c>
      <c r="D41" s="27" t="s">
        <v>166</v>
      </c>
      <c r="E41" s="28" t="s">
        <v>164</v>
      </c>
      <c r="F41" s="29" t="s">
        <v>167</v>
      </c>
      <c r="G41" s="26" t="s">
        <v>122</v>
      </c>
      <c r="H41" s="30">
        <v>0</v>
      </c>
      <c r="I41" s="30">
        <v>0</v>
      </c>
      <c r="J41" s="30" t="s">
        <v>27</v>
      </c>
      <c r="K41" s="30" t="s">
        <v>27</v>
      </c>
      <c r="L41" s="37"/>
      <c r="M41" s="37"/>
      <c r="N41" s="37"/>
      <c r="O41" s="37"/>
      <c r="P41" s="32" t="s">
        <v>280</v>
      </c>
      <c r="Q41" s="33">
        <f t="shared" si="0"/>
        <v>0</v>
      </c>
      <c r="R41" s="34" t="str">
        <f t="shared" si="3"/>
        <v>F</v>
      </c>
      <c r="S41" s="35" t="str">
        <f t="shared" si="1"/>
        <v>Kém</v>
      </c>
      <c r="T41" s="36" t="str">
        <f t="shared" si="4"/>
        <v>Không đủ ĐKDT</v>
      </c>
      <c r="U41" s="3"/>
      <c r="V41" s="90" t="str">
        <f t="shared" si="2"/>
        <v>Học lại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30" customHeight="1">
      <c r="B42" s="25">
        <v>32</v>
      </c>
      <c r="C42" s="26" t="s">
        <v>168</v>
      </c>
      <c r="D42" s="27" t="s">
        <v>115</v>
      </c>
      <c r="E42" s="28" t="s">
        <v>169</v>
      </c>
      <c r="F42" s="29" t="s">
        <v>170</v>
      </c>
      <c r="G42" s="26" t="s">
        <v>62</v>
      </c>
      <c r="H42" s="30">
        <v>10</v>
      </c>
      <c r="I42" s="30">
        <v>8</v>
      </c>
      <c r="J42" s="30" t="s">
        <v>27</v>
      </c>
      <c r="K42" s="30" t="s">
        <v>27</v>
      </c>
      <c r="L42" s="37"/>
      <c r="M42" s="37"/>
      <c r="N42" s="37"/>
      <c r="O42" s="37"/>
      <c r="P42" s="32">
        <v>5</v>
      </c>
      <c r="Q42" s="33">
        <f t="shared" si="0"/>
        <v>6.4</v>
      </c>
      <c r="R42" s="34" t="str">
        <f t="shared" si="3"/>
        <v>C</v>
      </c>
      <c r="S42" s="35" t="str">
        <f t="shared" si="1"/>
        <v>Trung bình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30" customHeight="1">
      <c r="B43" s="25">
        <v>33</v>
      </c>
      <c r="C43" s="26" t="s">
        <v>171</v>
      </c>
      <c r="D43" s="27" t="s">
        <v>115</v>
      </c>
      <c r="E43" s="28" t="s">
        <v>169</v>
      </c>
      <c r="F43" s="29" t="s">
        <v>172</v>
      </c>
      <c r="G43" s="26" t="s">
        <v>62</v>
      </c>
      <c r="H43" s="30">
        <v>6</v>
      </c>
      <c r="I43" s="30">
        <v>5</v>
      </c>
      <c r="J43" s="30" t="s">
        <v>27</v>
      </c>
      <c r="K43" s="30" t="s">
        <v>27</v>
      </c>
      <c r="L43" s="37"/>
      <c r="M43" s="37"/>
      <c r="N43" s="37"/>
      <c r="O43" s="37"/>
      <c r="P43" s="32">
        <v>1</v>
      </c>
      <c r="Q43" s="33">
        <f t="shared" ref="Q43:Q74" si="5">ROUND(SUMPRODUCT(H43:P43,$H$10:$P$10)/100,1)</f>
        <v>2.7</v>
      </c>
      <c r="R43" s="34" t="str">
        <f t="shared" si="3"/>
        <v>F</v>
      </c>
      <c r="S43" s="35" t="str">
        <f t="shared" si="1"/>
        <v>Kém</v>
      </c>
      <c r="T43" s="36" t="str">
        <f t="shared" si="4"/>
        <v/>
      </c>
      <c r="U43" s="3"/>
      <c r="V43" s="90" t="str">
        <f t="shared" si="2"/>
        <v>Học lại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30" customHeight="1">
      <c r="B44" s="25">
        <v>34</v>
      </c>
      <c r="C44" s="26" t="s">
        <v>173</v>
      </c>
      <c r="D44" s="27" t="s">
        <v>174</v>
      </c>
      <c r="E44" s="28" t="s">
        <v>169</v>
      </c>
      <c r="F44" s="29" t="s">
        <v>175</v>
      </c>
      <c r="G44" s="26" t="s">
        <v>62</v>
      </c>
      <c r="H44" s="30">
        <v>8</v>
      </c>
      <c r="I44" s="30">
        <v>7.5</v>
      </c>
      <c r="J44" s="30" t="s">
        <v>27</v>
      </c>
      <c r="K44" s="30" t="s">
        <v>27</v>
      </c>
      <c r="L44" s="37"/>
      <c r="M44" s="37"/>
      <c r="N44" s="37"/>
      <c r="O44" s="37"/>
      <c r="P44" s="32">
        <v>3.5</v>
      </c>
      <c r="Q44" s="33">
        <f t="shared" si="5"/>
        <v>5.2</v>
      </c>
      <c r="R44" s="34" t="str">
        <f t="shared" si="3"/>
        <v>D+</v>
      </c>
      <c r="S44" s="35" t="str">
        <f t="shared" si="1"/>
        <v>Trung bình yếu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30" customHeight="1">
      <c r="B45" s="25">
        <v>35</v>
      </c>
      <c r="C45" s="26" t="s">
        <v>176</v>
      </c>
      <c r="D45" s="27" t="s">
        <v>177</v>
      </c>
      <c r="E45" s="28" t="s">
        <v>178</v>
      </c>
      <c r="F45" s="29" t="s">
        <v>179</v>
      </c>
      <c r="G45" s="26" t="s">
        <v>62</v>
      </c>
      <c r="H45" s="30">
        <v>6</v>
      </c>
      <c r="I45" s="30">
        <v>8.5</v>
      </c>
      <c r="J45" s="30" t="s">
        <v>27</v>
      </c>
      <c r="K45" s="30" t="s">
        <v>27</v>
      </c>
      <c r="L45" s="37"/>
      <c r="M45" s="37"/>
      <c r="N45" s="37"/>
      <c r="O45" s="37"/>
      <c r="P45" s="32">
        <v>4.5</v>
      </c>
      <c r="Q45" s="33">
        <f t="shared" si="5"/>
        <v>5.9</v>
      </c>
      <c r="R45" s="34" t="str">
        <f t="shared" si="3"/>
        <v>C</v>
      </c>
      <c r="S45" s="35" t="str">
        <f t="shared" si="1"/>
        <v>Trung bình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30" customHeight="1">
      <c r="B46" s="25">
        <v>36</v>
      </c>
      <c r="C46" s="26" t="s">
        <v>180</v>
      </c>
      <c r="D46" s="27" t="s">
        <v>166</v>
      </c>
      <c r="E46" s="28" t="s">
        <v>181</v>
      </c>
      <c r="F46" s="29" t="s">
        <v>182</v>
      </c>
      <c r="G46" s="26" t="s">
        <v>62</v>
      </c>
      <c r="H46" s="30">
        <v>8</v>
      </c>
      <c r="I46" s="30">
        <v>7</v>
      </c>
      <c r="J46" s="30" t="s">
        <v>27</v>
      </c>
      <c r="K46" s="30" t="s">
        <v>27</v>
      </c>
      <c r="L46" s="37"/>
      <c r="M46" s="37"/>
      <c r="N46" s="37"/>
      <c r="O46" s="37"/>
      <c r="P46" s="32">
        <v>5</v>
      </c>
      <c r="Q46" s="33">
        <f t="shared" si="5"/>
        <v>5.9</v>
      </c>
      <c r="R46" s="34" t="str">
        <f t="shared" si="3"/>
        <v>C</v>
      </c>
      <c r="S46" s="35" t="str">
        <f t="shared" si="1"/>
        <v>Trung bình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30" customHeight="1">
      <c r="B47" s="25">
        <v>37</v>
      </c>
      <c r="C47" s="26" t="s">
        <v>183</v>
      </c>
      <c r="D47" s="27" t="s">
        <v>184</v>
      </c>
      <c r="E47" s="28" t="s">
        <v>185</v>
      </c>
      <c r="F47" s="29" t="s">
        <v>186</v>
      </c>
      <c r="G47" s="26" t="s">
        <v>62</v>
      </c>
      <c r="H47" s="30">
        <v>8</v>
      </c>
      <c r="I47" s="30">
        <v>8</v>
      </c>
      <c r="J47" s="30" t="s">
        <v>27</v>
      </c>
      <c r="K47" s="30" t="s">
        <v>27</v>
      </c>
      <c r="L47" s="37"/>
      <c r="M47" s="37"/>
      <c r="N47" s="37"/>
      <c r="O47" s="37"/>
      <c r="P47" s="32">
        <v>7</v>
      </c>
      <c r="Q47" s="33">
        <f t="shared" si="5"/>
        <v>7.4</v>
      </c>
      <c r="R47" s="34" t="str">
        <f t="shared" si="3"/>
        <v>B</v>
      </c>
      <c r="S47" s="35" t="str">
        <f t="shared" si="1"/>
        <v>Khá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30" customHeight="1">
      <c r="B48" s="25">
        <v>38</v>
      </c>
      <c r="C48" s="26" t="s">
        <v>187</v>
      </c>
      <c r="D48" s="27" t="s">
        <v>188</v>
      </c>
      <c r="E48" s="28" t="s">
        <v>189</v>
      </c>
      <c r="F48" s="29" t="s">
        <v>190</v>
      </c>
      <c r="G48" s="26" t="s">
        <v>62</v>
      </c>
      <c r="H48" s="30">
        <v>10</v>
      </c>
      <c r="I48" s="30">
        <v>8</v>
      </c>
      <c r="J48" s="30" t="s">
        <v>27</v>
      </c>
      <c r="K48" s="30" t="s">
        <v>27</v>
      </c>
      <c r="L48" s="37"/>
      <c r="M48" s="37"/>
      <c r="N48" s="37"/>
      <c r="O48" s="37"/>
      <c r="P48" s="32">
        <v>5</v>
      </c>
      <c r="Q48" s="33">
        <f t="shared" si="5"/>
        <v>6.4</v>
      </c>
      <c r="R48" s="34" t="str">
        <f t="shared" si="3"/>
        <v>C</v>
      </c>
      <c r="S48" s="35" t="str">
        <f t="shared" si="1"/>
        <v>Trung bình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30" customHeight="1">
      <c r="B49" s="25">
        <v>39</v>
      </c>
      <c r="C49" s="26" t="s">
        <v>191</v>
      </c>
      <c r="D49" s="27" t="s">
        <v>192</v>
      </c>
      <c r="E49" s="28" t="s">
        <v>193</v>
      </c>
      <c r="F49" s="29" t="s">
        <v>194</v>
      </c>
      <c r="G49" s="26" t="s">
        <v>62</v>
      </c>
      <c r="H49" s="30">
        <v>8</v>
      </c>
      <c r="I49" s="30">
        <v>6</v>
      </c>
      <c r="J49" s="30" t="s">
        <v>27</v>
      </c>
      <c r="K49" s="30" t="s">
        <v>27</v>
      </c>
      <c r="L49" s="37"/>
      <c r="M49" s="37"/>
      <c r="N49" s="37"/>
      <c r="O49" s="37"/>
      <c r="P49" s="32">
        <v>2.5</v>
      </c>
      <c r="Q49" s="33">
        <f t="shared" si="5"/>
        <v>4.0999999999999996</v>
      </c>
      <c r="R49" s="34" t="str">
        <f t="shared" si="3"/>
        <v>D</v>
      </c>
      <c r="S49" s="35" t="str">
        <f t="shared" si="1"/>
        <v>Trung bình yếu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30" customHeight="1">
      <c r="B50" s="25">
        <v>40</v>
      </c>
      <c r="C50" s="26" t="s">
        <v>195</v>
      </c>
      <c r="D50" s="27" t="s">
        <v>188</v>
      </c>
      <c r="E50" s="28" t="s">
        <v>196</v>
      </c>
      <c r="F50" s="29" t="s">
        <v>197</v>
      </c>
      <c r="G50" s="26" t="s">
        <v>62</v>
      </c>
      <c r="H50" s="30">
        <v>8</v>
      </c>
      <c r="I50" s="30">
        <v>7.5</v>
      </c>
      <c r="J50" s="30" t="s">
        <v>27</v>
      </c>
      <c r="K50" s="30" t="s">
        <v>27</v>
      </c>
      <c r="L50" s="37"/>
      <c r="M50" s="37"/>
      <c r="N50" s="37"/>
      <c r="O50" s="37"/>
      <c r="P50" s="32">
        <v>5</v>
      </c>
      <c r="Q50" s="33">
        <f t="shared" si="5"/>
        <v>6.1</v>
      </c>
      <c r="R50" s="34" t="str">
        <f t="shared" si="3"/>
        <v>C</v>
      </c>
      <c r="S50" s="35" t="str">
        <f t="shared" si="1"/>
        <v>Trung bình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30" customHeight="1">
      <c r="B51" s="25">
        <v>41</v>
      </c>
      <c r="C51" s="26" t="s">
        <v>198</v>
      </c>
      <c r="D51" s="27" t="s">
        <v>199</v>
      </c>
      <c r="E51" s="28" t="s">
        <v>200</v>
      </c>
      <c r="F51" s="29" t="s">
        <v>201</v>
      </c>
      <c r="G51" s="26" t="s">
        <v>62</v>
      </c>
      <c r="H51" s="30">
        <v>8</v>
      </c>
      <c r="I51" s="30">
        <v>5</v>
      </c>
      <c r="J51" s="30" t="s">
        <v>27</v>
      </c>
      <c r="K51" s="30" t="s">
        <v>27</v>
      </c>
      <c r="L51" s="37"/>
      <c r="M51" s="37"/>
      <c r="N51" s="37"/>
      <c r="O51" s="37"/>
      <c r="P51" s="32">
        <v>2.5</v>
      </c>
      <c r="Q51" s="33">
        <f t="shared" si="5"/>
        <v>3.8</v>
      </c>
      <c r="R51" s="34" t="str">
        <f t="shared" si="3"/>
        <v>F</v>
      </c>
      <c r="S51" s="35" t="str">
        <f t="shared" si="1"/>
        <v>Kém</v>
      </c>
      <c r="T51" s="36" t="str">
        <f t="shared" si="4"/>
        <v/>
      </c>
      <c r="U51" s="3"/>
      <c r="V51" s="90" t="str">
        <f t="shared" si="2"/>
        <v>Học lại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30" customHeight="1">
      <c r="B52" s="25">
        <v>42</v>
      </c>
      <c r="C52" s="26" t="s">
        <v>202</v>
      </c>
      <c r="D52" s="27" t="s">
        <v>188</v>
      </c>
      <c r="E52" s="28" t="s">
        <v>200</v>
      </c>
      <c r="F52" s="29" t="s">
        <v>203</v>
      </c>
      <c r="G52" s="26" t="s">
        <v>62</v>
      </c>
      <c r="H52" s="30">
        <v>2</v>
      </c>
      <c r="I52" s="30">
        <v>8</v>
      </c>
      <c r="J52" s="30" t="s">
        <v>27</v>
      </c>
      <c r="K52" s="30" t="s">
        <v>27</v>
      </c>
      <c r="L52" s="37"/>
      <c r="M52" s="37"/>
      <c r="N52" s="37"/>
      <c r="O52" s="37"/>
      <c r="P52" s="32">
        <v>3.5</v>
      </c>
      <c r="Q52" s="33">
        <f t="shared" si="5"/>
        <v>4.7</v>
      </c>
      <c r="R52" s="34" t="str">
        <f t="shared" si="3"/>
        <v>D</v>
      </c>
      <c r="S52" s="35" t="str">
        <f t="shared" si="1"/>
        <v>Trung bình yếu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30" customHeight="1">
      <c r="B53" s="25">
        <v>43</v>
      </c>
      <c r="C53" s="26" t="s">
        <v>204</v>
      </c>
      <c r="D53" s="27" t="s">
        <v>153</v>
      </c>
      <c r="E53" s="28" t="s">
        <v>205</v>
      </c>
      <c r="F53" s="29" t="s">
        <v>206</v>
      </c>
      <c r="G53" s="26" t="s">
        <v>62</v>
      </c>
      <c r="H53" s="30">
        <v>4</v>
      </c>
      <c r="I53" s="30">
        <v>6</v>
      </c>
      <c r="J53" s="30" t="s">
        <v>27</v>
      </c>
      <c r="K53" s="30" t="s">
        <v>27</v>
      </c>
      <c r="L53" s="37"/>
      <c r="M53" s="37"/>
      <c r="N53" s="37"/>
      <c r="O53" s="37"/>
      <c r="P53" s="32">
        <v>2</v>
      </c>
      <c r="Q53" s="33">
        <f t="shared" si="5"/>
        <v>3.4</v>
      </c>
      <c r="R53" s="34" t="str">
        <f t="shared" si="3"/>
        <v>F</v>
      </c>
      <c r="S53" s="35" t="str">
        <f t="shared" si="1"/>
        <v>Kém</v>
      </c>
      <c r="T53" s="36" t="str">
        <f t="shared" si="4"/>
        <v/>
      </c>
      <c r="U53" s="3"/>
      <c r="V53" s="90" t="str">
        <f t="shared" si="2"/>
        <v>Học lại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30" customHeight="1">
      <c r="B54" s="25">
        <v>44</v>
      </c>
      <c r="C54" s="26" t="s">
        <v>207</v>
      </c>
      <c r="D54" s="27" t="s">
        <v>208</v>
      </c>
      <c r="E54" s="28" t="s">
        <v>205</v>
      </c>
      <c r="F54" s="29" t="s">
        <v>209</v>
      </c>
      <c r="G54" s="26" t="s">
        <v>62</v>
      </c>
      <c r="H54" s="30">
        <v>10</v>
      </c>
      <c r="I54" s="30">
        <v>8</v>
      </c>
      <c r="J54" s="30" t="s">
        <v>27</v>
      </c>
      <c r="K54" s="30" t="s">
        <v>27</v>
      </c>
      <c r="L54" s="37"/>
      <c r="M54" s="37"/>
      <c r="N54" s="37"/>
      <c r="O54" s="37"/>
      <c r="P54" s="32">
        <v>7</v>
      </c>
      <c r="Q54" s="33">
        <f t="shared" si="5"/>
        <v>7.6</v>
      </c>
      <c r="R54" s="34" t="str">
        <f t="shared" si="3"/>
        <v>B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30" customHeight="1">
      <c r="B55" s="25">
        <v>45</v>
      </c>
      <c r="C55" s="26" t="s">
        <v>210</v>
      </c>
      <c r="D55" s="27" t="s">
        <v>108</v>
      </c>
      <c r="E55" s="28" t="s">
        <v>211</v>
      </c>
      <c r="F55" s="29" t="s">
        <v>212</v>
      </c>
      <c r="G55" s="26" t="s">
        <v>62</v>
      </c>
      <c r="H55" s="30">
        <v>8</v>
      </c>
      <c r="I55" s="30">
        <v>6</v>
      </c>
      <c r="J55" s="30" t="s">
        <v>27</v>
      </c>
      <c r="K55" s="30" t="s">
        <v>27</v>
      </c>
      <c r="L55" s="37"/>
      <c r="M55" s="37"/>
      <c r="N55" s="37"/>
      <c r="O55" s="37"/>
      <c r="P55" s="32" t="s">
        <v>278</v>
      </c>
      <c r="Q55" s="33">
        <f t="shared" si="5"/>
        <v>2.6</v>
      </c>
      <c r="R55" s="34" t="str">
        <f t="shared" si="3"/>
        <v>F</v>
      </c>
      <c r="S55" s="35" t="str">
        <f t="shared" si="1"/>
        <v>Kém</v>
      </c>
      <c r="T55" s="36" t="s">
        <v>279</v>
      </c>
      <c r="U55" s="3"/>
      <c r="V55" s="90" t="str">
        <f t="shared" si="2"/>
        <v>Học lại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30" customHeight="1">
      <c r="B56" s="25">
        <v>46</v>
      </c>
      <c r="C56" s="26" t="s">
        <v>213</v>
      </c>
      <c r="D56" s="27" t="s">
        <v>214</v>
      </c>
      <c r="E56" s="28" t="s">
        <v>215</v>
      </c>
      <c r="F56" s="29" t="s">
        <v>216</v>
      </c>
      <c r="G56" s="26" t="s">
        <v>122</v>
      </c>
      <c r="H56" s="30">
        <v>4</v>
      </c>
      <c r="I56" s="30">
        <v>6.5</v>
      </c>
      <c r="J56" s="30" t="s">
        <v>27</v>
      </c>
      <c r="K56" s="30" t="s">
        <v>27</v>
      </c>
      <c r="L56" s="37"/>
      <c r="M56" s="37"/>
      <c r="N56" s="37"/>
      <c r="O56" s="37"/>
      <c r="P56" s="32">
        <v>0</v>
      </c>
      <c r="Q56" s="33">
        <f t="shared" si="5"/>
        <v>2.4</v>
      </c>
      <c r="R56" s="34" t="str">
        <f t="shared" si="3"/>
        <v>F</v>
      </c>
      <c r="S56" s="35" t="str">
        <f t="shared" si="1"/>
        <v>Kém</v>
      </c>
      <c r="T56" s="36" t="str">
        <f t="shared" si="4"/>
        <v/>
      </c>
      <c r="U56" s="3"/>
      <c r="V56" s="90" t="str">
        <f t="shared" si="2"/>
        <v>Học lại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30" customHeight="1">
      <c r="B57" s="25">
        <v>47</v>
      </c>
      <c r="C57" s="26" t="s">
        <v>217</v>
      </c>
      <c r="D57" s="27" t="s">
        <v>218</v>
      </c>
      <c r="E57" s="28" t="s">
        <v>215</v>
      </c>
      <c r="F57" s="29" t="s">
        <v>219</v>
      </c>
      <c r="G57" s="26" t="s">
        <v>62</v>
      </c>
      <c r="H57" s="30">
        <v>8</v>
      </c>
      <c r="I57" s="30">
        <v>7</v>
      </c>
      <c r="J57" s="30" t="s">
        <v>27</v>
      </c>
      <c r="K57" s="30" t="s">
        <v>27</v>
      </c>
      <c r="L57" s="37"/>
      <c r="M57" s="37"/>
      <c r="N57" s="37"/>
      <c r="O57" s="37"/>
      <c r="P57" s="32">
        <v>4.5</v>
      </c>
      <c r="Q57" s="33">
        <f t="shared" si="5"/>
        <v>5.6</v>
      </c>
      <c r="R57" s="34" t="str">
        <f t="shared" si="3"/>
        <v>C</v>
      </c>
      <c r="S57" s="35" t="str">
        <f t="shared" si="1"/>
        <v>Trung bình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30" customHeight="1">
      <c r="B58" s="25">
        <v>48</v>
      </c>
      <c r="C58" s="26" t="s">
        <v>220</v>
      </c>
      <c r="D58" s="27" t="s">
        <v>221</v>
      </c>
      <c r="E58" s="28" t="s">
        <v>222</v>
      </c>
      <c r="F58" s="29" t="s">
        <v>223</v>
      </c>
      <c r="G58" s="26" t="s">
        <v>62</v>
      </c>
      <c r="H58" s="30">
        <v>9</v>
      </c>
      <c r="I58" s="30">
        <v>8</v>
      </c>
      <c r="J58" s="30" t="s">
        <v>27</v>
      </c>
      <c r="K58" s="30" t="s">
        <v>27</v>
      </c>
      <c r="L58" s="37"/>
      <c r="M58" s="37"/>
      <c r="N58" s="37"/>
      <c r="O58" s="37"/>
      <c r="P58" s="32">
        <v>6</v>
      </c>
      <c r="Q58" s="33">
        <f t="shared" si="5"/>
        <v>6.9</v>
      </c>
      <c r="R58" s="34" t="str">
        <f t="shared" si="3"/>
        <v>C+</v>
      </c>
      <c r="S58" s="35" t="str">
        <f t="shared" si="1"/>
        <v>Trung bình</v>
      </c>
      <c r="T58" s="36" t="str">
        <f t="shared" si="4"/>
        <v/>
      </c>
      <c r="U58" s="3"/>
      <c r="V58" s="90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30" customHeight="1">
      <c r="B59" s="25">
        <v>49</v>
      </c>
      <c r="C59" s="26" t="s">
        <v>224</v>
      </c>
      <c r="D59" s="27" t="s">
        <v>225</v>
      </c>
      <c r="E59" s="28" t="s">
        <v>226</v>
      </c>
      <c r="F59" s="29" t="s">
        <v>227</v>
      </c>
      <c r="G59" s="26" t="s">
        <v>62</v>
      </c>
      <c r="H59" s="30">
        <v>8</v>
      </c>
      <c r="I59" s="30">
        <v>4</v>
      </c>
      <c r="J59" s="30" t="s">
        <v>27</v>
      </c>
      <c r="K59" s="30" t="s">
        <v>27</v>
      </c>
      <c r="L59" s="37"/>
      <c r="M59" s="37"/>
      <c r="N59" s="37"/>
      <c r="O59" s="37"/>
      <c r="P59" s="32">
        <v>1.5</v>
      </c>
      <c r="Q59" s="33">
        <f t="shared" si="5"/>
        <v>2.9</v>
      </c>
      <c r="R59" s="34" t="str">
        <f t="shared" si="3"/>
        <v>F</v>
      </c>
      <c r="S59" s="35" t="str">
        <f t="shared" si="1"/>
        <v>Kém</v>
      </c>
      <c r="T59" s="36" t="str">
        <f t="shared" si="4"/>
        <v/>
      </c>
      <c r="U59" s="3"/>
      <c r="V59" s="90" t="str">
        <f t="shared" si="2"/>
        <v>Học lại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30" customHeight="1">
      <c r="B60" s="25">
        <v>50</v>
      </c>
      <c r="C60" s="26" t="s">
        <v>228</v>
      </c>
      <c r="D60" s="27" t="s">
        <v>229</v>
      </c>
      <c r="E60" s="28" t="s">
        <v>230</v>
      </c>
      <c r="F60" s="29" t="s">
        <v>231</v>
      </c>
      <c r="G60" s="26" t="s">
        <v>62</v>
      </c>
      <c r="H60" s="30">
        <v>0</v>
      </c>
      <c r="I60" s="30">
        <v>0</v>
      </c>
      <c r="J60" s="30" t="s">
        <v>27</v>
      </c>
      <c r="K60" s="30" t="s">
        <v>27</v>
      </c>
      <c r="L60" s="37"/>
      <c r="M60" s="37"/>
      <c r="N60" s="37"/>
      <c r="O60" s="37"/>
      <c r="P60" s="32" t="s">
        <v>280</v>
      </c>
      <c r="Q60" s="33">
        <f t="shared" si="5"/>
        <v>0</v>
      </c>
      <c r="R60" s="34" t="str">
        <f t="shared" si="3"/>
        <v>F</v>
      </c>
      <c r="S60" s="35" t="str">
        <f t="shared" si="1"/>
        <v>Kém</v>
      </c>
      <c r="T60" s="36" t="str">
        <f t="shared" si="4"/>
        <v>Không đủ ĐKDT</v>
      </c>
      <c r="U60" s="3"/>
      <c r="V60" s="90" t="str">
        <f t="shared" si="2"/>
        <v>Học lại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30" customHeight="1">
      <c r="B61" s="25">
        <v>51</v>
      </c>
      <c r="C61" s="26" t="s">
        <v>232</v>
      </c>
      <c r="D61" s="27" t="s">
        <v>233</v>
      </c>
      <c r="E61" s="28" t="s">
        <v>234</v>
      </c>
      <c r="F61" s="29" t="s">
        <v>235</v>
      </c>
      <c r="G61" s="26" t="s">
        <v>62</v>
      </c>
      <c r="H61" s="30">
        <v>6</v>
      </c>
      <c r="I61" s="30">
        <v>6</v>
      </c>
      <c r="J61" s="30" t="s">
        <v>27</v>
      </c>
      <c r="K61" s="30" t="s">
        <v>27</v>
      </c>
      <c r="L61" s="37"/>
      <c r="M61" s="37"/>
      <c r="N61" s="37"/>
      <c r="O61" s="37"/>
      <c r="P61" s="32">
        <v>4</v>
      </c>
      <c r="Q61" s="33">
        <f t="shared" si="5"/>
        <v>4.8</v>
      </c>
      <c r="R61" s="34" t="str">
        <f t="shared" si="3"/>
        <v>D</v>
      </c>
      <c r="S61" s="35" t="str">
        <f t="shared" si="1"/>
        <v>Trung bình yếu</v>
      </c>
      <c r="T61" s="36" t="str">
        <f t="shared" si="4"/>
        <v/>
      </c>
      <c r="U61" s="3"/>
      <c r="V61" s="90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30" customHeight="1">
      <c r="B62" s="25">
        <v>52</v>
      </c>
      <c r="C62" s="26" t="s">
        <v>236</v>
      </c>
      <c r="D62" s="27" t="s">
        <v>233</v>
      </c>
      <c r="E62" s="28" t="s">
        <v>237</v>
      </c>
      <c r="F62" s="29" t="s">
        <v>96</v>
      </c>
      <c r="G62" s="26" t="s">
        <v>62</v>
      </c>
      <c r="H62" s="30">
        <v>8</v>
      </c>
      <c r="I62" s="30">
        <v>7</v>
      </c>
      <c r="J62" s="30" t="s">
        <v>27</v>
      </c>
      <c r="K62" s="30" t="s">
        <v>27</v>
      </c>
      <c r="L62" s="37"/>
      <c r="M62" s="37"/>
      <c r="N62" s="37"/>
      <c r="O62" s="37"/>
      <c r="P62" s="32">
        <v>6</v>
      </c>
      <c r="Q62" s="33">
        <f t="shared" si="5"/>
        <v>6.5</v>
      </c>
      <c r="R62" s="34" t="str">
        <f t="shared" si="3"/>
        <v>C+</v>
      </c>
      <c r="S62" s="35" t="str">
        <f t="shared" si="1"/>
        <v>Trung bình</v>
      </c>
      <c r="T62" s="36" t="str">
        <f t="shared" si="4"/>
        <v/>
      </c>
      <c r="U62" s="3"/>
      <c r="V62" s="90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30" customHeight="1">
      <c r="B63" s="25">
        <v>53</v>
      </c>
      <c r="C63" s="26" t="s">
        <v>238</v>
      </c>
      <c r="D63" s="27" t="s">
        <v>239</v>
      </c>
      <c r="E63" s="28" t="s">
        <v>240</v>
      </c>
      <c r="F63" s="29" t="s">
        <v>241</v>
      </c>
      <c r="G63" s="26" t="s">
        <v>62</v>
      </c>
      <c r="H63" s="30">
        <v>6</v>
      </c>
      <c r="I63" s="30">
        <v>7.5</v>
      </c>
      <c r="J63" s="30" t="s">
        <v>27</v>
      </c>
      <c r="K63" s="30" t="s">
        <v>27</v>
      </c>
      <c r="L63" s="37"/>
      <c r="M63" s="37"/>
      <c r="N63" s="37"/>
      <c r="O63" s="37"/>
      <c r="P63" s="32">
        <v>6.5</v>
      </c>
      <c r="Q63" s="33">
        <f t="shared" si="5"/>
        <v>6.8</v>
      </c>
      <c r="R63" s="34" t="str">
        <f t="shared" si="3"/>
        <v>C+</v>
      </c>
      <c r="S63" s="35" t="str">
        <f t="shared" si="1"/>
        <v>Trung bình</v>
      </c>
      <c r="T63" s="36" t="str">
        <f t="shared" si="4"/>
        <v/>
      </c>
      <c r="U63" s="3"/>
      <c r="V63" s="90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30" customHeight="1">
      <c r="B64" s="25">
        <v>54</v>
      </c>
      <c r="C64" s="26" t="s">
        <v>242</v>
      </c>
      <c r="D64" s="27" t="s">
        <v>188</v>
      </c>
      <c r="E64" s="28" t="s">
        <v>243</v>
      </c>
      <c r="F64" s="29" t="s">
        <v>244</v>
      </c>
      <c r="G64" s="26" t="s">
        <v>62</v>
      </c>
      <c r="H64" s="30">
        <v>6</v>
      </c>
      <c r="I64" s="30">
        <v>6</v>
      </c>
      <c r="J64" s="30" t="s">
        <v>27</v>
      </c>
      <c r="K64" s="30" t="s">
        <v>27</v>
      </c>
      <c r="L64" s="37"/>
      <c r="M64" s="37"/>
      <c r="N64" s="37"/>
      <c r="O64" s="37"/>
      <c r="P64" s="32" t="s">
        <v>278</v>
      </c>
      <c r="Q64" s="33">
        <f t="shared" si="5"/>
        <v>2.4</v>
      </c>
      <c r="R64" s="34" t="str">
        <f t="shared" si="3"/>
        <v>F</v>
      </c>
      <c r="S64" s="35" t="str">
        <f t="shared" si="1"/>
        <v>Kém</v>
      </c>
      <c r="T64" s="36" t="s">
        <v>279</v>
      </c>
      <c r="U64" s="3"/>
      <c r="V64" s="90" t="str">
        <f t="shared" si="2"/>
        <v>Học lại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30" customHeight="1">
      <c r="B65" s="25">
        <v>55</v>
      </c>
      <c r="C65" s="26" t="s">
        <v>245</v>
      </c>
      <c r="D65" s="27" t="s">
        <v>246</v>
      </c>
      <c r="E65" s="28" t="s">
        <v>247</v>
      </c>
      <c r="F65" s="29" t="s">
        <v>248</v>
      </c>
      <c r="G65" s="26" t="s">
        <v>62</v>
      </c>
      <c r="H65" s="30">
        <v>8</v>
      </c>
      <c r="I65" s="30">
        <v>7.5</v>
      </c>
      <c r="J65" s="30" t="s">
        <v>27</v>
      </c>
      <c r="K65" s="30" t="s">
        <v>27</v>
      </c>
      <c r="L65" s="37"/>
      <c r="M65" s="37"/>
      <c r="N65" s="37"/>
      <c r="O65" s="37"/>
      <c r="P65" s="32">
        <v>4.5</v>
      </c>
      <c r="Q65" s="33">
        <f t="shared" si="5"/>
        <v>5.8</v>
      </c>
      <c r="R65" s="34" t="str">
        <f t="shared" si="3"/>
        <v>C</v>
      </c>
      <c r="S65" s="35" t="str">
        <f t="shared" si="1"/>
        <v>Trung bình</v>
      </c>
      <c r="T65" s="36" t="str">
        <f t="shared" si="4"/>
        <v/>
      </c>
      <c r="U65" s="3"/>
      <c r="V65" s="90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30" customHeight="1">
      <c r="B66" s="25">
        <v>56</v>
      </c>
      <c r="C66" s="26" t="s">
        <v>249</v>
      </c>
      <c r="D66" s="27" t="s">
        <v>250</v>
      </c>
      <c r="E66" s="28" t="s">
        <v>251</v>
      </c>
      <c r="F66" s="29" t="s">
        <v>252</v>
      </c>
      <c r="G66" s="26" t="s">
        <v>62</v>
      </c>
      <c r="H66" s="30">
        <v>4</v>
      </c>
      <c r="I66" s="30">
        <v>4</v>
      </c>
      <c r="J66" s="30" t="s">
        <v>27</v>
      </c>
      <c r="K66" s="30" t="s">
        <v>27</v>
      </c>
      <c r="L66" s="37"/>
      <c r="M66" s="37"/>
      <c r="N66" s="37"/>
      <c r="O66" s="37"/>
      <c r="P66" s="32">
        <v>1</v>
      </c>
      <c r="Q66" s="33">
        <f t="shared" si="5"/>
        <v>2.2000000000000002</v>
      </c>
      <c r="R66" s="34" t="str">
        <f t="shared" si="3"/>
        <v>F</v>
      </c>
      <c r="S66" s="35" t="str">
        <f t="shared" si="1"/>
        <v>Kém</v>
      </c>
      <c r="T66" s="36" t="str">
        <f t="shared" si="4"/>
        <v/>
      </c>
      <c r="U66" s="3"/>
      <c r="V66" s="90" t="str">
        <f t="shared" si="2"/>
        <v>Học lại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30" customHeight="1">
      <c r="B67" s="25">
        <v>57</v>
      </c>
      <c r="C67" s="26" t="s">
        <v>253</v>
      </c>
      <c r="D67" s="27" t="s">
        <v>177</v>
      </c>
      <c r="E67" s="28" t="s">
        <v>251</v>
      </c>
      <c r="F67" s="29" t="s">
        <v>254</v>
      </c>
      <c r="G67" s="26" t="s">
        <v>62</v>
      </c>
      <c r="H67" s="30">
        <v>2</v>
      </c>
      <c r="I67" s="30">
        <v>3</v>
      </c>
      <c r="J67" s="30" t="s">
        <v>27</v>
      </c>
      <c r="K67" s="30" t="s">
        <v>27</v>
      </c>
      <c r="L67" s="37"/>
      <c r="M67" s="37"/>
      <c r="N67" s="37"/>
      <c r="O67" s="37"/>
      <c r="P67" s="32" t="s">
        <v>278</v>
      </c>
      <c r="Q67" s="33">
        <f t="shared" si="5"/>
        <v>1.1000000000000001</v>
      </c>
      <c r="R67" s="34" t="str">
        <f t="shared" si="3"/>
        <v>F</v>
      </c>
      <c r="S67" s="35" t="str">
        <f t="shared" si="1"/>
        <v>Kém</v>
      </c>
      <c r="T67" s="36" t="s">
        <v>279</v>
      </c>
      <c r="U67" s="3"/>
      <c r="V67" s="90" t="str">
        <f t="shared" si="2"/>
        <v>Học lại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30" customHeight="1">
      <c r="B68" s="25">
        <v>58</v>
      </c>
      <c r="C68" s="26" t="s">
        <v>255</v>
      </c>
      <c r="D68" s="27" t="s">
        <v>256</v>
      </c>
      <c r="E68" s="28" t="s">
        <v>257</v>
      </c>
      <c r="F68" s="29" t="s">
        <v>258</v>
      </c>
      <c r="G68" s="26" t="s">
        <v>62</v>
      </c>
      <c r="H68" s="30">
        <v>10</v>
      </c>
      <c r="I68" s="30">
        <v>8</v>
      </c>
      <c r="J68" s="30" t="s">
        <v>27</v>
      </c>
      <c r="K68" s="30" t="s">
        <v>27</v>
      </c>
      <c r="L68" s="37"/>
      <c r="M68" s="37"/>
      <c r="N68" s="37"/>
      <c r="O68" s="37"/>
      <c r="P68" s="32">
        <v>7</v>
      </c>
      <c r="Q68" s="33">
        <f t="shared" si="5"/>
        <v>7.6</v>
      </c>
      <c r="R68" s="34" t="str">
        <f t="shared" si="3"/>
        <v>B</v>
      </c>
      <c r="S68" s="35" t="str">
        <f t="shared" si="1"/>
        <v>Khá</v>
      </c>
      <c r="T68" s="36" t="str">
        <f t="shared" si="4"/>
        <v/>
      </c>
      <c r="U68" s="3"/>
      <c r="V68" s="90" t="str">
        <f t="shared" si="2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1:38" ht="30" customHeight="1">
      <c r="B69" s="25">
        <v>59</v>
      </c>
      <c r="C69" s="26" t="s">
        <v>259</v>
      </c>
      <c r="D69" s="27" t="s">
        <v>260</v>
      </c>
      <c r="E69" s="28" t="s">
        <v>257</v>
      </c>
      <c r="F69" s="29" t="s">
        <v>261</v>
      </c>
      <c r="G69" s="26" t="s">
        <v>62</v>
      </c>
      <c r="H69" s="30">
        <v>4</v>
      </c>
      <c r="I69" s="30">
        <v>5.5</v>
      </c>
      <c r="J69" s="30" t="s">
        <v>27</v>
      </c>
      <c r="K69" s="30" t="s">
        <v>27</v>
      </c>
      <c r="L69" s="37"/>
      <c r="M69" s="37"/>
      <c r="N69" s="37"/>
      <c r="O69" s="37"/>
      <c r="P69" s="32" t="s">
        <v>278</v>
      </c>
      <c r="Q69" s="33">
        <f t="shared" si="5"/>
        <v>2.1</v>
      </c>
      <c r="R69" s="34" t="str">
        <f t="shared" si="3"/>
        <v>F</v>
      </c>
      <c r="S69" s="35" t="str">
        <f t="shared" si="1"/>
        <v>Kém</v>
      </c>
      <c r="T69" s="36" t="s">
        <v>279</v>
      </c>
      <c r="U69" s="3"/>
      <c r="V69" s="90" t="str">
        <f t="shared" si="2"/>
        <v>Học lại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1:38" ht="30" customHeight="1">
      <c r="B70" s="25">
        <v>60</v>
      </c>
      <c r="C70" s="26" t="s">
        <v>262</v>
      </c>
      <c r="D70" s="27" t="s">
        <v>256</v>
      </c>
      <c r="E70" s="28" t="s">
        <v>263</v>
      </c>
      <c r="F70" s="29" t="s">
        <v>264</v>
      </c>
      <c r="G70" s="26" t="s">
        <v>62</v>
      </c>
      <c r="H70" s="30">
        <v>8</v>
      </c>
      <c r="I70" s="30">
        <v>6.5</v>
      </c>
      <c r="J70" s="30" t="s">
        <v>27</v>
      </c>
      <c r="K70" s="30" t="s">
        <v>27</v>
      </c>
      <c r="L70" s="37"/>
      <c r="M70" s="37"/>
      <c r="N70" s="37"/>
      <c r="O70" s="37"/>
      <c r="P70" s="32">
        <v>0</v>
      </c>
      <c r="Q70" s="33">
        <f t="shared" si="5"/>
        <v>2.8</v>
      </c>
      <c r="R70" s="34" t="str">
        <f t="shared" si="3"/>
        <v>F</v>
      </c>
      <c r="S70" s="35" t="str">
        <f t="shared" si="1"/>
        <v>Kém</v>
      </c>
      <c r="T70" s="36" t="str">
        <f t="shared" si="4"/>
        <v/>
      </c>
      <c r="U70" s="3"/>
      <c r="V70" s="90" t="str">
        <f t="shared" si="2"/>
        <v>Học lại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1:38" ht="30" customHeight="1">
      <c r="B71" s="25">
        <v>61</v>
      </c>
      <c r="C71" s="26" t="s">
        <v>265</v>
      </c>
      <c r="D71" s="27" t="s">
        <v>166</v>
      </c>
      <c r="E71" s="28" t="s">
        <v>263</v>
      </c>
      <c r="F71" s="29" t="s">
        <v>99</v>
      </c>
      <c r="G71" s="26" t="s">
        <v>62</v>
      </c>
      <c r="H71" s="30">
        <v>9</v>
      </c>
      <c r="I71" s="30">
        <v>6.5</v>
      </c>
      <c r="J71" s="30" t="s">
        <v>27</v>
      </c>
      <c r="K71" s="30" t="s">
        <v>27</v>
      </c>
      <c r="L71" s="37"/>
      <c r="M71" s="37"/>
      <c r="N71" s="37"/>
      <c r="O71" s="37"/>
      <c r="P71" s="32">
        <v>3</v>
      </c>
      <c r="Q71" s="33">
        <f t="shared" si="5"/>
        <v>4.7</v>
      </c>
      <c r="R71" s="34" t="str">
        <f t="shared" si="3"/>
        <v>D</v>
      </c>
      <c r="S71" s="35" t="str">
        <f t="shared" si="1"/>
        <v>Trung bình yếu</v>
      </c>
      <c r="T71" s="36" t="str">
        <f t="shared" si="4"/>
        <v/>
      </c>
      <c r="U71" s="3"/>
      <c r="V71" s="90" t="str">
        <f t="shared" si="2"/>
        <v>Đạt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1:38" ht="30" customHeight="1">
      <c r="B72" s="25">
        <v>62</v>
      </c>
      <c r="C72" s="26" t="s">
        <v>266</v>
      </c>
      <c r="D72" s="27" t="s">
        <v>267</v>
      </c>
      <c r="E72" s="28" t="s">
        <v>268</v>
      </c>
      <c r="F72" s="29" t="s">
        <v>92</v>
      </c>
      <c r="G72" s="26" t="s">
        <v>62</v>
      </c>
      <c r="H72" s="30">
        <v>6</v>
      </c>
      <c r="I72" s="30">
        <v>4.5</v>
      </c>
      <c r="J72" s="30" t="s">
        <v>27</v>
      </c>
      <c r="K72" s="30" t="s">
        <v>27</v>
      </c>
      <c r="L72" s="37"/>
      <c r="M72" s="37"/>
      <c r="N72" s="37"/>
      <c r="O72" s="37"/>
      <c r="P72" s="32">
        <v>3.5</v>
      </c>
      <c r="Q72" s="33">
        <f t="shared" si="5"/>
        <v>4.0999999999999996</v>
      </c>
      <c r="R72" s="34" t="str">
        <f t="shared" si="3"/>
        <v>D</v>
      </c>
      <c r="S72" s="35" t="str">
        <f t="shared" si="1"/>
        <v>Trung bình yếu</v>
      </c>
      <c r="T72" s="36" t="str">
        <f t="shared" si="4"/>
        <v/>
      </c>
      <c r="U72" s="3"/>
      <c r="V72" s="90" t="str">
        <f t="shared" si="2"/>
        <v>Đạt</v>
      </c>
      <c r="W72" s="73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2"/>
    </row>
    <row r="73" spans="1:38" ht="30" customHeight="1">
      <c r="B73" s="25">
        <v>63</v>
      </c>
      <c r="C73" s="26" t="s">
        <v>269</v>
      </c>
      <c r="D73" s="27" t="s">
        <v>270</v>
      </c>
      <c r="E73" s="28" t="s">
        <v>271</v>
      </c>
      <c r="F73" s="29" t="s">
        <v>272</v>
      </c>
      <c r="G73" s="26" t="s">
        <v>88</v>
      </c>
      <c r="H73" s="30">
        <v>2</v>
      </c>
      <c r="I73" s="30">
        <v>0</v>
      </c>
      <c r="J73" s="30" t="s">
        <v>27</v>
      </c>
      <c r="K73" s="30" t="s">
        <v>27</v>
      </c>
      <c r="L73" s="37"/>
      <c r="M73" s="37"/>
      <c r="N73" s="37"/>
      <c r="O73" s="37"/>
      <c r="P73" s="32" t="s">
        <v>280</v>
      </c>
      <c r="Q73" s="33">
        <f t="shared" si="5"/>
        <v>0.2</v>
      </c>
      <c r="R73" s="34" t="str">
        <f t="shared" si="3"/>
        <v>F</v>
      </c>
      <c r="S73" s="35" t="str">
        <f t="shared" si="1"/>
        <v>Kém</v>
      </c>
      <c r="T73" s="36" t="str">
        <f t="shared" si="4"/>
        <v>Không đủ ĐKDT</v>
      </c>
      <c r="U73" s="3"/>
      <c r="V73" s="90" t="str">
        <f t="shared" si="2"/>
        <v>Học lại</v>
      </c>
      <c r="W73" s="73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2"/>
    </row>
    <row r="74" spans="1:38" ht="30" customHeight="1">
      <c r="B74" s="25">
        <v>64</v>
      </c>
      <c r="C74" s="26" t="s">
        <v>273</v>
      </c>
      <c r="D74" s="27" t="s">
        <v>274</v>
      </c>
      <c r="E74" s="28" t="s">
        <v>271</v>
      </c>
      <c r="F74" s="29" t="s">
        <v>275</v>
      </c>
      <c r="G74" s="26" t="s">
        <v>62</v>
      </c>
      <c r="H74" s="30">
        <v>8</v>
      </c>
      <c r="I74" s="30">
        <v>8</v>
      </c>
      <c r="J74" s="30" t="s">
        <v>27</v>
      </c>
      <c r="K74" s="30" t="s">
        <v>27</v>
      </c>
      <c r="L74" s="37"/>
      <c r="M74" s="37"/>
      <c r="N74" s="37"/>
      <c r="O74" s="37"/>
      <c r="P74" s="32">
        <v>3.5</v>
      </c>
      <c r="Q74" s="33">
        <f t="shared" si="5"/>
        <v>5.3</v>
      </c>
      <c r="R74" s="34" t="str">
        <f t="shared" si="3"/>
        <v>D+</v>
      </c>
      <c r="S74" s="35" t="str">
        <f t="shared" si="1"/>
        <v>Trung bình yếu</v>
      </c>
      <c r="T74" s="36" t="str">
        <f t="shared" si="4"/>
        <v/>
      </c>
      <c r="U74" s="3"/>
      <c r="V74" s="90" t="str">
        <f t="shared" si="2"/>
        <v>Đạt</v>
      </c>
      <c r="W74" s="73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2"/>
    </row>
    <row r="75" spans="1:38" ht="7.5" customHeight="1">
      <c r="A75" s="2"/>
      <c r="B75" s="38"/>
      <c r="C75" s="39"/>
      <c r="D75" s="39"/>
      <c r="E75" s="40"/>
      <c r="F75" s="40"/>
      <c r="G75" s="40"/>
      <c r="H75" s="41"/>
      <c r="I75" s="42"/>
      <c r="J75" s="42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3"/>
    </row>
    <row r="76" spans="1:38" ht="16.5">
      <c r="A76" s="2"/>
      <c r="B76" s="123" t="s">
        <v>28</v>
      </c>
      <c r="C76" s="123"/>
      <c r="D76" s="39"/>
      <c r="E76" s="40"/>
      <c r="F76" s="40"/>
      <c r="G76" s="40"/>
      <c r="H76" s="41"/>
      <c r="I76" s="42"/>
      <c r="J76" s="42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3"/>
    </row>
    <row r="77" spans="1:38" ht="16.5" customHeight="1">
      <c r="A77" s="2"/>
      <c r="B77" s="44" t="s">
        <v>29</v>
      </c>
      <c r="C77" s="44"/>
      <c r="D77" s="45">
        <f>+$Y$9</f>
        <v>64</v>
      </c>
      <c r="E77" s="46" t="s">
        <v>30</v>
      </c>
      <c r="F77" s="46"/>
      <c r="G77" s="95" t="s">
        <v>31</v>
      </c>
      <c r="H77" s="95"/>
      <c r="I77" s="95"/>
      <c r="J77" s="95"/>
      <c r="K77" s="95"/>
      <c r="L77" s="95"/>
      <c r="M77" s="95"/>
      <c r="N77" s="95"/>
      <c r="O77" s="95"/>
      <c r="P77" s="47">
        <f>$Y$9 -COUNTIF($T$10:$T$264,"Vắng") -COUNTIF($T$10:$T$264,"Vắng có phép") - COUNTIF($T$10:$T$264,"Đình chỉ thi") - COUNTIF($T$10:$T$264,"Không đủ ĐKDT")</f>
        <v>50</v>
      </c>
      <c r="Q77" s="47"/>
      <c r="R77" s="48"/>
      <c r="S77" s="49"/>
      <c r="T77" s="49" t="s">
        <v>30</v>
      </c>
      <c r="U77" s="3"/>
    </row>
    <row r="78" spans="1:38" ht="16.5" customHeight="1">
      <c r="A78" s="2"/>
      <c r="B78" s="44" t="s">
        <v>32</v>
      </c>
      <c r="C78" s="44"/>
      <c r="D78" s="45">
        <f>+$AJ$9</f>
        <v>39</v>
      </c>
      <c r="E78" s="46" t="s">
        <v>30</v>
      </c>
      <c r="F78" s="46"/>
      <c r="G78" s="95" t="s">
        <v>33</v>
      </c>
      <c r="H78" s="95"/>
      <c r="I78" s="95"/>
      <c r="J78" s="95"/>
      <c r="K78" s="95"/>
      <c r="L78" s="95"/>
      <c r="M78" s="95"/>
      <c r="N78" s="95"/>
      <c r="O78" s="95"/>
      <c r="P78" s="50">
        <f>COUNTIF($T$10:$T$140,"Vắng")</f>
        <v>6</v>
      </c>
      <c r="Q78" s="50"/>
      <c r="R78" s="51"/>
      <c r="S78" s="49"/>
      <c r="T78" s="49" t="s">
        <v>30</v>
      </c>
      <c r="U78" s="3"/>
    </row>
    <row r="79" spans="1:38" ht="16.5" customHeight="1">
      <c r="A79" s="2"/>
      <c r="B79" s="44" t="s">
        <v>49</v>
      </c>
      <c r="C79" s="44"/>
      <c r="D79" s="84">
        <f>COUNTIF(V11:V74,"Học lại")</f>
        <v>25</v>
      </c>
      <c r="E79" s="46" t="s">
        <v>30</v>
      </c>
      <c r="F79" s="46"/>
      <c r="G79" s="95" t="s">
        <v>50</v>
      </c>
      <c r="H79" s="95"/>
      <c r="I79" s="95"/>
      <c r="J79" s="95"/>
      <c r="K79" s="95"/>
      <c r="L79" s="95"/>
      <c r="M79" s="95"/>
      <c r="N79" s="95"/>
      <c r="O79" s="95"/>
      <c r="P79" s="47">
        <f>COUNTIF($T$10:$T$140,"Vắng có phép")</f>
        <v>0</v>
      </c>
      <c r="Q79" s="47"/>
      <c r="R79" s="48"/>
      <c r="S79" s="49"/>
      <c r="T79" s="49" t="s">
        <v>30</v>
      </c>
      <c r="U79" s="3"/>
    </row>
    <row r="80" spans="1:38" ht="3" customHeight="1">
      <c r="A80" s="2"/>
      <c r="B80" s="38"/>
      <c r="C80" s="39"/>
      <c r="D80" s="39"/>
      <c r="E80" s="40"/>
      <c r="F80" s="40"/>
      <c r="G80" s="40"/>
      <c r="H80" s="41"/>
      <c r="I80" s="42"/>
      <c r="J80" s="42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3"/>
    </row>
    <row r="81" spans="1:38">
      <c r="B81" s="85" t="s">
        <v>34</v>
      </c>
      <c r="C81" s="85"/>
      <c r="D81" s="86">
        <f>COUNTIF(V11:V74,"Thi lại")</f>
        <v>0</v>
      </c>
      <c r="E81" s="87" t="s">
        <v>30</v>
      </c>
      <c r="F81" s="3"/>
      <c r="G81" s="3"/>
      <c r="H81" s="3"/>
      <c r="I81" s="3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3"/>
    </row>
    <row r="82" spans="1:38">
      <c r="B82" s="85"/>
      <c r="C82" s="85"/>
      <c r="D82" s="86"/>
      <c r="E82" s="87"/>
      <c r="F82" s="3"/>
      <c r="G82" s="3"/>
      <c r="H82" s="3"/>
      <c r="I82" s="94" t="s">
        <v>281</v>
      </c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3"/>
    </row>
    <row r="83" spans="1:38" ht="30" customHeight="1">
      <c r="A83" s="52"/>
      <c r="B83" s="119"/>
      <c r="C83" s="119"/>
      <c r="D83" s="119"/>
      <c r="E83" s="119"/>
      <c r="F83" s="119"/>
      <c r="G83" s="119"/>
      <c r="H83" s="119"/>
      <c r="I83" s="53"/>
      <c r="J83" s="93"/>
      <c r="K83" s="93"/>
      <c r="L83" s="93"/>
      <c r="M83" s="93"/>
      <c r="N83" s="93"/>
      <c r="O83" s="93"/>
      <c r="P83" s="127"/>
      <c r="Q83" s="127"/>
      <c r="R83" s="127"/>
      <c r="S83" s="127"/>
      <c r="T83" s="127"/>
      <c r="U83" s="130"/>
      <c r="V83" s="130"/>
    </row>
    <row r="84" spans="1:38" ht="18" customHeight="1">
      <c r="A84" s="2"/>
      <c r="B84" s="38"/>
      <c r="C84" s="54"/>
      <c r="D84" s="54"/>
      <c r="E84" s="55"/>
      <c r="F84" s="55"/>
      <c r="G84" s="55"/>
      <c r="H84" s="56"/>
      <c r="I84" s="57"/>
      <c r="J84" s="57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19"/>
      <c r="C85" s="119"/>
      <c r="D85" s="120"/>
      <c r="E85" s="120"/>
      <c r="F85" s="120"/>
      <c r="G85" s="120"/>
      <c r="H85" s="120"/>
      <c r="I85" s="57"/>
      <c r="J85" s="57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1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1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1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1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1:38" s="2" customFormat="1" ht="18" customHeight="1">
      <c r="A91" s="1"/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3"/>
      <c r="V91" s="61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1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</row>
    <row r="93" spans="1:38" s="2" customFormat="1" ht="36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1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</row>
    <row r="94" spans="1:38" ht="38.25" hidden="1" customHeight="1">
      <c r="B94" s="126" t="s">
        <v>47</v>
      </c>
      <c r="C94" s="119"/>
      <c r="D94" s="119"/>
      <c r="E94" s="119"/>
      <c r="F94" s="119"/>
      <c r="G94" s="119"/>
      <c r="H94" s="126" t="s">
        <v>48</v>
      </c>
      <c r="I94" s="126"/>
      <c r="J94" s="126"/>
      <c r="K94" s="126"/>
      <c r="L94" s="126"/>
      <c r="M94" s="126"/>
      <c r="N94" s="127" t="s">
        <v>54</v>
      </c>
      <c r="O94" s="127"/>
      <c r="P94" s="127"/>
      <c r="Q94" s="127"/>
      <c r="R94" s="127"/>
      <c r="S94" s="127"/>
      <c r="T94" s="127"/>
    </row>
    <row r="95" spans="1:38" hidden="1">
      <c r="B95" s="38"/>
      <c r="C95" s="54"/>
      <c r="D95" s="54"/>
      <c r="E95" s="55"/>
      <c r="F95" s="55"/>
      <c r="G95" s="55"/>
      <c r="H95" s="56"/>
      <c r="I95" s="57"/>
      <c r="J95" s="57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119" t="s">
        <v>35</v>
      </c>
      <c r="C96" s="119"/>
      <c r="D96" s="120" t="s">
        <v>36</v>
      </c>
      <c r="E96" s="120"/>
      <c r="F96" s="120"/>
      <c r="G96" s="120"/>
      <c r="H96" s="120"/>
      <c r="I96" s="57"/>
      <c r="J96" s="57"/>
      <c r="K96" s="43"/>
      <c r="L96" s="43"/>
      <c r="M96" s="43"/>
      <c r="N96" s="43"/>
      <c r="O96" s="43"/>
      <c r="P96" s="43"/>
      <c r="Q96" s="43"/>
      <c r="R96" s="43"/>
      <c r="S96" s="43"/>
      <c r="T96" s="43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125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 t="s">
        <v>53</v>
      </c>
      <c r="O102" s="125"/>
      <c r="P102" s="125"/>
      <c r="Q102" s="125"/>
      <c r="R102" s="125"/>
      <c r="S102" s="125"/>
      <c r="T102" s="125"/>
    </row>
    <row r="103" spans="2:20" hidden="1"/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P83:T83"/>
    <mergeCell ref="I82:T82"/>
    <mergeCell ref="N102:T102"/>
    <mergeCell ref="H102:M102"/>
    <mergeCell ref="E102:G102"/>
    <mergeCell ref="B102:D102"/>
    <mergeCell ref="B94:G94"/>
    <mergeCell ref="H94:M94"/>
    <mergeCell ref="N94:T94"/>
    <mergeCell ref="B91:C91"/>
    <mergeCell ref="D91:I91"/>
    <mergeCell ref="J91:T91"/>
    <mergeCell ref="B96:C96"/>
    <mergeCell ref="D96:H96"/>
    <mergeCell ref="J81:T81"/>
    <mergeCell ref="AJ5:AK7"/>
    <mergeCell ref="B83:H83"/>
    <mergeCell ref="B85:C85"/>
    <mergeCell ref="D85:H85"/>
    <mergeCell ref="S8:S9"/>
    <mergeCell ref="T8:T10"/>
    <mergeCell ref="B10:G10"/>
    <mergeCell ref="B76:C76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B8:B9"/>
    <mergeCell ref="C8:C9"/>
    <mergeCell ref="D8:E9"/>
    <mergeCell ref="F8:F9"/>
    <mergeCell ref="I8:I9"/>
    <mergeCell ref="G8:G9"/>
    <mergeCell ref="G77:O77"/>
    <mergeCell ref="G78:O78"/>
    <mergeCell ref="G79:O79"/>
    <mergeCell ref="L1:T1"/>
    <mergeCell ref="B2:G2"/>
    <mergeCell ref="H2:T2"/>
    <mergeCell ref="B3:G3"/>
    <mergeCell ref="H3:T3"/>
    <mergeCell ref="B6:C6"/>
    <mergeCell ref="B5:C5"/>
    <mergeCell ref="H6:N6"/>
    <mergeCell ref="O6:T6"/>
    <mergeCell ref="O5:T5"/>
    <mergeCell ref="G1:K1"/>
    <mergeCell ref="J8:J9"/>
  </mergeCells>
  <conditionalFormatting sqref="H11:P7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9 AL3:AL9 X3:AK4 W5:AK9 V11:W74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2019-06-14T05:50:23Z</cp:lastPrinted>
  <dcterms:created xsi:type="dcterms:W3CDTF">2015-04-17T02:48:53Z</dcterms:created>
  <dcterms:modified xsi:type="dcterms:W3CDTF">2019-06-14T05:54:03Z</dcterms:modified>
</cp:coreProperties>
</file>