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7755" activeTab="3"/>
  </bookViews>
  <sheets>
    <sheet name="Nhom(1)" sheetId="1" r:id="rId1"/>
    <sheet name="Nhom(2)" sheetId="2" r:id="rId2"/>
    <sheet name="Nhom(3)" sheetId="3" r:id="rId3"/>
    <sheet name="Nhom(4)" sheetId="4" r:id="rId4"/>
  </sheets>
  <definedNames>
    <definedName name="_xlnm._FilterDatabase" localSheetId="0" hidden="1">'Nhom(1)'!$A$9:$AL$77</definedName>
    <definedName name="_xlnm._FilterDatabase" localSheetId="1" hidden="1">'Nhom(2)'!$A$9:$AL$77</definedName>
    <definedName name="_xlnm._FilterDatabase" localSheetId="2" hidden="1">'Nhom(3)'!$A$9:$AL$78</definedName>
    <definedName name="_xlnm._FilterDatabase" localSheetId="3" hidden="1">'Nhom(4)'!$A$9:$AL$74</definedName>
    <definedName name="_xlnm.Print_Titles" localSheetId="0">'Nhom(1)'!$5:$10</definedName>
    <definedName name="_xlnm.Print_Titles" localSheetId="1">'Nhom(2)'!$5:$10</definedName>
    <definedName name="_xlnm.Print_Titles" localSheetId="2">'Nhom(3)'!$5:$10</definedName>
    <definedName name="_xlnm.Print_Titles" localSheetId="3">'Nhom(4)'!$5:$10</definedName>
  </definedNames>
  <calcPr calcId="124519"/>
</workbook>
</file>

<file path=xl/calcChain.xml><?xml version="1.0" encoding="utf-8"?>
<calcChain xmlns="http://schemas.openxmlformats.org/spreadsheetml/2006/main">
  <c r="Q13" i="1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5"/>
  <c r="Q66"/>
  <c r="Q67"/>
  <c r="Q68"/>
  <c r="Q69"/>
  <c r="Q70"/>
  <c r="Q71"/>
  <c r="Q72"/>
  <c r="Q73"/>
  <c r="Q74"/>
  <c r="Q75"/>
  <c r="Q76"/>
  <c r="Q77"/>
  <c r="Q12"/>
  <c r="Q11"/>
  <c r="T74" i="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Q46"/>
  <c r="S46" s="1"/>
  <c r="T45"/>
  <c r="T44"/>
  <c r="T43"/>
  <c r="Q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Q18"/>
  <c r="S18" s="1"/>
  <c r="T17"/>
  <c r="T16"/>
  <c r="Q16"/>
  <c r="R16" s="1"/>
  <c r="T15"/>
  <c r="T14"/>
  <c r="T13"/>
  <c r="T12"/>
  <c r="Q12"/>
  <c r="R12" s="1"/>
  <c r="T11"/>
  <c r="P10"/>
  <c r="Q62" s="1"/>
  <c r="S62" s="1"/>
  <c r="X9"/>
  <c r="W9"/>
  <c r="T78" i="3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Q35"/>
  <c r="T34"/>
  <c r="T33"/>
  <c r="T32"/>
  <c r="T31"/>
  <c r="T30"/>
  <c r="T29"/>
  <c r="T28"/>
  <c r="T27"/>
  <c r="Q27"/>
  <c r="S27" s="1"/>
  <c r="T26"/>
  <c r="T25"/>
  <c r="T24"/>
  <c r="Q24"/>
  <c r="T23"/>
  <c r="T22"/>
  <c r="T21"/>
  <c r="T20"/>
  <c r="T19"/>
  <c r="Q19"/>
  <c r="V19" s="1"/>
  <c r="T18"/>
  <c r="T17"/>
  <c r="T16"/>
  <c r="Q16"/>
  <c r="S16" s="1"/>
  <c r="T15"/>
  <c r="T14"/>
  <c r="T13"/>
  <c r="T12"/>
  <c r="T11"/>
  <c r="Q11"/>
  <c r="P10"/>
  <c r="Q28" s="1"/>
  <c r="X9"/>
  <c r="W9"/>
  <c r="T77" i="2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Q27" i="4" l="1"/>
  <c r="Q30"/>
  <c r="S30" s="1"/>
  <c r="Q59"/>
  <c r="Q12" i="3"/>
  <c r="S12" s="1"/>
  <c r="Q15"/>
  <c r="V15" s="1"/>
  <c r="Q17"/>
  <c r="V17" s="1"/>
  <c r="Q29"/>
  <c r="S29" s="1"/>
  <c r="Q20"/>
  <c r="S20" s="1"/>
  <c r="Q23"/>
  <c r="V23" s="1"/>
  <c r="Q36"/>
  <c r="V36" s="1"/>
  <c r="Q39"/>
  <c r="V39" s="1"/>
  <c r="V20"/>
  <c r="V11"/>
  <c r="S19"/>
  <c r="S39"/>
  <c r="V24"/>
  <c r="V27"/>
  <c r="V35"/>
  <c r="Q15" i="4"/>
  <c r="Q23"/>
  <c r="S23" s="1"/>
  <c r="Q26"/>
  <c r="V27"/>
  <c r="Q39"/>
  <c r="Q42"/>
  <c r="R42" s="1"/>
  <c r="V43"/>
  <c r="Q55"/>
  <c r="S55" s="1"/>
  <c r="Q58"/>
  <c r="R58" s="1"/>
  <c r="V59"/>
  <c r="Q71"/>
  <c r="V71" s="1"/>
  <c r="Q74"/>
  <c r="R74" s="1"/>
  <c r="V16"/>
  <c r="Q19"/>
  <c r="V19" s="1"/>
  <c r="Q22"/>
  <c r="R22" s="1"/>
  <c r="V23"/>
  <c r="Q35"/>
  <c r="S35" s="1"/>
  <c r="Q38"/>
  <c r="R38" s="1"/>
  <c r="V39"/>
  <c r="V46"/>
  <c r="Q51"/>
  <c r="R51" s="1"/>
  <c r="Q54"/>
  <c r="R54" s="1"/>
  <c r="V62"/>
  <c r="Q67"/>
  <c r="V67" s="1"/>
  <c r="Q70"/>
  <c r="R70" s="1"/>
  <c r="Q14"/>
  <c r="R14" s="1"/>
  <c r="Q31"/>
  <c r="V31" s="1"/>
  <c r="Q34"/>
  <c r="R34" s="1"/>
  <c r="V35"/>
  <c r="Q47"/>
  <c r="V47" s="1"/>
  <c r="Q50"/>
  <c r="R50" s="1"/>
  <c r="Q63"/>
  <c r="V63" s="1"/>
  <c r="Q66"/>
  <c r="R11" i="3"/>
  <c r="V16"/>
  <c r="Q21"/>
  <c r="S21" s="1"/>
  <c r="Q33"/>
  <c r="S33" s="1"/>
  <c r="R35"/>
  <c r="Q41"/>
  <c r="S41" s="1"/>
  <c r="S35"/>
  <c r="Q40"/>
  <c r="V40" s="1"/>
  <c r="S11"/>
  <c r="S23"/>
  <c r="Q13"/>
  <c r="S13" s="1"/>
  <c r="R15"/>
  <c r="R16"/>
  <c r="R19"/>
  <c r="Q25"/>
  <c r="S25" s="1"/>
  <c r="R27"/>
  <c r="Q31"/>
  <c r="Q32"/>
  <c r="V32" s="1"/>
  <c r="Q37"/>
  <c r="S37" s="1"/>
  <c r="Q78"/>
  <c r="S78" s="1"/>
  <c r="Q46" i="2"/>
  <c r="S46" s="1"/>
  <c r="Q47"/>
  <c r="V47" s="1"/>
  <c r="V18" i="4"/>
  <c r="R18"/>
  <c r="R23"/>
  <c r="S39"/>
  <c r="R39"/>
  <c r="Q73"/>
  <c r="Q69"/>
  <c r="Q65"/>
  <c r="V65" s="1"/>
  <c r="Q61"/>
  <c r="V61" s="1"/>
  <c r="Q57"/>
  <c r="V57" s="1"/>
  <c r="Q53"/>
  <c r="V53" s="1"/>
  <c r="Q49"/>
  <c r="Q45"/>
  <c r="Q41"/>
  <c r="Q37"/>
  <c r="Q33"/>
  <c r="V33" s="1"/>
  <c r="Q29"/>
  <c r="V29" s="1"/>
  <c r="Q25"/>
  <c r="Q21"/>
  <c r="V21" s="1"/>
  <c r="Q17"/>
  <c r="Q13"/>
  <c r="V13" s="1"/>
  <c r="Q72"/>
  <c r="V72" s="1"/>
  <c r="Q68"/>
  <c r="V68" s="1"/>
  <c r="Q64"/>
  <c r="V64" s="1"/>
  <c r="Q60"/>
  <c r="Q56"/>
  <c r="V56" s="1"/>
  <c r="Q52"/>
  <c r="V52" s="1"/>
  <c r="Q48"/>
  <c r="Q44"/>
  <c r="Q40"/>
  <c r="Q36"/>
  <c r="V36" s="1"/>
  <c r="Q32"/>
  <c r="Q28"/>
  <c r="V28" s="1"/>
  <c r="Q24"/>
  <c r="Q20"/>
  <c r="V20" s="1"/>
  <c r="P79"/>
  <c r="P78"/>
  <c r="S12"/>
  <c r="R15"/>
  <c r="S16"/>
  <c r="R26"/>
  <c r="R46"/>
  <c r="R62"/>
  <c r="R66"/>
  <c r="V12"/>
  <c r="V14"/>
  <c r="V37"/>
  <c r="V24"/>
  <c r="S27"/>
  <c r="R27"/>
  <c r="V40"/>
  <c r="S43"/>
  <c r="R43"/>
  <c r="V48"/>
  <c r="S59"/>
  <c r="R59"/>
  <c r="S71"/>
  <c r="R71"/>
  <c r="Q11"/>
  <c r="V11" s="1"/>
  <c r="V17"/>
  <c r="R28" i="3"/>
  <c r="S28"/>
  <c r="R12"/>
  <c r="R24"/>
  <c r="S24"/>
  <c r="V13"/>
  <c r="R20"/>
  <c r="V28"/>
  <c r="Q75"/>
  <c r="Q71"/>
  <c r="Q67"/>
  <c r="Q63"/>
  <c r="Q59"/>
  <c r="Q55"/>
  <c r="Q74"/>
  <c r="V74" s="1"/>
  <c r="Q70"/>
  <c r="V70" s="1"/>
  <c r="Q66"/>
  <c r="V66" s="1"/>
  <c r="Q62"/>
  <c r="V62" s="1"/>
  <c r="Q58"/>
  <c r="V58" s="1"/>
  <c r="Q54"/>
  <c r="V54" s="1"/>
  <c r="Q50"/>
  <c r="Q46"/>
  <c r="P83"/>
  <c r="P82"/>
  <c r="Q14"/>
  <c r="Q18"/>
  <c r="Q22"/>
  <c r="Q26"/>
  <c r="V26" s="1"/>
  <c r="Q30"/>
  <c r="V30" s="1"/>
  <c r="Q34"/>
  <c r="V34" s="1"/>
  <c r="Q38"/>
  <c r="Q42"/>
  <c r="V42" s="1"/>
  <c r="Q43"/>
  <c r="Q47"/>
  <c r="Q51"/>
  <c r="Q44"/>
  <c r="Q45"/>
  <c r="V45" s="1"/>
  <c r="Q48"/>
  <c r="Q49"/>
  <c r="Q52"/>
  <c r="Q53"/>
  <c r="Q56"/>
  <c r="Q57"/>
  <c r="V57" s="1"/>
  <c r="Q60"/>
  <c r="Q61"/>
  <c r="Q64"/>
  <c r="Q65"/>
  <c r="V65" s="1"/>
  <c r="Q68"/>
  <c r="Q69"/>
  <c r="V69" s="1"/>
  <c r="Q72"/>
  <c r="Q73"/>
  <c r="Q76"/>
  <c r="Q77"/>
  <c r="P82" i="2"/>
  <c r="P81"/>
  <c r="R46"/>
  <c r="Q74"/>
  <c r="Q70"/>
  <c r="Q66"/>
  <c r="Q62"/>
  <c r="Q58"/>
  <c r="Q54"/>
  <c r="Q50"/>
  <c r="Q77"/>
  <c r="V77" s="1"/>
  <c r="Q73"/>
  <c r="Q69"/>
  <c r="Q65"/>
  <c r="Q61"/>
  <c r="Q57"/>
  <c r="Q53"/>
  <c r="Q49"/>
  <c r="Q45"/>
  <c r="Q76"/>
  <c r="Q72"/>
  <c r="V72" s="1"/>
  <c r="Q68"/>
  <c r="V68" s="1"/>
  <c r="Q64"/>
  <c r="V64" s="1"/>
  <c r="Q60"/>
  <c r="Q56"/>
  <c r="V56" s="1"/>
  <c r="Q52"/>
  <c r="V52" s="1"/>
  <c r="Q48"/>
  <c r="V48" s="1"/>
  <c r="Q44"/>
  <c r="Q40"/>
  <c r="Q36"/>
  <c r="Q32"/>
  <c r="V32" s="1"/>
  <c r="Q28"/>
  <c r="Q24"/>
  <c r="Q20"/>
  <c r="V20" s="1"/>
  <c r="Q16"/>
  <c r="V16" s="1"/>
  <c r="Q12"/>
  <c r="Q13"/>
  <c r="Q17"/>
  <c r="Q21"/>
  <c r="Q29"/>
  <c r="Q33"/>
  <c r="Q41"/>
  <c r="Q51"/>
  <c r="Q55"/>
  <c r="Q59"/>
  <c r="Q63"/>
  <c r="Q67"/>
  <c r="Q71"/>
  <c r="Q75"/>
  <c r="Q25"/>
  <c r="Q37"/>
  <c r="Q11"/>
  <c r="Q14"/>
  <c r="Q15"/>
  <c r="Q18"/>
  <c r="Q19"/>
  <c r="Q22"/>
  <c r="Q23"/>
  <c r="Q26"/>
  <c r="Q27"/>
  <c r="Q30"/>
  <c r="Q31"/>
  <c r="Q34"/>
  <c r="Q35"/>
  <c r="Q38"/>
  <c r="Q39"/>
  <c r="Q42"/>
  <c r="Q43"/>
  <c r="V46"/>
  <c r="X9" i="1"/>
  <c r="W9"/>
  <c r="T72"/>
  <c r="T71"/>
  <c r="T70"/>
  <c r="T69"/>
  <c r="T68"/>
  <c r="T67"/>
  <c r="T66"/>
  <c r="T65"/>
  <c r="T63"/>
  <c r="T62"/>
  <c r="T61"/>
  <c r="T60"/>
  <c r="T59"/>
  <c r="T58"/>
  <c r="T57"/>
  <c r="T56"/>
  <c r="T55"/>
  <c r="T54"/>
  <c r="T53"/>
  <c r="T52"/>
  <c r="T51"/>
  <c r="T50"/>
  <c r="T49"/>
  <c r="T48"/>
  <c r="T77"/>
  <c r="T76"/>
  <c r="T75"/>
  <c r="T74"/>
  <c r="T73"/>
  <c r="T37"/>
  <c r="T38"/>
  <c r="T39"/>
  <c r="T40"/>
  <c r="T41"/>
  <c r="T42"/>
  <c r="T43"/>
  <c r="T44"/>
  <c r="T45"/>
  <c r="T46"/>
  <c r="T47"/>
  <c r="P10"/>
  <c r="S51" i="4" l="1"/>
  <c r="R47"/>
  <c r="S47"/>
  <c r="S31"/>
  <c r="R31"/>
  <c r="R30"/>
  <c r="V30"/>
  <c r="V78" i="3"/>
  <c r="R41"/>
  <c r="V41"/>
  <c r="R37"/>
  <c r="S36"/>
  <c r="R36"/>
  <c r="R29"/>
  <c r="R25"/>
  <c r="R23"/>
  <c r="S15"/>
  <c r="R13"/>
  <c r="V12"/>
  <c r="R47" i="2"/>
  <c r="S47"/>
  <c r="R67" i="4"/>
  <c r="S67"/>
  <c r="V51"/>
  <c r="R35"/>
  <c r="R63"/>
  <c r="R19"/>
  <c r="S14"/>
  <c r="R55"/>
  <c r="V55"/>
  <c r="S63"/>
  <c r="S19"/>
  <c r="R39" i="3"/>
  <c r="V29"/>
  <c r="R33"/>
  <c r="R78"/>
  <c r="R17"/>
  <c r="V33"/>
  <c r="S17"/>
  <c r="R21"/>
  <c r="R40"/>
  <c r="S40"/>
  <c r="V25"/>
  <c r="V21"/>
  <c r="S66" i="4"/>
  <c r="V66"/>
  <c r="S70"/>
  <c r="V70"/>
  <c r="S54"/>
  <c r="V54"/>
  <c r="S38"/>
  <c r="V38"/>
  <c r="S22"/>
  <c r="V22"/>
  <c r="S26"/>
  <c r="V26"/>
  <c r="S42"/>
  <c r="V42"/>
  <c r="S34"/>
  <c r="V34"/>
  <c r="S58"/>
  <c r="V58"/>
  <c r="S15"/>
  <c r="V15"/>
  <c r="S50"/>
  <c r="V50"/>
  <c r="S74"/>
  <c r="V74"/>
  <c r="V31" i="3"/>
  <c r="R31"/>
  <c r="S31"/>
  <c r="S32"/>
  <c r="R32"/>
  <c r="V37"/>
  <c r="R44" i="4"/>
  <c r="S44"/>
  <c r="S41"/>
  <c r="R41"/>
  <c r="S73"/>
  <c r="R73"/>
  <c r="R32"/>
  <c r="S32"/>
  <c r="R48"/>
  <c r="S48"/>
  <c r="R13"/>
  <c r="S13"/>
  <c r="S45"/>
  <c r="R45"/>
  <c r="R24"/>
  <c r="S24"/>
  <c r="R40"/>
  <c r="S40"/>
  <c r="R56"/>
  <c r="S56"/>
  <c r="R72"/>
  <c r="S72"/>
  <c r="S21"/>
  <c r="R21"/>
  <c r="S37"/>
  <c r="R37"/>
  <c r="S53"/>
  <c r="R53"/>
  <c r="S69"/>
  <c r="R69"/>
  <c r="V69"/>
  <c r="V45"/>
  <c r="R28"/>
  <c r="S28"/>
  <c r="R60"/>
  <c r="S60"/>
  <c r="S25"/>
  <c r="R25"/>
  <c r="S57"/>
  <c r="R57"/>
  <c r="V60"/>
  <c r="R64"/>
  <c r="S64"/>
  <c r="S29"/>
  <c r="R29"/>
  <c r="S61"/>
  <c r="R61"/>
  <c r="V25"/>
  <c r="S11"/>
  <c r="R11"/>
  <c r="V32"/>
  <c r="V41"/>
  <c r="R20"/>
  <c r="S20"/>
  <c r="R36"/>
  <c r="S36"/>
  <c r="R52"/>
  <c r="S52"/>
  <c r="R68"/>
  <c r="S68"/>
  <c r="R17"/>
  <c r="S17"/>
  <c r="S33"/>
  <c r="R33"/>
  <c r="S49"/>
  <c r="R49"/>
  <c r="S65"/>
  <c r="R65"/>
  <c r="V44"/>
  <c r="V73"/>
  <c r="V49"/>
  <c r="S77" i="3"/>
  <c r="R77"/>
  <c r="S72"/>
  <c r="V72"/>
  <c r="R72"/>
  <c r="S61"/>
  <c r="R61"/>
  <c r="S56"/>
  <c r="V56"/>
  <c r="R56"/>
  <c r="R49"/>
  <c r="S49"/>
  <c r="R51"/>
  <c r="V51"/>
  <c r="S51"/>
  <c r="R14"/>
  <c r="S14"/>
  <c r="R50"/>
  <c r="S50"/>
  <c r="R66"/>
  <c r="S66"/>
  <c r="V59"/>
  <c r="S59"/>
  <c r="R59"/>
  <c r="S75"/>
  <c r="R75"/>
  <c r="V49"/>
  <c r="V61"/>
  <c r="V14"/>
  <c r="S65"/>
  <c r="R65"/>
  <c r="S60"/>
  <c r="V60"/>
  <c r="R60"/>
  <c r="S48"/>
  <c r="R48"/>
  <c r="R47"/>
  <c r="V47"/>
  <c r="S47"/>
  <c r="R38"/>
  <c r="S38"/>
  <c r="R30"/>
  <c r="S30"/>
  <c r="R22"/>
  <c r="S22"/>
  <c r="R54"/>
  <c r="S54"/>
  <c r="V63"/>
  <c r="S63"/>
  <c r="R63"/>
  <c r="S69"/>
  <c r="R69"/>
  <c r="S64"/>
  <c r="V64"/>
  <c r="R64"/>
  <c r="S53"/>
  <c r="R53"/>
  <c r="R45"/>
  <c r="S45"/>
  <c r="R43"/>
  <c r="V43"/>
  <c r="S43"/>
  <c r="R58"/>
  <c r="S58"/>
  <c r="R74"/>
  <c r="S74"/>
  <c r="V67"/>
  <c r="S67"/>
  <c r="R67"/>
  <c r="V50"/>
  <c r="V53"/>
  <c r="V77"/>
  <c r="S76"/>
  <c r="V76"/>
  <c r="R76"/>
  <c r="R70"/>
  <c r="S70"/>
  <c r="V38"/>
  <c r="V48"/>
  <c r="S73"/>
  <c r="R73"/>
  <c r="S68"/>
  <c r="V68"/>
  <c r="R68"/>
  <c r="S57"/>
  <c r="R57"/>
  <c r="S52"/>
  <c r="V52"/>
  <c r="R52"/>
  <c r="S44"/>
  <c r="R44"/>
  <c r="V75"/>
  <c r="R42"/>
  <c r="S42"/>
  <c r="R34"/>
  <c r="S34"/>
  <c r="R26"/>
  <c r="S26"/>
  <c r="R18"/>
  <c r="S18"/>
  <c r="R46"/>
  <c r="S46"/>
  <c r="R62"/>
  <c r="S62"/>
  <c r="V55"/>
  <c r="S55"/>
  <c r="R55"/>
  <c r="V71"/>
  <c r="S71"/>
  <c r="R71"/>
  <c r="V46"/>
  <c r="V73"/>
  <c r="V22"/>
  <c r="V44"/>
  <c r="V18"/>
  <c r="S30" i="2"/>
  <c r="R30"/>
  <c r="V30"/>
  <c r="R21"/>
  <c r="V21"/>
  <c r="S21"/>
  <c r="R65"/>
  <c r="V65"/>
  <c r="S65"/>
  <c r="V62"/>
  <c r="S62"/>
  <c r="R62"/>
  <c r="R43"/>
  <c r="S43"/>
  <c r="V43"/>
  <c r="R35"/>
  <c r="V35"/>
  <c r="S35"/>
  <c r="R27"/>
  <c r="V27"/>
  <c r="S27"/>
  <c r="R19"/>
  <c r="V19"/>
  <c r="S19"/>
  <c r="R11"/>
  <c r="V11"/>
  <c r="S11"/>
  <c r="S63"/>
  <c r="R63"/>
  <c r="V63"/>
  <c r="R41"/>
  <c r="V41"/>
  <c r="S41"/>
  <c r="R17"/>
  <c r="V17"/>
  <c r="S17"/>
  <c r="R24"/>
  <c r="S24"/>
  <c r="R40"/>
  <c r="S40"/>
  <c r="S56"/>
  <c r="R56"/>
  <c r="S72"/>
  <c r="R72"/>
  <c r="R53"/>
  <c r="V53"/>
  <c r="S53"/>
  <c r="R69"/>
  <c r="V69"/>
  <c r="S69"/>
  <c r="V50"/>
  <c r="S50"/>
  <c r="R50"/>
  <c r="V66"/>
  <c r="S66"/>
  <c r="R66"/>
  <c r="S38"/>
  <c r="V38"/>
  <c r="R38"/>
  <c r="S22"/>
  <c r="V22"/>
  <c r="R22"/>
  <c r="S14"/>
  <c r="V14"/>
  <c r="R14"/>
  <c r="S67"/>
  <c r="R67"/>
  <c r="V67"/>
  <c r="R20"/>
  <c r="S20"/>
  <c r="S68"/>
  <c r="R68"/>
  <c r="V49"/>
  <c r="S49"/>
  <c r="R49"/>
  <c r="S42"/>
  <c r="R42"/>
  <c r="V42"/>
  <c r="S34"/>
  <c r="R34"/>
  <c r="V34"/>
  <c r="S26"/>
  <c r="V26"/>
  <c r="R26"/>
  <c r="S18"/>
  <c r="V18"/>
  <c r="R18"/>
  <c r="R37"/>
  <c r="S37"/>
  <c r="V37"/>
  <c r="S75"/>
  <c r="R75"/>
  <c r="V75"/>
  <c r="S59"/>
  <c r="R59"/>
  <c r="V59"/>
  <c r="R33"/>
  <c r="V33"/>
  <c r="S33"/>
  <c r="R13"/>
  <c r="V13"/>
  <c r="S13"/>
  <c r="R12"/>
  <c r="S12"/>
  <c r="R28"/>
  <c r="S28"/>
  <c r="R44"/>
  <c r="S44"/>
  <c r="S60"/>
  <c r="R60"/>
  <c r="S76"/>
  <c r="R76"/>
  <c r="R57"/>
  <c r="V57"/>
  <c r="S57"/>
  <c r="R73"/>
  <c r="V73"/>
  <c r="S73"/>
  <c r="V54"/>
  <c r="S54"/>
  <c r="R54"/>
  <c r="V70"/>
  <c r="S70"/>
  <c r="R70"/>
  <c r="V44"/>
  <c r="V28"/>
  <c r="V12"/>
  <c r="S51"/>
  <c r="R51"/>
  <c r="V51"/>
  <c r="R36"/>
  <c r="S36"/>
  <c r="S52"/>
  <c r="R52"/>
  <c r="V36"/>
  <c r="R39"/>
  <c r="S39"/>
  <c r="V39"/>
  <c r="R31"/>
  <c r="V31"/>
  <c r="S31"/>
  <c r="R23"/>
  <c r="V23"/>
  <c r="S23"/>
  <c r="R15"/>
  <c r="V15"/>
  <c r="S15"/>
  <c r="R25"/>
  <c r="V25"/>
  <c r="S25"/>
  <c r="S71"/>
  <c r="R71"/>
  <c r="V71"/>
  <c r="S55"/>
  <c r="R55"/>
  <c r="V55"/>
  <c r="R29"/>
  <c r="V29"/>
  <c r="S29"/>
  <c r="R16"/>
  <c r="S16"/>
  <c r="R32"/>
  <c r="S32"/>
  <c r="R48"/>
  <c r="S48"/>
  <c r="S64"/>
  <c r="R64"/>
  <c r="V45"/>
  <c r="S45"/>
  <c r="R45"/>
  <c r="R61"/>
  <c r="V61"/>
  <c r="S61"/>
  <c r="R77"/>
  <c r="S77"/>
  <c r="V58"/>
  <c r="S58"/>
  <c r="R58"/>
  <c r="V74"/>
  <c r="S74"/>
  <c r="R74"/>
  <c r="V76"/>
  <c r="V60"/>
  <c r="V40"/>
  <c r="V24"/>
  <c r="R73" i="1"/>
  <c r="S74"/>
  <c r="R75"/>
  <c r="S76"/>
  <c r="R77"/>
  <c r="V48"/>
  <c r="V51"/>
  <c r="V52"/>
  <c r="V55"/>
  <c r="V56"/>
  <c r="V59"/>
  <c r="V60"/>
  <c r="V63"/>
  <c r="V64"/>
  <c r="V67"/>
  <c r="V68"/>
  <c r="S71"/>
  <c r="R72"/>
  <c r="S49"/>
  <c r="V50"/>
  <c r="S53"/>
  <c r="V54"/>
  <c r="S57"/>
  <c r="V58"/>
  <c r="S61"/>
  <c r="V62"/>
  <c r="S65"/>
  <c r="V66"/>
  <c r="S69"/>
  <c r="V70"/>
  <c r="S77" l="1"/>
  <c r="S73"/>
  <c r="R71"/>
  <c r="S63"/>
  <c r="R63"/>
  <c r="S55"/>
  <c r="R55"/>
  <c r="D81" i="4"/>
  <c r="AB9" i="3"/>
  <c r="AH9"/>
  <c r="S72" i="1"/>
  <c r="R51"/>
  <c r="S59"/>
  <c r="S75"/>
  <c r="R59"/>
  <c r="AJ9" i="4"/>
  <c r="AH9"/>
  <c r="D79"/>
  <c r="AA9"/>
  <c r="AD9"/>
  <c r="Z9"/>
  <c r="AB9"/>
  <c r="AF9"/>
  <c r="D85" i="3"/>
  <c r="Z9"/>
  <c r="AJ9"/>
  <c r="AA9"/>
  <c r="D83"/>
  <c r="AF9"/>
  <c r="AD9"/>
  <c r="AB9" i="2"/>
  <c r="AA9"/>
  <c r="Z9"/>
  <c r="AD9"/>
  <c r="D84"/>
  <c r="D82"/>
  <c r="AJ9"/>
  <c r="AF9"/>
  <c r="AH9"/>
  <c r="R49" i="1"/>
  <c r="R67"/>
  <c r="R57"/>
  <c r="S67"/>
  <c r="S51"/>
  <c r="R65"/>
  <c r="R61"/>
  <c r="R69"/>
  <c r="R53"/>
  <c r="V69"/>
  <c r="V65"/>
  <c r="V61"/>
  <c r="V57"/>
  <c r="V53"/>
  <c r="V49"/>
  <c r="V75"/>
  <c r="V72"/>
  <c r="V74"/>
  <c r="V71"/>
  <c r="V77"/>
  <c r="V73"/>
  <c r="V76"/>
  <c r="R76"/>
  <c r="R74"/>
  <c r="S70"/>
  <c r="R70"/>
  <c r="S62"/>
  <c r="R62"/>
  <c r="S54"/>
  <c r="R54"/>
  <c r="S68"/>
  <c r="R68"/>
  <c r="S60"/>
  <c r="R60"/>
  <c r="S52"/>
  <c r="R52"/>
  <c r="S66"/>
  <c r="R66"/>
  <c r="S58"/>
  <c r="R58"/>
  <c r="S50"/>
  <c r="R50"/>
  <c r="S64"/>
  <c r="R64"/>
  <c r="S56"/>
  <c r="R56"/>
  <c r="S48"/>
  <c r="R48"/>
  <c r="Y9" i="3" l="1"/>
  <c r="AI9" s="1"/>
  <c r="Y9" i="4"/>
  <c r="D78"/>
  <c r="D82" i="3"/>
  <c r="Y9" i="2"/>
  <c r="AE9" s="1"/>
  <c r="D81"/>
  <c r="V47" i="1"/>
  <c r="V46"/>
  <c r="V45"/>
  <c r="V44"/>
  <c r="V43"/>
  <c r="V42"/>
  <c r="V41"/>
  <c r="V40"/>
  <c r="V39"/>
  <c r="V38"/>
  <c r="V37"/>
  <c r="T36"/>
  <c r="S36"/>
  <c r="T35"/>
  <c r="R35"/>
  <c r="T34"/>
  <c r="S34"/>
  <c r="T33"/>
  <c r="R33"/>
  <c r="T32"/>
  <c r="S32"/>
  <c r="T31"/>
  <c r="R31"/>
  <c r="T30"/>
  <c r="S30"/>
  <c r="T29"/>
  <c r="R29"/>
  <c r="T28"/>
  <c r="S28"/>
  <c r="T27"/>
  <c r="R27"/>
  <c r="T26"/>
  <c r="S26"/>
  <c r="T25"/>
  <c r="R25"/>
  <c r="T24"/>
  <c r="S24"/>
  <c r="T23"/>
  <c r="R23"/>
  <c r="T22"/>
  <c r="S22"/>
  <c r="T21"/>
  <c r="R21"/>
  <c r="T20"/>
  <c r="S20"/>
  <c r="T19"/>
  <c r="R19"/>
  <c r="T18"/>
  <c r="S18"/>
  <c r="T17"/>
  <c r="R17"/>
  <c r="T16"/>
  <c r="S16"/>
  <c r="T15"/>
  <c r="R15"/>
  <c r="T14"/>
  <c r="S14"/>
  <c r="T13"/>
  <c r="R13"/>
  <c r="T12"/>
  <c r="T11"/>
  <c r="AE9" i="3" l="1"/>
  <c r="D81"/>
  <c r="P81"/>
  <c r="AK9"/>
  <c r="AC9"/>
  <c r="AG9"/>
  <c r="P77" i="4"/>
  <c r="D77"/>
  <c r="AI9"/>
  <c r="AC9"/>
  <c r="AK9"/>
  <c r="AE9"/>
  <c r="AG9"/>
  <c r="P80" i="2"/>
  <c r="D80"/>
  <c r="AK9"/>
  <c r="AC9"/>
  <c r="AI9"/>
  <c r="AG9"/>
  <c r="V32" i="1"/>
  <c r="V34"/>
  <c r="V36"/>
  <c r="V31"/>
  <c r="V33"/>
  <c r="V35"/>
  <c r="V11"/>
  <c r="P81"/>
  <c r="P82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B9" l="1"/>
  <c r="Z9"/>
  <c r="AD9"/>
  <c r="AA9"/>
  <c r="D84" l="1"/>
  <c r="D82"/>
  <c r="AJ9"/>
  <c r="D81" s="1"/>
  <c r="AF9"/>
  <c r="AH9"/>
  <c r="Y9" l="1"/>
  <c r="D80" l="1"/>
  <c r="P80"/>
  <c r="AG9"/>
  <c r="AE9"/>
  <c r="AC9"/>
  <c r="AK9"/>
  <c r="AI9"/>
</calcChain>
</file>

<file path=xl/sharedStrings.xml><?xml version="1.0" encoding="utf-8"?>
<sst xmlns="http://schemas.openxmlformats.org/spreadsheetml/2006/main" count="2164" uniqueCount="857">
  <si>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</si>
  <si>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</si>
  <si>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</si>
  <si>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</si>
  <si>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</si>
  <si>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</si>
  <si>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</si>
  <si>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</si>
  <si>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</si>
  <si>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</si>
  <si>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</si>
  <si>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</si>
  <si>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</si>
  <si>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</si>
  <si>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</si>
  <si>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</si>
  <si>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</si>
  <si>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</si>
  <si>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</si>
  <si>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</si>
  <si>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</si>
  <si>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</si>
  <si>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</si>
  <si>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</si>
  <si>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</si>
  <si>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</si>
  <si>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</si>
  <si>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</si>
  <si>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</si>
  <si>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</si>
  <si>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</si>
  <si>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</si>
  <si>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</si>
  <si>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</si>
  <si>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</si>
  <si>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</si>
  <si>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</si>
  <si>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</si>
  <si>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</si>
  <si>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</si>
  <si>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</si>
  <si>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</si>
  <si>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</si>
  <si>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</si>
  <si>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</si>
  <si>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</si>
  <si>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</si>
  <si>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</si>
  <si>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</si>
  <si>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</si>
  <si>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</si>
  <si>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Ngày thi:</t>
  </si>
  <si>
    <t>Thi lần 1 học kỳ II năm học 2018 - 2019</t>
  </si>
  <si>
    <t>Trần Thị Mỹ Hạnh</t>
  </si>
  <si>
    <t>KT.TRƯỞNG TRUNG TÂM
PHÓ TRƯỞNG TRUNG TÂM</t>
  </si>
  <si>
    <t>Mỹ thuật cơ bản</t>
  </si>
  <si>
    <t>Nhóm: MUL1218-01</t>
  </si>
  <si>
    <t>Giờ thi: 08h00</t>
  </si>
  <si>
    <t>22/06/2019</t>
  </si>
  <si>
    <t>Nhóm: MUL1218-02</t>
  </si>
  <si>
    <t>Nhóm: MUL1218-03</t>
  </si>
  <si>
    <t>Nhóm: MUL1218-04</t>
  </si>
  <si>
    <t>B18DCPT002</t>
  </si>
  <si>
    <t>Đỗ Văn</t>
  </si>
  <si>
    <t>An</t>
  </si>
  <si>
    <t>15/11/2000</t>
  </si>
  <si>
    <t>D18CQPT02-B</t>
  </si>
  <si>
    <t>B18DCPT003</t>
  </si>
  <si>
    <t>Phạm Hoàng</t>
  </si>
  <si>
    <t>13/12/1999</t>
  </si>
  <si>
    <t>D18CQPT03-B</t>
  </si>
  <si>
    <t>B18DCPT006</t>
  </si>
  <si>
    <t>Đinh Phương</t>
  </si>
  <si>
    <t>Anh</t>
  </si>
  <si>
    <t>05/01/2000</t>
  </si>
  <si>
    <t>D18CQPT01-B</t>
  </si>
  <si>
    <t>B18DCPT008</t>
  </si>
  <si>
    <t>Lê Việt</t>
  </si>
  <si>
    <t>03/07/2000</t>
  </si>
  <si>
    <t>B18DCPT013</t>
  </si>
  <si>
    <t>Phạm Quỳnh</t>
  </si>
  <si>
    <t>14/11/2000</t>
  </si>
  <si>
    <t>B18DCPT016</t>
  </si>
  <si>
    <t>Trần Đức</t>
  </si>
  <si>
    <t>13/04/2000</t>
  </si>
  <si>
    <t>B18DCPT020</t>
  </si>
  <si>
    <t>Vũ Phương</t>
  </si>
  <si>
    <t>20/07/2000</t>
  </si>
  <si>
    <t>D18CQPT05-B</t>
  </si>
  <si>
    <t>B18DCPT022</t>
  </si>
  <si>
    <t>Hoàng Thị</t>
  </si>
  <si>
    <t>Ánh</t>
  </si>
  <si>
    <t>20/01/2000</t>
  </si>
  <si>
    <t>B18DCPT023</t>
  </si>
  <si>
    <t>Phạm Văn</t>
  </si>
  <si>
    <t>Bách</t>
  </si>
  <si>
    <t>15/02/2000</t>
  </si>
  <si>
    <t>B18DCPT025</t>
  </si>
  <si>
    <t>Hà Duy Tuấn</t>
  </si>
  <si>
    <t>Bảo</t>
  </si>
  <si>
    <t>01/01/2000</t>
  </si>
  <si>
    <t>B18DCPT026</t>
  </si>
  <si>
    <t>Nguyễn Hoàng</t>
  </si>
  <si>
    <t>27/01/2000</t>
  </si>
  <si>
    <t>B18DCPT034</t>
  </si>
  <si>
    <t>Hoàng Kim</t>
  </si>
  <si>
    <t>Cường</t>
  </si>
  <si>
    <t>25/11/2000</t>
  </si>
  <si>
    <t>D18CQPT04-B</t>
  </si>
  <si>
    <t>B18DCPT036</t>
  </si>
  <si>
    <t>Tạ Quốc</t>
  </si>
  <si>
    <t>05/12/2000</t>
  </si>
  <si>
    <t>B18DCPT041</t>
  </si>
  <si>
    <t>Đặng Xuân</t>
  </si>
  <si>
    <t>Dũng</t>
  </si>
  <si>
    <t>15/06/2000</t>
  </si>
  <si>
    <t>B18DCPT044</t>
  </si>
  <si>
    <t>Nguyễn Đức</t>
  </si>
  <si>
    <t>17/03/2000</t>
  </si>
  <si>
    <t>B18DCPT045</t>
  </si>
  <si>
    <t>Nguyễn Mạnh</t>
  </si>
  <si>
    <t>22/09/2000</t>
  </si>
  <si>
    <t>B17DCPT053</t>
  </si>
  <si>
    <t>Đỗ Khánh</t>
  </si>
  <si>
    <t>Dương</t>
  </si>
  <si>
    <t>07/02/1999</t>
  </si>
  <si>
    <t>D17CQPT01-B</t>
  </si>
  <si>
    <t>B18DCPT051</t>
  </si>
  <si>
    <t>Nguyễn Thị Thùy</t>
  </si>
  <si>
    <t>11/09/2000</t>
  </si>
  <si>
    <t>B18DCPT055</t>
  </si>
  <si>
    <t>Nguyễn Tiến</t>
  </si>
  <si>
    <t>Đạt</t>
  </si>
  <si>
    <t>29/11/2000</t>
  </si>
  <si>
    <t>B18DCPT056</t>
  </si>
  <si>
    <t>Trần Duy</t>
  </si>
  <si>
    <t>10/08/2000</t>
  </si>
  <si>
    <t>B18DCPT060</t>
  </si>
  <si>
    <t>Nguyễn Như</t>
  </si>
  <si>
    <t>Đăng</t>
  </si>
  <si>
    <t>30/12/2000</t>
  </si>
  <si>
    <t>B16DCPT019</t>
  </si>
  <si>
    <t>Dương Anh</t>
  </si>
  <si>
    <t>Đức</t>
  </si>
  <si>
    <t>17/07/1998</t>
  </si>
  <si>
    <t>D16PTDPT</t>
  </si>
  <si>
    <t>B18DCPT063</t>
  </si>
  <si>
    <t>Nguyễn Trọng</t>
  </si>
  <si>
    <t>11/11/2000</t>
  </si>
  <si>
    <t>B18DCPT070</t>
  </si>
  <si>
    <t>Phạm Thị</t>
  </si>
  <si>
    <t>Hải</t>
  </si>
  <si>
    <t>10/01/2000</t>
  </si>
  <si>
    <t>B17DCPT237</t>
  </si>
  <si>
    <t>Lê Thị Minh</t>
  </si>
  <si>
    <t>Hằng</t>
  </si>
  <si>
    <t>27/07/1999</t>
  </si>
  <si>
    <t>D17CQPT05-B</t>
  </si>
  <si>
    <t>B18DCPT075</t>
  </si>
  <si>
    <t>Lê Thu</t>
  </si>
  <si>
    <t>26/07/2000</t>
  </si>
  <si>
    <t>B18DCPT081</t>
  </si>
  <si>
    <t>Tạ Thị</t>
  </si>
  <si>
    <t>Hiền</t>
  </si>
  <si>
    <t>B17DCPT266</t>
  </si>
  <si>
    <t>Hoàng Minh</t>
  </si>
  <si>
    <t>Hiếu</t>
  </si>
  <si>
    <t>14/11/1999</t>
  </si>
  <si>
    <t>B18DCPT089</t>
  </si>
  <si>
    <t>Trần Thị</t>
  </si>
  <si>
    <t>Hòa</t>
  </si>
  <si>
    <t>18/01/2000</t>
  </si>
  <si>
    <t>B18DCPT090</t>
  </si>
  <si>
    <t>Vũ Thị</t>
  </si>
  <si>
    <t>30/05/2000</t>
  </si>
  <si>
    <t>B18DCPT091</t>
  </si>
  <si>
    <t>Vũ Văn</t>
  </si>
  <si>
    <t>31/08/2000</t>
  </si>
  <si>
    <t>B18DCPT095</t>
  </si>
  <si>
    <t>Nguyễn Nhật</t>
  </si>
  <si>
    <t>Hoàng</t>
  </si>
  <si>
    <t>06/03/2000</t>
  </si>
  <si>
    <t>B18DCPT100</t>
  </si>
  <si>
    <t>Nguyễn Quốc</t>
  </si>
  <si>
    <t>Hùng</t>
  </si>
  <si>
    <t>B18DCPT102</t>
  </si>
  <si>
    <t>Đinh Quốc</t>
  </si>
  <si>
    <t>Huy</t>
  </si>
  <si>
    <t>27/04/2000</t>
  </si>
  <si>
    <t>B18DCPT103</t>
  </si>
  <si>
    <t>Lê Quốc</t>
  </si>
  <si>
    <t>27/08/2000</t>
  </si>
  <si>
    <t>B18DCPT109</t>
  </si>
  <si>
    <t>Trần Thị Khánh</t>
  </si>
  <si>
    <t>Huyền</t>
  </si>
  <si>
    <t>16/05/2000</t>
  </si>
  <si>
    <t>B18DCPT113</t>
  </si>
  <si>
    <t>Hương</t>
  </si>
  <si>
    <t>28/04/2000</t>
  </si>
  <si>
    <t>B18DCPT118</t>
  </si>
  <si>
    <t>Đỗ Quốc</t>
  </si>
  <si>
    <t>Khánh</t>
  </si>
  <si>
    <t>25/02/2000</t>
  </si>
  <si>
    <t>B18DCPT119</t>
  </si>
  <si>
    <t>Lê Duy</t>
  </si>
  <si>
    <t>15/12/2000</t>
  </si>
  <si>
    <t>B18DCPT121</t>
  </si>
  <si>
    <t>Trần Tuấn</t>
  </si>
  <si>
    <t>Khoa</t>
  </si>
  <si>
    <t>12/08/2000</t>
  </si>
  <si>
    <t>B18DCPT123</t>
  </si>
  <si>
    <t>Lê Thị Thúy</t>
  </si>
  <si>
    <t>Lan</t>
  </si>
  <si>
    <t>22/02/2000</t>
  </si>
  <si>
    <t>B18DCPT125</t>
  </si>
  <si>
    <t>Võ Ngọc</t>
  </si>
  <si>
    <t>Lân</t>
  </si>
  <si>
    <t>04/08/2000</t>
  </si>
  <si>
    <t>B18DCPT132</t>
  </si>
  <si>
    <t>Nguyễn Quang</t>
  </si>
  <si>
    <t>Linh</t>
  </si>
  <si>
    <t>08/05/2000</t>
  </si>
  <si>
    <t>B18DCPT136</t>
  </si>
  <si>
    <t>01/11/2000</t>
  </si>
  <si>
    <t>B18DCPT139</t>
  </si>
  <si>
    <t>Hà Thị Phương</t>
  </si>
  <si>
    <t>Loan</t>
  </si>
  <si>
    <t>27/10/2000</t>
  </si>
  <si>
    <t>B18DCPT140</t>
  </si>
  <si>
    <t>Dương Kim</t>
  </si>
  <si>
    <t>Long</t>
  </si>
  <si>
    <t>29/09/2000</t>
  </si>
  <si>
    <t>B18DCPT142</t>
  </si>
  <si>
    <t>Lê Tuấn</t>
  </si>
  <si>
    <t>22/06/2000</t>
  </si>
  <si>
    <t>B18DCPT143</t>
  </si>
  <si>
    <t>Nguyễn Đình</t>
  </si>
  <si>
    <t>12/10/2000</t>
  </si>
  <si>
    <t>B18DCPT144</t>
  </si>
  <si>
    <t>Nguyễn Văn</t>
  </si>
  <si>
    <t>15/09/2000</t>
  </si>
  <si>
    <t>B18DCPT155</t>
  </si>
  <si>
    <t>Mạnh</t>
  </si>
  <si>
    <t>05/03/2000</t>
  </si>
  <si>
    <t>B18DCPT156</t>
  </si>
  <si>
    <t>Lê Thị Hiền</t>
  </si>
  <si>
    <t>Minh</t>
  </si>
  <si>
    <t>04/09/2000</t>
  </si>
  <si>
    <t>B18DCPT157</t>
  </si>
  <si>
    <t>Nguyễn Chính</t>
  </si>
  <si>
    <t>15/08/2000</t>
  </si>
  <si>
    <t>B18DCPT171</t>
  </si>
  <si>
    <t>Phan Thị</t>
  </si>
  <si>
    <t>Nguyệt</t>
  </si>
  <si>
    <t>23/07/2000</t>
  </si>
  <si>
    <t>B18DCPT177</t>
  </si>
  <si>
    <t>Phước</t>
  </si>
  <si>
    <t>14/08/2000</t>
  </si>
  <si>
    <t>B18DCPT178</t>
  </si>
  <si>
    <t>Đỗ Thị</t>
  </si>
  <si>
    <t>Phương</t>
  </si>
  <si>
    <t>08/01/2000</t>
  </si>
  <si>
    <t>B18DCPT192</t>
  </si>
  <si>
    <t>Đào Thái</t>
  </si>
  <si>
    <t>Sơn</t>
  </si>
  <si>
    <t>08/09/2000</t>
  </si>
  <si>
    <t>B18DCPT196</t>
  </si>
  <si>
    <t>B18DCPT237</t>
  </si>
  <si>
    <t>Bùi Văn</t>
  </si>
  <si>
    <t>Trung</t>
  </si>
  <si>
    <t>10/02/2000</t>
  </si>
  <si>
    <t>B18DCPT202</t>
  </si>
  <si>
    <t>Phùng Văn</t>
  </si>
  <si>
    <t>Tuân</t>
  </si>
  <si>
    <t>31/10/2000</t>
  </si>
  <si>
    <t>B18DCPT209</t>
  </si>
  <si>
    <t>Đỗ Xuân</t>
  </si>
  <si>
    <t>Tùng</t>
  </si>
  <si>
    <t>26/04/2000</t>
  </si>
  <si>
    <t>B18DCPT213</t>
  </si>
  <si>
    <t>Lê Ánh</t>
  </si>
  <si>
    <t>Tuyết</t>
  </si>
  <si>
    <t>11/12/2000</t>
  </si>
  <si>
    <t>B18DCPT245</t>
  </si>
  <si>
    <t>Đoàn Thị Thu</t>
  </si>
  <si>
    <t>Uyên</t>
  </si>
  <si>
    <t>10/09/2000</t>
  </si>
  <si>
    <t>B18DCPT246</t>
  </si>
  <si>
    <t>Lê Thị Hồng</t>
  </si>
  <si>
    <t>Vân</t>
  </si>
  <si>
    <t>01/12/2000</t>
  </si>
  <si>
    <t>B18DCPT249</t>
  </si>
  <si>
    <t>Nguyễn Hữu</t>
  </si>
  <si>
    <t>Việt</t>
  </si>
  <si>
    <t>21/10/2000</t>
  </si>
  <si>
    <t>B18DCPT252</t>
  </si>
  <si>
    <t>Hoàng Hạ</t>
  </si>
  <si>
    <t>Vũ</t>
  </si>
  <si>
    <t>22/08/2000</t>
  </si>
  <si>
    <t>B18DCPT253</t>
  </si>
  <si>
    <t>Lê Xuân</t>
  </si>
  <si>
    <t>Xuân</t>
  </si>
  <si>
    <t>B18DCPT254</t>
  </si>
  <si>
    <t>Yên</t>
  </si>
  <si>
    <t>01/12/1999</t>
  </si>
  <si>
    <t>G05-A2</t>
  </si>
  <si>
    <t>B18DCPT004</t>
  </si>
  <si>
    <t>Bùi Quỳnh</t>
  </si>
  <si>
    <t>04/12/2000</t>
  </si>
  <si>
    <t>B18DCPT005</t>
  </si>
  <si>
    <t>Dương Đức</t>
  </si>
  <si>
    <t>02/11/2000</t>
  </si>
  <si>
    <t>B18DCPT007</t>
  </si>
  <si>
    <t>Lê Thị Lan</t>
  </si>
  <si>
    <t>B18DCPT009</t>
  </si>
  <si>
    <t>B18DCPT010</t>
  </si>
  <si>
    <t>Nguyễn Hải</t>
  </si>
  <si>
    <t>03/01/2000</t>
  </si>
  <si>
    <t>B18DCPT014</t>
  </si>
  <si>
    <t>Phạm Thị Vân</t>
  </si>
  <si>
    <t>27/06/2000</t>
  </si>
  <si>
    <t>B18DCPT024</t>
  </si>
  <si>
    <t>Trần Xuân</t>
  </si>
  <si>
    <t>B18DCPT028</t>
  </si>
  <si>
    <t>Bích</t>
  </si>
  <si>
    <t>24/11/2000</t>
  </si>
  <si>
    <t>B18DCPT029</t>
  </si>
  <si>
    <t>Hoàng Nông Điện</t>
  </si>
  <si>
    <t>Biên</t>
  </si>
  <si>
    <t>07/05/2000</t>
  </si>
  <si>
    <t>B18DCPT030</t>
  </si>
  <si>
    <t>Lê Thanh</t>
  </si>
  <si>
    <t>Bình</t>
  </si>
  <si>
    <t>11/10/2000</t>
  </si>
  <si>
    <t>B18DCPT049</t>
  </si>
  <si>
    <t>Nguyễn Văn Khánh</t>
  </si>
  <si>
    <t>Duy</t>
  </si>
  <si>
    <t>B18DCPT052</t>
  </si>
  <si>
    <t>Vũ Ánh</t>
  </si>
  <si>
    <t>B18DCPT064</t>
  </si>
  <si>
    <t>Nguyễn Thị Thu</t>
  </si>
  <si>
    <t>Giang</t>
  </si>
  <si>
    <t>26/11/2000</t>
  </si>
  <si>
    <t>B18DCPT073</t>
  </si>
  <si>
    <t>Đặng Thị</t>
  </si>
  <si>
    <t>20/02/2000</t>
  </si>
  <si>
    <t>B18DCPT074</t>
  </si>
  <si>
    <t>Lê Thị</t>
  </si>
  <si>
    <t>17/02/2000</t>
  </si>
  <si>
    <t>B18DCPT079</t>
  </si>
  <si>
    <t>Trần</t>
  </si>
  <si>
    <t>Hậu</t>
  </si>
  <si>
    <t>17/09/2000</t>
  </si>
  <si>
    <t>B18DCPT082</t>
  </si>
  <si>
    <t>Bùi Xuân</t>
  </si>
  <si>
    <t>Hiệp</t>
  </si>
  <si>
    <t>05/04/2000</t>
  </si>
  <si>
    <t>B18DCPT259</t>
  </si>
  <si>
    <t>Đỗ Mạnh</t>
  </si>
  <si>
    <t>11/04/2000</t>
  </si>
  <si>
    <t>B18DCPT084</t>
  </si>
  <si>
    <t>Nguyễn Chí</t>
  </si>
  <si>
    <t>B18DCPT085</t>
  </si>
  <si>
    <t>Nguyễn Nghiêm Chí</t>
  </si>
  <si>
    <t>26/01/2000</t>
  </si>
  <si>
    <t>B18DCPT088</t>
  </si>
  <si>
    <t>Tạ Thị Hồng</t>
  </si>
  <si>
    <t>Hoa</t>
  </si>
  <si>
    <t>13/09/2000</t>
  </si>
  <si>
    <t>B18DCPT094</t>
  </si>
  <si>
    <t>Nguyễn Huy</t>
  </si>
  <si>
    <t>B18DCPT098</t>
  </si>
  <si>
    <t>Trần Huy Minh</t>
  </si>
  <si>
    <t>12/07/2000</t>
  </si>
  <si>
    <t>B18DCPT101</t>
  </si>
  <si>
    <t>Bùi Quang</t>
  </si>
  <si>
    <t>20/08/2000</t>
  </si>
  <si>
    <t>B18DCPT104</t>
  </si>
  <si>
    <t>02/05/2000</t>
  </si>
  <si>
    <t>B18DCPT106</t>
  </si>
  <si>
    <t>Vương Việt</t>
  </si>
  <si>
    <t>B18DCPT114</t>
  </si>
  <si>
    <t>Vũ Minh</t>
  </si>
  <si>
    <t>Hường</t>
  </si>
  <si>
    <t>20/06/2000</t>
  </si>
  <si>
    <t>B18DCPT116</t>
  </si>
  <si>
    <t>Tô Thiên</t>
  </si>
  <si>
    <t>Kỷ</t>
  </si>
  <si>
    <t>19/08/2000</t>
  </si>
  <si>
    <t>B18DCPT124</t>
  </si>
  <si>
    <t>Nguyễn Tùng</t>
  </si>
  <si>
    <t>Lâm</t>
  </si>
  <si>
    <t>25/10/2000</t>
  </si>
  <si>
    <t>B18DCPT130</t>
  </si>
  <si>
    <t>Khuất Quang</t>
  </si>
  <si>
    <t>B18DCPT134</t>
  </si>
  <si>
    <t>Nguyễn Thị Hải</t>
  </si>
  <si>
    <t>B18DCPT138</t>
  </si>
  <si>
    <t>13/11/2000</t>
  </si>
  <si>
    <t>B18DCPT147</t>
  </si>
  <si>
    <t>Lộc</t>
  </si>
  <si>
    <t>B18DCPT148</t>
  </si>
  <si>
    <t>Lợi</t>
  </si>
  <si>
    <t>B18DCPT152</t>
  </si>
  <si>
    <t>25/09/2000</t>
  </si>
  <si>
    <t>B18DCPT154</t>
  </si>
  <si>
    <t>Vũ Đức</t>
  </si>
  <si>
    <t>13/07/2000</t>
  </si>
  <si>
    <t>B18DCPT159</t>
  </si>
  <si>
    <t>Nam</t>
  </si>
  <si>
    <t>B18DCPT168</t>
  </si>
  <si>
    <t>Lê Minh</t>
  </si>
  <si>
    <t>Ngọc</t>
  </si>
  <si>
    <t>08/12/2000</t>
  </si>
  <si>
    <t>B18DCPT169</t>
  </si>
  <si>
    <t>Nguyễn Hồng</t>
  </si>
  <si>
    <t>09/11/2000</t>
  </si>
  <si>
    <t>B18DCPT170</t>
  </si>
  <si>
    <t>Vi Văn</t>
  </si>
  <si>
    <t>Nguyện</t>
  </si>
  <si>
    <t>21/01/2000</t>
  </si>
  <si>
    <t>B18DCPT173</t>
  </si>
  <si>
    <t>Lê Hoàng Quỳnh</t>
  </si>
  <si>
    <t>Nhung</t>
  </si>
  <si>
    <t>08/10/2000</t>
  </si>
  <si>
    <t>B18DCPT174</t>
  </si>
  <si>
    <t>Đặng Kiều</t>
  </si>
  <si>
    <t>Oanh</t>
  </si>
  <si>
    <t>B18DCPT175</t>
  </si>
  <si>
    <t>Tạ Kiều</t>
  </si>
  <si>
    <t>02/02/2000</t>
  </si>
  <si>
    <t>B18DCPT176</t>
  </si>
  <si>
    <t>Phúc</t>
  </si>
  <si>
    <t>05/06/2000</t>
  </si>
  <si>
    <t>B18DCPT179</t>
  </si>
  <si>
    <t>Quang</t>
  </si>
  <si>
    <t>03/10/2000</t>
  </si>
  <si>
    <t>B18DCPT180</t>
  </si>
  <si>
    <t>B18DCPT181</t>
  </si>
  <si>
    <t>Phạm Đình</t>
  </si>
  <si>
    <t>19/01/2000</t>
  </si>
  <si>
    <t>B18DCPT186</t>
  </si>
  <si>
    <t>Lý Văn</t>
  </si>
  <si>
    <t>Quyết</t>
  </si>
  <si>
    <t>03/02/2000</t>
  </si>
  <si>
    <t>B17DCPT259</t>
  </si>
  <si>
    <t>Phạm Tiến</t>
  </si>
  <si>
    <t>23/07/1999</t>
  </si>
  <si>
    <t>B18DCPT187</t>
  </si>
  <si>
    <t>Bùi Thị Như</t>
  </si>
  <si>
    <t>Quỳnh</t>
  </si>
  <si>
    <t>23/09/2000</t>
  </si>
  <si>
    <t>B18DCPT188</t>
  </si>
  <si>
    <t>Nguyễn Ngọc</t>
  </si>
  <si>
    <t>26/12/2000</t>
  </si>
  <si>
    <t>B18DCPT189</t>
  </si>
  <si>
    <t>Nguyễn Thị Như</t>
  </si>
  <si>
    <t>B18DCPT194</t>
  </si>
  <si>
    <t>Nguyễn Đức Trường</t>
  </si>
  <si>
    <t>09/12/2000</t>
  </si>
  <si>
    <t>B18DCPT214</t>
  </si>
  <si>
    <t>Vũ Nhật</t>
  </si>
  <si>
    <t>Thái</t>
  </si>
  <si>
    <t>B18DCPT218</t>
  </si>
  <si>
    <t>Nguyễn Thị Ngọc</t>
  </si>
  <si>
    <t>Thảo</t>
  </si>
  <si>
    <t>22/10/2000</t>
  </si>
  <si>
    <t>B18DCPT220</t>
  </si>
  <si>
    <t>B18DCPT221</t>
  </si>
  <si>
    <t>Doãn Công</t>
  </si>
  <si>
    <t>Thế</t>
  </si>
  <si>
    <t>06/03/1998</t>
  </si>
  <si>
    <t>B18DCPT222</t>
  </si>
  <si>
    <t>Bùi Mai</t>
  </si>
  <si>
    <t>Thi</t>
  </si>
  <si>
    <t>18/12/2000</t>
  </si>
  <si>
    <t>B18DCPT229</t>
  </si>
  <si>
    <t>Dương Thị Bích</t>
  </si>
  <si>
    <t>Thủy</t>
  </si>
  <si>
    <t>30/10/2000</t>
  </si>
  <si>
    <t>B18DCPT233</t>
  </si>
  <si>
    <t>Nguyễn Kiều</t>
  </si>
  <si>
    <t>Trang</t>
  </si>
  <si>
    <t>B18DCPT234</t>
  </si>
  <si>
    <t>Nguyễn Thị Huyền</t>
  </si>
  <si>
    <t>17/01/1999</t>
  </si>
  <si>
    <t>B18DCPT236</t>
  </si>
  <si>
    <t>Nguyễn Việt</t>
  </si>
  <si>
    <t>Trinh</t>
  </si>
  <si>
    <t>15/01/2000</t>
  </si>
  <si>
    <t>B18DCPT238</t>
  </si>
  <si>
    <t>Lưu Tuấn</t>
  </si>
  <si>
    <t>15/04/2000</t>
  </si>
  <si>
    <t>B18DCPT244</t>
  </si>
  <si>
    <t>Trường</t>
  </si>
  <si>
    <t>B18DCPT204</t>
  </si>
  <si>
    <t>Đặng Minh</t>
  </si>
  <si>
    <t>Tuấn</t>
  </si>
  <si>
    <t>B18DCPT210</t>
  </si>
  <si>
    <t>Ngô Thanh</t>
  </si>
  <si>
    <t>07/06/2000</t>
  </si>
  <si>
    <t>B18DCPT258</t>
  </si>
  <si>
    <t>Yến</t>
  </si>
  <si>
    <t>29/02/2000</t>
  </si>
  <si>
    <t>B18DCPT011</t>
  </si>
  <si>
    <t>Nguyễn Tuấn</t>
  </si>
  <si>
    <t>B18DCPT017</t>
  </si>
  <si>
    <t>Trần Tiến</t>
  </si>
  <si>
    <t>09/03/2000</t>
  </si>
  <si>
    <t>B18DCPT018</t>
  </si>
  <si>
    <t>07/10/2000</t>
  </si>
  <si>
    <t>B18DCPT019</t>
  </si>
  <si>
    <t>09/01/2000</t>
  </si>
  <si>
    <t>B18DCPT031</t>
  </si>
  <si>
    <t>Phan Văn</t>
  </si>
  <si>
    <t>03/04/2000</t>
  </si>
  <si>
    <t>B18DCPT037</t>
  </si>
  <si>
    <t>Mai Thanh</t>
  </si>
  <si>
    <t>Chiến</t>
  </si>
  <si>
    <t>B13DCPT007</t>
  </si>
  <si>
    <t>Trần Đăng</t>
  </si>
  <si>
    <t>Chung</t>
  </si>
  <si>
    <t>22/05/1995</t>
  </si>
  <si>
    <t>D13PTDPT</t>
  </si>
  <si>
    <t>B18DCPT038</t>
  </si>
  <si>
    <t>Chượng</t>
  </si>
  <si>
    <t>09/06/2000</t>
  </si>
  <si>
    <t>B18DCPT033</t>
  </si>
  <si>
    <t>Đoàn Văn</t>
  </si>
  <si>
    <t>B18DCPT040</t>
  </si>
  <si>
    <t>Cấn Văn</t>
  </si>
  <si>
    <t>B18DCPT046</t>
  </si>
  <si>
    <t>Trần Ngọc</t>
  </si>
  <si>
    <t>17/08/2000</t>
  </si>
  <si>
    <t>B18DCPT047</t>
  </si>
  <si>
    <t>Vũ Đắc</t>
  </si>
  <si>
    <t>27/11/2000</t>
  </si>
  <si>
    <t>B18DCPT048</t>
  </si>
  <si>
    <t>B18DCPT057</t>
  </si>
  <si>
    <t>Bùi Hoàng Hải</t>
  </si>
  <si>
    <t>28/09/2000</t>
  </si>
  <si>
    <t>B18DCPT061</t>
  </si>
  <si>
    <t>Đồng Quang</t>
  </si>
  <si>
    <t>B18DCPT065</t>
  </si>
  <si>
    <t>Nguyễn Trường</t>
  </si>
  <si>
    <t>B18DCPT066</t>
  </si>
  <si>
    <t>Giáp</t>
  </si>
  <si>
    <t>26/05/2000</t>
  </si>
  <si>
    <t>B18DCPT068</t>
  </si>
  <si>
    <t>Hoàng Thị Ngọc</t>
  </si>
  <si>
    <t>Hà</t>
  </si>
  <si>
    <t>13/01/2000</t>
  </si>
  <si>
    <t>B18DCPT077</t>
  </si>
  <si>
    <t>Tạ Thị Kim</t>
  </si>
  <si>
    <t>30/04/2000</t>
  </si>
  <si>
    <t>B18DCPT080</t>
  </si>
  <si>
    <t>24/08/2000</t>
  </si>
  <si>
    <t>B18DCPT083</t>
  </si>
  <si>
    <t>Nguyễn Đăng</t>
  </si>
  <si>
    <t>21/11/2000</t>
  </si>
  <si>
    <t>B18DCPT086</t>
  </si>
  <si>
    <t>B18DCPT087</t>
  </si>
  <si>
    <t>Vũ Trung</t>
  </si>
  <si>
    <t>16/12/2000</t>
  </si>
  <si>
    <t>B18DCPT092</t>
  </si>
  <si>
    <t>Đàm Phi</t>
  </si>
  <si>
    <t>07/08/2000</t>
  </si>
  <si>
    <t>B18DCPT093</t>
  </si>
  <si>
    <t>Ngô Việt</t>
  </si>
  <si>
    <t>07/02/2000</t>
  </si>
  <si>
    <t>B18DCPT099</t>
  </si>
  <si>
    <t>Huấn</t>
  </si>
  <si>
    <t>B18DCPT105</t>
  </si>
  <si>
    <t>Tạ Quang</t>
  </si>
  <si>
    <t>12/03/2000</t>
  </si>
  <si>
    <t>B18DCPT110</t>
  </si>
  <si>
    <t>Bùi Thị Thu</t>
  </si>
  <si>
    <t>31/12/2000</t>
  </si>
  <si>
    <t>B18DCPT117</t>
  </si>
  <si>
    <t>Hoàng Xuân</t>
  </si>
  <si>
    <t>Khang</t>
  </si>
  <si>
    <t>30/06/2000</t>
  </si>
  <si>
    <t>B18DCPT120</t>
  </si>
  <si>
    <t>Khiêm</t>
  </si>
  <si>
    <t>16/02/2000</t>
  </si>
  <si>
    <t>B18DCPT122</t>
  </si>
  <si>
    <t>Lam</t>
  </si>
  <si>
    <t>B18DCPT126</t>
  </si>
  <si>
    <t>Lê Đình</t>
  </si>
  <si>
    <t>Lịch</t>
  </si>
  <si>
    <t>25/03/2000</t>
  </si>
  <si>
    <t>B18DCPT127</t>
  </si>
  <si>
    <t>Phan Công</t>
  </si>
  <si>
    <t>Liêm</t>
  </si>
  <si>
    <t>B18DCPT128</t>
  </si>
  <si>
    <t>Kiều Thị Bích</t>
  </si>
  <si>
    <t>Liên</t>
  </si>
  <si>
    <t>29/07/2000</t>
  </si>
  <si>
    <t>B18DCPT131</t>
  </si>
  <si>
    <t>06/02/2000</t>
  </si>
  <si>
    <t>B18DCPT133</t>
  </si>
  <si>
    <t>20/05/2000</t>
  </si>
  <si>
    <t>B18DCPT141</t>
  </si>
  <si>
    <t>Lê Ngọc</t>
  </si>
  <si>
    <t>B18DCPT145</t>
  </si>
  <si>
    <t>Nguyễn Xuân Thanh</t>
  </si>
  <si>
    <t>04/03/2000</t>
  </si>
  <si>
    <t>B17DCPT130</t>
  </si>
  <si>
    <t>Lưu Diệu</t>
  </si>
  <si>
    <t>Ly</t>
  </si>
  <si>
    <t>14/09/1999</t>
  </si>
  <si>
    <t>D17CQPT02-B</t>
  </si>
  <si>
    <t>B18DCPT153</t>
  </si>
  <si>
    <t>Nguyễn Hùng</t>
  </si>
  <si>
    <t>B18DCPT158</t>
  </si>
  <si>
    <t>Trương Huyền</t>
  </si>
  <si>
    <t>My</t>
  </si>
  <si>
    <t>04/04/2000</t>
  </si>
  <si>
    <t>B18DCPT167</t>
  </si>
  <si>
    <t>Đỗ Thị Bích</t>
  </si>
  <si>
    <t>02/01/2000</t>
  </si>
  <si>
    <t>B18DCPT182</t>
  </si>
  <si>
    <t>B18DCPT183</t>
  </si>
  <si>
    <t>Quân</t>
  </si>
  <si>
    <t>14/06/2000</t>
  </si>
  <si>
    <t>B18DCPT185</t>
  </si>
  <si>
    <t>Cao Minh</t>
  </si>
  <si>
    <t>Quyền</t>
  </si>
  <si>
    <t>B18DCPT193</t>
  </si>
  <si>
    <t>Mai Ngân</t>
  </si>
  <si>
    <t>B18DCPT217</t>
  </si>
  <si>
    <t>Lê Phương</t>
  </si>
  <si>
    <t>08/11/2000</t>
  </si>
  <si>
    <t>B18DCPT219</t>
  </si>
  <si>
    <t>Nguyễn Thị Phương</t>
  </si>
  <si>
    <t>13/08/2000</t>
  </si>
  <si>
    <t>B18DCPT223</t>
  </si>
  <si>
    <t>Thọ</t>
  </si>
  <si>
    <t>21/04/2000</t>
  </si>
  <si>
    <t>B18DCPT224</t>
  </si>
  <si>
    <t>Thơ</t>
  </si>
  <si>
    <t>B18DCPT225</t>
  </si>
  <si>
    <t>Dương Thị</t>
  </si>
  <si>
    <t>Thơm</t>
  </si>
  <si>
    <t>B17DCPT198</t>
  </si>
  <si>
    <t>Phạm Phúc</t>
  </si>
  <si>
    <t>Thuần</t>
  </si>
  <si>
    <t>07/05/1999</t>
  </si>
  <si>
    <t>B18DCPT226</t>
  </si>
  <si>
    <t>Trương Duy</t>
  </si>
  <si>
    <t>Thuận</t>
  </si>
  <si>
    <t>B18DCPT228</t>
  </si>
  <si>
    <t>Thùy</t>
  </si>
  <si>
    <t>B18DCPT200</t>
  </si>
  <si>
    <t>Trần Minh</t>
  </si>
  <si>
    <t>Tiến</t>
  </si>
  <si>
    <t>25/05/2000</t>
  </si>
  <si>
    <t>B18DCPT235</t>
  </si>
  <si>
    <t>Phạm Minh</t>
  </si>
  <si>
    <t>Trí</t>
  </si>
  <si>
    <t>03/11/2000</t>
  </si>
  <si>
    <t>B18DCPT240</t>
  </si>
  <si>
    <t>21/07/2000</t>
  </si>
  <si>
    <t>B18DCPT241</t>
  </si>
  <si>
    <t>B18DCPT243</t>
  </si>
  <si>
    <t>Nguyễn Thị</t>
  </si>
  <si>
    <t>Truyền</t>
  </si>
  <si>
    <t>B18DCPT201</t>
  </si>
  <si>
    <t>Tú</t>
  </si>
  <si>
    <t>13/12/2000</t>
  </si>
  <si>
    <t>B18DCPT203</t>
  </si>
  <si>
    <t>Bùi Trung</t>
  </si>
  <si>
    <t>02/03/2000</t>
  </si>
  <si>
    <t>B18DCPT206</t>
  </si>
  <si>
    <t>Phạm Anh</t>
  </si>
  <si>
    <t>23/02/2000</t>
  </si>
  <si>
    <t>B18DCPT208</t>
  </si>
  <si>
    <t>Cù Thanh</t>
  </si>
  <si>
    <t>B18DCPT247</t>
  </si>
  <si>
    <t>B18DCPT248</t>
  </si>
  <si>
    <t>Vũ Tường</t>
  </si>
  <si>
    <t>B18DCPT251</t>
  </si>
  <si>
    <t>Trần Văn</t>
  </si>
  <si>
    <t>Vinh</t>
  </si>
  <si>
    <t>20/11/2000</t>
  </si>
  <si>
    <t>B18DCPT255</t>
  </si>
  <si>
    <t>Hán Thị Hải</t>
  </si>
  <si>
    <t>02/06/2000</t>
  </si>
  <si>
    <t>B18DCPT256</t>
  </si>
  <si>
    <t>14/12/2000</t>
  </si>
  <si>
    <t>B18DCPT001</t>
  </si>
  <si>
    <t>Đỗ Tâm Linh</t>
  </si>
  <si>
    <t>13/06/2000</t>
  </si>
  <si>
    <t>B18DCPT012</t>
  </si>
  <si>
    <t>Nguyễn Thị Quỳnh</t>
  </si>
  <si>
    <t>B18DCPT015</t>
  </si>
  <si>
    <t>Phan Thị Mai</t>
  </si>
  <si>
    <t>B18DCPT027</t>
  </si>
  <si>
    <t>07/09/2000</t>
  </si>
  <si>
    <t>B18DCPT032</t>
  </si>
  <si>
    <t>Trịnh Thị</t>
  </si>
  <si>
    <t>Cúc</t>
  </si>
  <si>
    <t>B18DCPT035</t>
  </si>
  <si>
    <t>Phạm Quốc</t>
  </si>
  <si>
    <t>B18DCPT039</t>
  </si>
  <si>
    <t>Đỗ Ngọc</t>
  </si>
  <si>
    <t>Dung</t>
  </si>
  <si>
    <t>07/12/2000</t>
  </si>
  <si>
    <t>B18DCPT042</t>
  </si>
  <si>
    <t>Đỗ Vũ</t>
  </si>
  <si>
    <t>B18DCPT043</t>
  </si>
  <si>
    <t>Nguyễn Anh</t>
  </si>
  <si>
    <t>31/03/2000</t>
  </si>
  <si>
    <t>B18DCPT053</t>
  </si>
  <si>
    <t>Nguyễn Cao Quốc</t>
  </si>
  <si>
    <t>B18DCPT054</t>
  </si>
  <si>
    <t>Nguyễn Duy</t>
  </si>
  <si>
    <t>16/08/2000</t>
  </si>
  <si>
    <t>B18DCPT058</t>
  </si>
  <si>
    <t>Cao Hải</t>
  </si>
  <si>
    <t>16/11/2000</t>
  </si>
  <si>
    <t>B18DCPT059</t>
  </si>
  <si>
    <t>B18DCPT062</t>
  </si>
  <si>
    <t>Nguyễn Minh</t>
  </si>
  <si>
    <t>18/03/2000</t>
  </si>
  <si>
    <t>B18DCPT067</t>
  </si>
  <si>
    <t>Đông Thị Ngân</t>
  </si>
  <si>
    <t>B18DCPT069</t>
  </si>
  <si>
    <t>Phạm Thị Thu</t>
  </si>
  <si>
    <t>06/10/2000</t>
  </si>
  <si>
    <t>B18DCPT071</t>
  </si>
  <si>
    <t>Tô Xuân</t>
  </si>
  <si>
    <t>B18DCPT072</t>
  </si>
  <si>
    <t>Nguyễn Thị Hồng</t>
  </si>
  <si>
    <t>Hạnh</t>
  </si>
  <si>
    <t>23/08/2000</t>
  </si>
  <si>
    <t>B18DCPT076</t>
  </si>
  <si>
    <t>Phạm Phương</t>
  </si>
  <si>
    <t>16/09/2000</t>
  </si>
  <si>
    <t>B18DCPT078</t>
  </si>
  <si>
    <t>B18DCPT096</t>
  </si>
  <si>
    <t>Phạm  Thi</t>
  </si>
  <si>
    <t>29/05/2000</t>
  </si>
  <si>
    <t>B18DCPT097</t>
  </si>
  <si>
    <t>Trần Đình</t>
  </si>
  <si>
    <t>B18DCPT107</t>
  </si>
  <si>
    <t>Nguyễn Khánh</t>
  </si>
  <si>
    <t>B18DCPT108</t>
  </si>
  <si>
    <t>Nguyễn Thu</t>
  </si>
  <si>
    <t>B18DCPT111</t>
  </si>
  <si>
    <t>18/06/2000</t>
  </si>
  <si>
    <t>B18DCPT112</t>
  </si>
  <si>
    <t>B18DCPT115</t>
  </si>
  <si>
    <t>Kiên</t>
  </si>
  <si>
    <t>09/03/1998</t>
  </si>
  <si>
    <t>B18DCPT129</t>
  </si>
  <si>
    <t>B18DCPT135</t>
  </si>
  <si>
    <t>Nguyễn Thùy</t>
  </si>
  <si>
    <t>18/09/2000</t>
  </si>
  <si>
    <t>B18DCPT137</t>
  </si>
  <si>
    <t>Phạm Thị Thuỳ</t>
  </si>
  <si>
    <t>08/03/2000</t>
  </si>
  <si>
    <t>B18DCPT149</t>
  </si>
  <si>
    <t>Nguyễn Thành</t>
  </si>
  <si>
    <t>Luân</t>
  </si>
  <si>
    <t>B18DCPT150</t>
  </si>
  <si>
    <t>B18DCPT151</t>
  </si>
  <si>
    <t>15/10/2000</t>
  </si>
  <si>
    <t>B15DCTT052</t>
  </si>
  <si>
    <t>22/01/1997</t>
  </si>
  <si>
    <t>D15CQTT02-B</t>
  </si>
  <si>
    <t>B18DCPT160</t>
  </si>
  <si>
    <t>01/07/2000</t>
  </si>
  <si>
    <t>B18DCPT161</t>
  </si>
  <si>
    <t>Trần Hải</t>
  </si>
  <si>
    <t>26/03/2000</t>
  </si>
  <si>
    <t>B18DCPT162</t>
  </si>
  <si>
    <t>Vũ Thành</t>
  </si>
  <si>
    <t>B18DCPT164</t>
  </si>
  <si>
    <t>Ngân</t>
  </si>
  <si>
    <t>30/11/2000</t>
  </si>
  <si>
    <t>B18DCPT166</t>
  </si>
  <si>
    <t>Đoàn Hồng</t>
  </si>
  <si>
    <t>B18DCPT172</t>
  </si>
  <si>
    <t>Nhân</t>
  </si>
  <si>
    <t>01/08/2000</t>
  </si>
  <si>
    <t>B18DCPT163</t>
  </si>
  <si>
    <t>Ninh</t>
  </si>
  <si>
    <t>03/12/2000</t>
  </si>
  <si>
    <t>B18DCPT184</t>
  </si>
  <si>
    <t>Quý</t>
  </si>
  <si>
    <t>16/01/2000</t>
  </si>
  <si>
    <t>B18DCPT190</t>
  </si>
  <si>
    <t>Trần Như</t>
  </si>
  <si>
    <t>14/07/2000</t>
  </si>
  <si>
    <t>B18DCPT191</t>
  </si>
  <si>
    <t>Hoàng Văn</t>
  </si>
  <si>
    <t>Sang</t>
  </si>
  <si>
    <t>B17DCPT174</t>
  </si>
  <si>
    <t>Nguyễn Đức Tùng</t>
  </si>
  <si>
    <t>12/05/1999</t>
  </si>
  <si>
    <t>B18DCPT195</t>
  </si>
  <si>
    <t>Nguyễn Thái</t>
  </si>
  <si>
    <t>18/08/2000</t>
  </si>
  <si>
    <t>B18DCPT197</t>
  </si>
  <si>
    <t>Tài</t>
  </si>
  <si>
    <t>B18DCPT198</t>
  </si>
  <si>
    <t>Tâm</t>
  </si>
  <si>
    <t>B18DCPT215</t>
  </si>
  <si>
    <t>Lã Quang</t>
  </si>
  <si>
    <t>Thành</t>
  </si>
  <si>
    <t>25/08/2000</t>
  </si>
  <si>
    <t>B18DCPT216</t>
  </si>
  <si>
    <t>B18DCPT230</t>
  </si>
  <si>
    <t>24/09/2000</t>
  </si>
  <si>
    <t>B18DCPT227</t>
  </si>
  <si>
    <t>Thuỷ</t>
  </si>
  <si>
    <t>B18DCPT231</t>
  </si>
  <si>
    <t>Nguyễn Thanh</t>
  </si>
  <si>
    <t>Thư</t>
  </si>
  <si>
    <t>23/01/2000</t>
  </si>
  <si>
    <t>B18DCPT232</t>
  </si>
  <si>
    <t>Tô Thị</t>
  </si>
  <si>
    <t>Thương</t>
  </si>
  <si>
    <t>07/07/2000</t>
  </si>
  <si>
    <t>B18DCPT199</t>
  </si>
  <si>
    <t>31/07/2000</t>
  </si>
  <si>
    <t>B18DCPT239</t>
  </si>
  <si>
    <t>Ngô Quang</t>
  </si>
  <si>
    <t>15/07/2000</t>
  </si>
  <si>
    <t>B18DCPT242</t>
  </si>
  <si>
    <t>Trịnh Phan</t>
  </si>
  <si>
    <t>12/09/2000</t>
  </si>
  <si>
    <t>B17DCPT219</t>
  </si>
  <si>
    <t>Trần Thanh</t>
  </si>
  <si>
    <t>15/04/1999</t>
  </si>
  <si>
    <t>D17CQPT03-B</t>
  </si>
  <si>
    <t>B18DCPT205</t>
  </si>
  <si>
    <t>Đồng Anh</t>
  </si>
  <si>
    <t>B14DCPT109</t>
  </si>
  <si>
    <t>28/02/1996</t>
  </si>
  <si>
    <t>D14PTDPT</t>
  </si>
  <si>
    <t>B18DCPT207</t>
  </si>
  <si>
    <t>Trần Anh</t>
  </si>
  <si>
    <t>28/02/2000</t>
  </si>
  <si>
    <t>B18DCPT211</t>
  </si>
  <si>
    <t>Nguyễn Kim</t>
  </si>
  <si>
    <t>B18DCPT212</t>
  </si>
  <si>
    <t>B18DCPT257</t>
  </si>
  <si>
    <t>Nguyễn Hoài</t>
  </si>
  <si>
    <t>06/05/2000</t>
  </si>
  <si>
    <t>BẢNG ĐIỂM HỌC PHẦN</t>
  </si>
  <si>
    <t>C</t>
  </si>
  <si>
    <t>V</t>
  </si>
  <si>
    <t>Vắng</t>
  </si>
  <si>
    <t>Hà Nội, ngày 05  tháng 07  năm 2019</t>
  </si>
  <si>
    <t>Hà Nội, ngày  05 tháng 07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</si>
</sst>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9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6"/>
      <name val="Times New Roman"/>
      <family val="1"/>
    </font>
    <font>
      <b/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33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10" fillId="0" borderId="0" xfId="1" applyFont="1" applyFill="1" applyAlignment="1" applyProtection="1">
      <alignment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Alignment="1" applyProtection="1">
      <alignment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0" fontId="27" fillId="0" borderId="0" xfId="1" applyFont="1" applyFill="1" applyAlignment="1" applyProtection="1">
      <alignment horizontal="center"/>
      <protection locked="0"/>
    </xf>
    <xf numFmtId="0" fontId="28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28" fillId="0" borderId="0" xfId="1" applyFont="1" applyFill="1" applyAlignment="1" applyProtection="1">
      <alignment horizontal="center" vertical="center"/>
      <protection locked="0"/>
    </xf>
    <xf numFmtId="0" fontId="28" fillId="0" borderId="0" xfId="1" applyFont="1" applyFill="1" applyAlignment="1" applyProtection="1">
      <alignment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9"/>
      <tableStyleElement type="headerRow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111"/>
  <sheetViews>
    <sheetView workbookViewId="0">
      <pane ySplit="4" topLeftCell="A83" activePane="bottomLeft" state="frozen"/>
      <selection activeCell="A6" sqref="A6:XFD6"/>
      <selection pane="bottomLeft" activeCell="A86" sqref="A86:XFD96"/>
    </sheetView>
  </sheetViews>
  <sheetFormatPr defaultColWidth="9" defaultRowHeight="15.75"/>
  <cols>
    <col min="1" max="1" width="0.5" style="1" customWidth="1"/>
    <col min="2" max="2" width="6.125" style="1" customWidth="1"/>
    <col min="3" max="3" width="13.375" style="1" customWidth="1"/>
    <col min="4" max="4" width="15.625" style="1" customWidth="1"/>
    <col min="5" max="5" width="7.25" style="1" customWidth="1"/>
    <col min="6" max="6" width="9.375" style="1" hidden="1" customWidth="1"/>
    <col min="7" max="7" width="13.5" style="1" customWidth="1"/>
    <col min="8" max="8" width="6.875" style="1" customWidth="1"/>
    <col min="9" max="9" width="7" style="1" customWidth="1"/>
    <col min="10" max="11" width="4.375" style="1" hidden="1" customWidth="1"/>
    <col min="12" max="12" width="5.125" style="1" hidden="1" customWidth="1"/>
    <col min="13" max="13" width="4.875" style="1" hidden="1" customWidth="1"/>
    <col min="14" max="14" width="8.75" style="1" hidden="1" customWidth="1"/>
    <col min="15" max="15" width="9" style="1" hidden="1" customWidth="1"/>
    <col min="16" max="16" width="7.125" style="1" customWidth="1"/>
    <col min="17" max="17" width="7.75" style="1" customWidth="1"/>
    <col min="18" max="18" width="6.5" style="1" hidden="1" customWidth="1"/>
    <col min="19" max="19" width="11.875" style="1" hidden="1" customWidth="1"/>
    <col min="20" max="20" width="17.8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97" t="s">
        <v>0</v>
      </c>
      <c r="H1" s="97"/>
      <c r="I1" s="97"/>
      <c r="J1" s="97"/>
      <c r="K1" s="97"/>
      <c r="L1" s="97" t="s">
        <v>305</v>
      </c>
      <c r="M1" s="97"/>
      <c r="N1" s="97"/>
      <c r="O1" s="97"/>
      <c r="P1" s="97"/>
      <c r="Q1" s="97"/>
      <c r="R1" s="97"/>
      <c r="S1" s="97"/>
      <c r="T1" s="97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7" t="s">
        <v>851</v>
      </c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3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3" t="s">
        <v>52</v>
      </c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5" t="s">
        <v>3</v>
      </c>
      <c r="C5" s="125"/>
      <c r="D5" s="95" t="s">
        <v>55</v>
      </c>
      <c r="E5" s="95"/>
      <c r="F5" s="95"/>
      <c r="G5" s="95"/>
      <c r="H5" s="95"/>
      <c r="I5" s="95"/>
      <c r="J5" s="95"/>
      <c r="K5" s="95"/>
      <c r="L5" s="95"/>
      <c r="M5" s="95"/>
      <c r="N5" s="95"/>
      <c r="O5" s="129" t="s">
        <v>56</v>
      </c>
      <c r="P5" s="129"/>
      <c r="Q5" s="129"/>
      <c r="R5" s="129"/>
      <c r="S5" s="129"/>
      <c r="T5" s="129"/>
      <c r="W5" s="104" t="s">
        <v>43</v>
      </c>
      <c r="X5" s="104" t="s">
        <v>9</v>
      </c>
      <c r="Y5" s="104" t="s">
        <v>42</v>
      </c>
      <c r="Z5" s="104" t="s">
        <v>41</v>
      </c>
      <c r="AA5" s="104"/>
      <c r="AB5" s="104"/>
      <c r="AC5" s="104"/>
      <c r="AD5" s="104" t="s">
        <v>40</v>
      </c>
      <c r="AE5" s="104"/>
      <c r="AF5" s="104" t="s">
        <v>38</v>
      </c>
      <c r="AG5" s="104"/>
      <c r="AH5" s="104" t="s">
        <v>39</v>
      </c>
      <c r="AI5" s="104"/>
      <c r="AJ5" s="104" t="s">
        <v>37</v>
      </c>
      <c r="AK5" s="104"/>
      <c r="AL5" s="83"/>
    </row>
    <row r="6" spans="2:38" ht="17.25" customHeight="1">
      <c r="B6" s="124" t="s">
        <v>4</v>
      </c>
      <c r="C6" s="124"/>
      <c r="D6" s="8">
        <v>2</v>
      </c>
      <c r="G6" s="92" t="s">
        <v>51</v>
      </c>
      <c r="H6" s="128" t="s">
        <v>58</v>
      </c>
      <c r="I6" s="128"/>
      <c r="J6" s="128"/>
      <c r="K6" s="128"/>
      <c r="L6" s="128"/>
      <c r="M6" s="128"/>
      <c r="N6" s="128"/>
      <c r="O6" s="129" t="s">
        <v>57</v>
      </c>
      <c r="P6" s="129"/>
      <c r="Q6" s="129"/>
      <c r="R6" s="129"/>
      <c r="S6" s="129"/>
      <c r="T6" s="129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4"/>
      <c r="X7" s="104"/>
      <c r="Y7" s="104"/>
      <c r="Z7" s="104"/>
      <c r="AA7" s="104"/>
      <c r="AB7" s="104"/>
      <c r="AC7" s="104"/>
      <c r="AD7" s="104"/>
      <c r="AE7" s="104"/>
      <c r="AF7" s="104"/>
      <c r="AG7" s="104"/>
      <c r="AH7" s="104"/>
      <c r="AI7" s="104"/>
      <c r="AJ7" s="104"/>
      <c r="AK7" s="104"/>
      <c r="AL7" s="83"/>
    </row>
    <row r="8" spans="2:38" ht="44.25" customHeight="1">
      <c r="B8" s="105" t="s">
        <v>5</v>
      </c>
      <c r="C8" s="113" t="s">
        <v>6</v>
      </c>
      <c r="D8" s="115" t="s">
        <v>7</v>
      </c>
      <c r="E8" s="116"/>
      <c r="F8" s="105" t="s">
        <v>8</v>
      </c>
      <c r="G8" s="105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12" t="s">
        <v>14</v>
      </c>
      <c r="M8" s="108" t="s">
        <v>44</v>
      </c>
      <c r="N8" s="110"/>
      <c r="O8" s="112" t="s">
        <v>15</v>
      </c>
      <c r="P8" s="112" t="s">
        <v>16</v>
      </c>
      <c r="Q8" s="105" t="s">
        <v>17</v>
      </c>
      <c r="R8" s="112" t="s">
        <v>18</v>
      </c>
      <c r="S8" s="105" t="s">
        <v>19</v>
      </c>
      <c r="T8" s="105" t="s">
        <v>20</v>
      </c>
      <c r="W8" s="104"/>
      <c r="X8" s="104"/>
      <c r="Y8" s="104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6"/>
      <c r="C9" s="114"/>
      <c r="D9" s="117"/>
      <c r="E9" s="118"/>
      <c r="F9" s="106"/>
      <c r="G9" s="106"/>
      <c r="H9" s="119"/>
      <c r="I9" s="119"/>
      <c r="J9" s="119"/>
      <c r="K9" s="119"/>
      <c r="L9" s="112"/>
      <c r="M9" s="79" t="s">
        <v>45</v>
      </c>
      <c r="N9" s="79" t="s">
        <v>46</v>
      </c>
      <c r="O9" s="112"/>
      <c r="P9" s="112"/>
      <c r="Q9" s="107"/>
      <c r="R9" s="112"/>
      <c r="S9" s="106"/>
      <c r="T9" s="107"/>
      <c r="V9" s="90"/>
      <c r="W9" s="67" t="str">
        <f>+D5</f>
        <v>Mỹ thuật cơ bản</v>
      </c>
      <c r="X9" s="68" t="str">
        <f>+O5</f>
        <v>Nhóm: MUL1218-01</v>
      </c>
      <c r="Y9" s="69">
        <f>+$AH$9+$AJ$9+$AF$9</f>
        <v>67</v>
      </c>
      <c r="Z9" s="63">
        <f>COUNTIF($S$10:$S$137,"Khiển trách")</f>
        <v>0</v>
      </c>
      <c r="AA9" s="63">
        <f>COUNTIF($S$10:$S$137,"Cảnh cáo")</f>
        <v>0</v>
      </c>
      <c r="AB9" s="63">
        <f>COUNTIF($S$10:$S$137,"Đình chỉ thi")</f>
        <v>0</v>
      </c>
      <c r="AC9" s="70">
        <f>+($Z$9+$AA$9+$AB$9)/$Y$9*100%</f>
        <v>0</v>
      </c>
      <c r="AD9" s="63">
        <f>SUM(COUNTIF($S$10:$S$135,"Vắng"),COUNTIF($S$10:$S$135,"Vắng có phép"))</f>
        <v>0</v>
      </c>
      <c r="AE9" s="71">
        <f>+$AD$9/$Y$9</f>
        <v>0</v>
      </c>
      <c r="AF9" s="72">
        <f>COUNTIF($V$10:$V$135,"Thi lại")</f>
        <v>0</v>
      </c>
      <c r="AG9" s="71">
        <f>+$AF$9/$Y$9</f>
        <v>0</v>
      </c>
      <c r="AH9" s="72">
        <f>COUNTIF($V$10:$V$136,"Học lại")</f>
        <v>4</v>
      </c>
      <c r="AI9" s="71">
        <f>+$AH$9/$Y$9</f>
        <v>5.9701492537313432E-2</v>
      </c>
      <c r="AJ9" s="63">
        <f>COUNTIF($V$11:$V$136,"Đạt")</f>
        <v>63</v>
      </c>
      <c r="AK9" s="70">
        <f>+$AJ$9/$Y$9</f>
        <v>0.94029850746268662</v>
      </c>
      <c r="AL9" s="82"/>
    </row>
    <row r="10" spans="2:38" ht="27" customHeight="1">
      <c r="B10" s="108" t="s">
        <v>26</v>
      </c>
      <c r="C10" s="109"/>
      <c r="D10" s="109"/>
      <c r="E10" s="109"/>
      <c r="F10" s="109"/>
      <c r="G10" s="110"/>
      <c r="H10" s="10">
        <v>10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60</v>
      </c>
      <c r="Q10" s="106"/>
      <c r="R10" s="14"/>
      <c r="S10" s="14"/>
      <c r="T10" s="106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" customHeight="1">
      <c r="B11" s="15">
        <v>1</v>
      </c>
      <c r="C11" s="16" t="s">
        <v>62</v>
      </c>
      <c r="D11" s="17" t="s">
        <v>63</v>
      </c>
      <c r="E11" s="18" t="s">
        <v>64</v>
      </c>
      <c r="F11" s="19" t="s">
        <v>65</v>
      </c>
      <c r="G11" s="16" t="s">
        <v>66</v>
      </c>
      <c r="H11" s="20">
        <v>9</v>
      </c>
      <c r="I11" s="20">
        <v>7</v>
      </c>
      <c r="J11" s="20" t="s">
        <v>27</v>
      </c>
      <c r="K11" s="20" t="s">
        <v>27</v>
      </c>
      <c r="L11" s="21"/>
      <c r="M11" s="21"/>
      <c r="N11" s="21"/>
      <c r="O11" s="21"/>
      <c r="P11" s="22">
        <v>6</v>
      </c>
      <c r="Q11" s="23">
        <f>ROUND(SUMPRODUCT(H11:P11,$H$10:$P$10)/100,1)</f>
        <v>6.6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C+</v>
      </c>
      <c r="S11" s="24" t="str">
        <f t="shared" ref="S11:S77" si="0">IF($Q11&lt;4,"Kém",IF(AND($Q11&gt;=4,$Q11&lt;=5.4),"Trung bình yếu",IF(AND($Q11&gt;=5.5,$Q11&lt;=6.9),"Trung bình",IF(AND($Q11&gt;=7,$Q11&lt;=8.4),"Khá",IF(AND($Q11&gt;=8.5,$Q11&lt;=10),"Giỏi","")))))</f>
        <v>Trung bình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" customHeight="1">
      <c r="B12" s="26">
        <v>2</v>
      </c>
      <c r="C12" s="27" t="s">
        <v>67</v>
      </c>
      <c r="D12" s="28" t="s">
        <v>68</v>
      </c>
      <c r="E12" s="29" t="s">
        <v>64</v>
      </c>
      <c r="F12" s="30" t="s">
        <v>69</v>
      </c>
      <c r="G12" s="27" t="s">
        <v>70</v>
      </c>
      <c r="H12" s="31">
        <v>9</v>
      </c>
      <c r="I12" s="31">
        <v>7.5</v>
      </c>
      <c r="J12" s="31" t="s">
        <v>27</v>
      </c>
      <c r="K12" s="31" t="s">
        <v>27</v>
      </c>
      <c r="L12" s="32"/>
      <c r="M12" s="32"/>
      <c r="N12" s="32"/>
      <c r="O12" s="32"/>
      <c r="P12" s="33">
        <v>8</v>
      </c>
      <c r="Q12" s="34">
        <f>ROUND(SUMPRODUCT(H12:P12,$H$10:$P$10)/100,1)</f>
        <v>8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B+</v>
      </c>
      <c r="S12" s="36" t="str">
        <f t="shared" si="0"/>
        <v>Khá</v>
      </c>
      <c r="T12" s="37" t="str">
        <f>+IF(OR($H12=0,$I12=0,$J12=0,$K12=0),"Không đủ ĐKDT","")</f>
        <v/>
      </c>
      <c r="U12" s="3"/>
      <c r="V12" s="91" t="str">
        <f t="shared" ref="V12:V75" si="1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" customHeight="1">
      <c r="B13" s="26">
        <v>3</v>
      </c>
      <c r="C13" s="27" t="s">
        <v>71</v>
      </c>
      <c r="D13" s="28" t="s">
        <v>72</v>
      </c>
      <c r="E13" s="29" t="s">
        <v>73</v>
      </c>
      <c r="F13" s="30" t="s">
        <v>74</v>
      </c>
      <c r="G13" s="27" t="s">
        <v>75</v>
      </c>
      <c r="H13" s="31">
        <v>10</v>
      </c>
      <c r="I13" s="31">
        <v>8.5</v>
      </c>
      <c r="J13" s="31" t="s">
        <v>27</v>
      </c>
      <c r="K13" s="31" t="s">
        <v>27</v>
      </c>
      <c r="L13" s="38"/>
      <c r="M13" s="38"/>
      <c r="N13" s="38"/>
      <c r="O13" s="38"/>
      <c r="P13" s="33">
        <v>8.5</v>
      </c>
      <c r="Q13" s="34">
        <f t="shared" ref="Q13:Q76" si="2">ROUND(SUMPRODUCT(H13:P13,$H$10:$P$10)/100,1)</f>
        <v>8.6999999999999993</v>
      </c>
      <c r="R13" s="35" t="str">
        <f t="shared" ref="R13:R77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A</v>
      </c>
      <c r="S13" s="36" t="str">
        <f t="shared" si="0"/>
        <v>Giỏi</v>
      </c>
      <c r="T13" s="37" t="str">
        <f t="shared" ref="T13:T77" si="4">+IF(OR($H13=0,$I13=0,$J13=0,$K13=0),"Không đủ ĐKDT","")</f>
        <v/>
      </c>
      <c r="U13" s="3"/>
      <c r="V13" s="91" t="str">
        <f t="shared" si="1"/>
        <v>Đạt</v>
      </c>
      <c r="W13" s="74"/>
      <c r="X13" s="75"/>
      <c r="Y13" s="75"/>
      <c r="Z13" s="8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" customHeight="1">
      <c r="B14" s="26">
        <v>4</v>
      </c>
      <c r="C14" s="27" t="s">
        <v>76</v>
      </c>
      <c r="D14" s="28" t="s">
        <v>77</v>
      </c>
      <c r="E14" s="29" t="s">
        <v>73</v>
      </c>
      <c r="F14" s="30" t="s">
        <v>78</v>
      </c>
      <c r="G14" s="27" t="s">
        <v>70</v>
      </c>
      <c r="H14" s="31">
        <v>9</v>
      </c>
      <c r="I14" s="31">
        <v>7.5</v>
      </c>
      <c r="J14" s="31" t="s">
        <v>27</v>
      </c>
      <c r="K14" s="31" t="s">
        <v>27</v>
      </c>
      <c r="L14" s="38"/>
      <c r="M14" s="38"/>
      <c r="N14" s="38"/>
      <c r="O14" s="38"/>
      <c r="P14" s="33">
        <v>8</v>
      </c>
      <c r="Q14" s="34">
        <f t="shared" si="2"/>
        <v>8</v>
      </c>
      <c r="R14" s="35" t="str">
        <f t="shared" si="3"/>
        <v>B+</v>
      </c>
      <c r="S14" s="36" t="str">
        <f t="shared" si="0"/>
        <v>Khá</v>
      </c>
      <c r="T14" s="37" t="str">
        <f t="shared" si="4"/>
        <v/>
      </c>
      <c r="U14" s="3"/>
      <c r="V14" s="91" t="str">
        <f t="shared" si="1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" customHeight="1">
      <c r="B15" s="26">
        <v>5</v>
      </c>
      <c r="C15" s="27" t="s">
        <v>79</v>
      </c>
      <c r="D15" s="28" t="s">
        <v>80</v>
      </c>
      <c r="E15" s="29" t="s">
        <v>73</v>
      </c>
      <c r="F15" s="30" t="s">
        <v>81</v>
      </c>
      <c r="G15" s="27" t="s">
        <v>70</v>
      </c>
      <c r="H15" s="31">
        <v>10</v>
      </c>
      <c r="I15" s="31">
        <v>7.5</v>
      </c>
      <c r="J15" s="31" t="s">
        <v>27</v>
      </c>
      <c r="K15" s="31" t="s">
        <v>27</v>
      </c>
      <c r="L15" s="38"/>
      <c r="M15" s="38"/>
      <c r="N15" s="38"/>
      <c r="O15" s="38"/>
      <c r="P15" s="33">
        <v>7.5</v>
      </c>
      <c r="Q15" s="34">
        <f t="shared" si="2"/>
        <v>7.8</v>
      </c>
      <c r="R15" s="35" t="str">
        <f t="shared" si="3"/>
        <v>B</v>
      </c>
      <c r="S15" s="36" t="str">
        <f t="shared" si="0"/>
        <v>Khá</v>
      </c>
      <c r="T15" s="37" t="str">
        <f t="shared" si="4"/>
        <v/>
      </c>
      <c r="U15" s="3"/>
      <c r="V15" s="91" t="str">
        <f t="shared" si="1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" customHeight="1">
      <c r="B16" s="26">
        <v>6</v>
      </c>
      <c r="C16" s="27" t="s">
        <v>82</v>
      </c>
      <c r="D16" s="28" t="s">
        <v>83</v>
      </c>
      <c r="E16" s="29" t="s">
        <v>73</v>
      </c>
      <c r="F16" s="30" t="s">
        <v>84</v>
      </c>
      <c r="G16" s="27" t="s">
        <v>75</v>
      </c>
      <c r="H16" s="31">
        <v>10</v>
      </c>
      <c r="I16" s="31">
        <v>6.5</v>
      </c>
      <c r="J16" s="31" t="s">
        <v>27</v>
      </c>
      <c r="K16" s="31" t="s">
        <v>27</v>
      </c>
      <c r="L16" s="38"/>
      <c r="M16" s="38"/>
      <c r="N16" s="38"/>
      <c r="O16" s="38"/>
      <c r="P16" s="33">
        <v>6</v>
      </c>
      <c r="Q16" s="34">
        <f t="shared" si="2"/>
        <v>6.6</v>
      </c>
      <c r="R16" s="35" t="str">
        <f t="shared" si="3"/>
        <v>C+</v>
      </c>
      <c r="S16" s="36" t="str">
        <f t="shared" si="0"/>
        <v>Trung bình</v>
      </c>
      <c r="T16" s="37" t="str">
        <f t="shared" si="4"/>
        <v/>
      </c>
      <c r="U16" s="3"/>
      <c r="V16" s="91" t="str">
        <f t="shared" si="1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" customHeight="1">
      <c r="B17" s="26">
        <v>7</v>
      </c>
      <c r="C17" s="27" t="s">
        <v>85</v>
      </c>
      <c r="D17" s="28" t="s">
        <v>86</v>
      </c>
      <c r="E17" s="29" t="s">
        <v>73</v>
      </c>
      <c r="F17" s="30" t="s">
        <v>87</v>
      </c>
      <c r="G17" s="27" t="s">
        <v>88</v>
      </c>
      <c r="H17" s="31">
        <v>10</v>
      </c>
      <c r="I17" s="31">
        <v>8.5</v>
      </c>
      <c r="J17" s="31" t="s">
        <v>27</v>
      </c>
      <c r="K17" s="31" t="s">
        <v>27</v>
      </c>
      <c r="L17" s="38"/>
      <c r="M17" s="38"/>
      <c r="N17" s="38"/>
      <c r="O17" s="38"/>
      <c r="P17" s="33">
        <v>8.5</v>
      </c>
      <c r="Q17" s="34">
        <f t="shared" si="2"/>
        <v>8.6999999999999993</v>
      </c>
      <c r="R17" s="35" t="str">
        <f t="shared" si="3"/>
        <v>A</v>
      </c>
      <c r="S17" s="36" t="str">
        <f t="shared" si="0"/>
        <v>Giỏi</v>
      </c>
      <c r="T17" s="37" t="str">
        <f t="shared" si="4"/>
        <v/>
      </c>
      <c r="U17" s="3"/>
      <c r="V17" s="91" t="str">
        <f t="shared" si="1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" customHeight="1">
      <c r="B18" s="26">
        <v>8</v>
      </c>
      <c r="C18" s="27" t="s">
        <v>89</v>
      </c>
      <c r="D18" s="28" t="s">
        <v>90</v>
      </c>
      <c r="E18" s="29" t="s">
        <v>91</v>
      </c>
      <c r="F18" s="30" t="s">
        <v>92</v>
      </c>
      <c r="G18" s="27" t="s">
        <v>66</v>
      </c>
      <c r="H18" s="31">
        <v>9.5</v>
      </c>
      <c r="I18" s="31">
        <v>9.5</v>
      </c>
      <c r="J18" s="31" t="s">
        <v>27</v>
      </c>
      <c r="K18" s="31" t="s">
        <v>27</v>
      </c>
      <c r="L18" s="38"/>
      <c r="M18" s="38"/>
      <c r="N18" s="38"/>
      <c r="O18" s="38"/>
      <c r="P18" s="33">
        <v>7.5</v>
      </c>
      <c r="Q18" s="34">
        <f t="shared" si="2"/>
        <v>8.3000000000000007</v>
      </c>
      <c r="R18" s="35" t="str">
        <f t="shared" si="3"/>
        <v>B+</v>
      </c>
      <c r="S18" s="36" t="str">
        <f t="shared" si="0"/>
        <v>Khá</v>
      </c>
      <c r="T18" s="37" t="str">
        <f t="shared" si="4"/>
        <v/>
      </c>
      <c r="U18" s="3"/>
      <c r="V18" s="91" t="str">
        <f t="shared" si="1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" customHeight="1">
      <c r="B19" s="26">
        <v>9</v>
      </c>
      <c r="C19" s="27" t="s">
        <v>93</v>
      </c>
      <c r="D19" s="28" t="s">
        <v>94</v>
      </c>
      <c r="E19" s="29" t="s">
        <v>95</v>
      </c>
      <c r="F19" s="30" t="s">
        <v>96</v>
      </c>
      <c r="G19" s="27" t="s">
        <v>70</v>
      </c>
      <c r="H19" s="31">
        <v>10</v>
      </c>
      <c r="I19" s="31">
        <v>7</v>
      </c>
      <c r="J19" s="31" t="s">
        <v>27</v>
      </c>
      <c r="K19" s="31" t="s">
        <v>27</v>
      </c>
      <c r="L19" s="38"/>
      <c r="M19" s="38"/>
      <c r="N19" s="38"/>
      <c r="O19" s="38"/>
      <c r="P19" s="33">
        <v>8</v>
      </c>
      <c r="Q19" s="34">
        <f t="shared" si="2"/>
        <v>7.9</v>
      </c>
      <c r="R19" s="35" t="str">
        <f t="shared" si="3"/>
        <v>B</v>
      </c>
      <c r="S19" s="36" t="str">
        <f t="shared" si="0"/>
        <v>Khá</v>
      </c>
      <c r="T19" s="37" t="str">
        <f t="shared" si="4"/>
        <v/>
      </c>
      <c r="U19" s="3"/>
      <c r="V19" s="91" t="str">
        <f t="shared" si="1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" customHeight="1">
      <c r="B20" s="26">
        <v>10</v>
      </c>
      <c r="C20" s="27" t="s">
        <v>97</v>
      </c>
      <c r="D20" s="28" t="s">
        <v>98</v>
      </c>
      <c r="E20" s="29" t="s">
        <v>99</v>
      </c>
      <c r="F20" s="30" t="s">
        <v>100</v>
      </c>
      <c r="G20" s="27" t="s">
        <v>88</v>
      </c>
      <c r="H20" s="31">
        <v>8</v>
      </c>
      <c r="I20" s="31">
        <v>3.5</v>
      </c>
      <c r="J20" s="31" t="s">
        <v>27</v>
      </c>
      <c r="K20" s="31" t="s">
        <v>27</v>
      </c>
      <c r="L20" s="38"/>
      <c r="M20" s="38"/>
      <c r="N20" s="38"/>
      <c r="O20" s="38"/>
      <c r="P20" s="33">
        <v>5.5</v>
      </c>
      <c r="Q20" s="34">
        <f t="shared" si="2"/>
        <v>5.2</v>
      </c>
      <c r="R20" s="35" t="str">
        <f t="shared" si="3"/>
        <v>D+</v>
      </c>
      <c r="S20" s="36" t="str">
        <f t="shared" si="0"/>
        <v>Trung bình yếu</v>
      </c>
      <c r="T20" s="37" t="str">
        <f t="shared" si="4"/>
        <v/>
      </c>
      <c r="U20" s="3"/>
      <c r="V20" s="91" t="str">
        <f t="shared" si="1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" customHeight="1">
      <c r="B21" s="26">
        <v>11</v>
      </c>
      <c r="C21" s="27" t="s">
        <v>101</v>
      </c>
      <c r="D21" s="28" t="s">
        <v>102</v>
      </c>
      <c r="E21" s="29" t="s">
        <v>99</v>
      </c>
      <c r="F21" s="30" t="s">
        <v>103</v>
      </c>
      <c r="G21" s="27" t="s">
        <v>75</v>
      </c>
      <c r="H21" s="31">
        <v>10</v>
      </c>
      <c r="I21" s="31">
        <v>7.5</v>
      </c>
      <c r="J21" s="31" t="s">
        <v>27</v>
      </c>
      <c r="K21" s="31" t="s">
        <v>27</v>
      </c>
      <c r="L21" s="38"/>
      <c r="M21" s="38"/>
      <c r="N21" s="38"/>
      <c r="O21" s="38"/>
      <c r="P21" s="33">
        <v>5.5</v>
      </c>
      <c r="Q21" s="34">
        <f t="shared" si="2"/>
        <v>6.6</v>
      </c>
      <c r="R21" s="35" t="str">
        <f t="shared" si="3"/>
        <v>C+</v>
      </c>
      <c r="S21" s="36" t="str">
        <f t="shared" si="0"/>
        <v>Trung bình</v>
      </c>
      <c r="T21" s="37" t="str">
        <f t="shared" si="4"/>
        <v/>
      </c>
      <c r="U21" s="3"/>
      <c r="V21" s="91" t="str">
        <f t="shared" si="1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" customHeight="1">
      <c r="B22" s="26">
        <v>12</v>
      </c>
      <c r="C22" s="27" t="s">
        <v>104</v>
      </c>
      <c r="D22" s="28" t="s">
        <v>105</v>
      </c>
      <c r="E22" s="29" t="s">
        <v>106</v>
      </c>
      <c r="F22" s="30" t="s">
        <v>107</v>
      </c>
      <c r="G22" s="27" t="s">
        <v>108</v>
      </c>
      <c r="H22" s="31">
        <v>9</v>
      </c>
      <c r="I22" s="31">
        <v>8</v>
      </c>
      <c r="J22" s="31" t="s">
        <v>27</v>
      </c>
      <c r="K22" s="31" t="s">
        <v>27</v>
      </c>
      <c r="L22" s="38"/>
      <c r="M22" s="38"/>
      <c r="N22" s="38"/>
      <c r="O22" s="38"/>
      <c r="P22" s="33">
        <v>6</v>
      </c>
      <c r="Q22" s="34">
        <f t="shared" si="2"/>
        <v>6.9</v>
      </c>
      <c r="R22" s="35" t="str">
        <f t="shared" si="3"/>
        <v>C+</v>
      </c>
      <c r="S22" s="36" t="str">
        <f t="shared" si="0"/>
        <v>Trung bình</v>
      </c>
      <c r="T22" s="37" t="str">
        <f t="shared" si="4"/>
        <v/>
      </c>
      <c r="U22" s="3"/>
      <c r="V22" s="91" t="str">
        <f t="shared" si="1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" customHeight="1">
      <c r="B23" s="26">
        <v>13</v>
      </c>
      <c r="C23" s="27" t="s">
        <v>109</v>
      </c>
      <c r="D23" s="28" t="s">
        <v>110</v>
      </c>
      <c r="E23" s="29" t="s">
        <v>106</v>
      </c>
      <c r="F23" s="30" t="s">
        <v>111</v>
      </c>
      <c r="G23" s="27" t="s">
        <v>75</v>
      </c>
      <c r="H23" s="31">
        <v>10</v>
      </c>
      <c r="I23" s="31">
        <v>9.5</v>
      </c>
      <c r="J23" s="31" t="s">
        <v>27</v>
      </c>
      <c r="K23" s="31" t="s">
        <v>27</v>
      </c>
      <c r="L23" s="38"/>
      <c r="M23" s="38"/>
      <c r="N23" s="38"/>
      <c r="O23" s="38"/>
      <c r="P23" s="33">
        <v>7.5</v>
      </c>
      <c r="Q23" s="34">
        <f t="shared" si="2"/>
        <v>8.4</v>
      </c>
      <c r="R23" s="35" t="str">
        <f t="shared" si="3"/>
        <v>B+</v>
      </c>
      <c r="S23" s="36" t="str">
        <f t="shared" si="0"/>
        <v>Khá</v>
      </c>
      <c r="T23" s="37" t="str">
        <f t="shared" si="4"/>
        <v/>
      </c>
      <c r="U23" s="3"/>
      <c r="V23" s="91" t="str">
        <f t="shared" si="1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" customHeight="1">
      <c r="B24" s="26">
        <v>14</v>
      </c>
      <c r="C24" s="27" t="s">
        <v>112</v>
      </c>
      <c r="D24" s="28" t="s">
        <v>113</v>
      </c>
      <c r="E24" s="29" t="s">
        <v>114</v>
      </c>
      <c r="F24" s="30" t="s">
        <v>115</v>
      </c>
      <c r="G24" s="27" t="s">
        <v>75</v>
      </c>
      <c r="H24" s="31">
        <v>10</v>
      </c>
      <c r="I24" s="31">
        <v>7</v>
      </c>
      <c r="J24" s="31" t="s">
        <v>27</v>
      </c>
      <c r="K24" s="31" t="s">
        <v>27</v>
      </c>
      <c r="L24" s="38"/>
      <c r="M24" s="38"/>
      <c r="N24" s="38"/>
      <c r="O24" s="38"/>
      <c r="P24" s="33">
        <v>7</v>
      </c>
      <c r="Q24" s="34">
        <f t="shared" si="2"/>
        <v>7.3</v>
      </c>
      <c r="R24" s="35" t="str">
        <f t="shared" si="3"/>
        <v>B</v>
      </c>
      <c r="S24" s="36" t="str">
        <f t="shared" si="0"/>
        <v>Khá</v>
      </c>
      <c r="T24" s="37" t="str">
        <f t="shared" si="4"/>
        <v/>
      </c>
      <c r="U24" s="3"/>
      <c r="V24" s="91" t="str">
        <f t="shared" si="1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" customHeight="1">
      <c r="B25" s="26">
        <v>15</v>
      </c>
      <c r="C25" s="27" t="s">
        <v>116</v>
      </c>
      <c r="D25" s="28" t="s">
        <v>117</v>
      </c>
      <c r="E25" s="29" t="s">
        <v>114</v>
      </c>
      <c r="F25" s="30" t="s">
        <v>118</v>
      </c>
      <c r="G25" s="27" t="s">
        <v>108</v>
      </c>
      <c r="H25" s="31">
        <v>10</v>
      </c>
      <c r="I25" s="31">
        <v>7.5</v>
      </c>
      <c r="J25" s="31" t="s">
        <v>27</v>
      </c>
      <c r="K25" s="31" t="s">
        <v>27</v>
      </c>
      <c r="L25" s="38"/>
      <c r="M25" s="38"/>
      <c r="N25" s="38"/>
      <c r="O25" s="38"/>
      <c r="P25" s="33">
        <v>7.5</v>
      </c>
      <c r="Q25" s="34">
        <f t="shared" si="2"/>
        <v>7.8</v>
      </c>
      <c r="R25" s="35" t="str">
        <f t="shared" si="3"/>
        <v>B</v>
      </c>
      <c r="S25" s="36" t="str">
        <f t="shared" si="0"/>
        <v>Khá</v>
      </c>
      <c r="T25" s="37" t="str">
        <f t="shared" si="4"/>
        <v/>
      </c>
      <c r="U25" s="3"/>
      <c r="V25" s="91" t="str">
        <f t="shared" si="1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" customHeight="1">
      <c r="B26" s="26">
        <v>16</v>
      </c>
      <c r="C26" s="27" t="s">
        <v>119</v>
      </c>
      <c r="D26" s="28" t="s">
        <v>120</v>
      </c>
      <c r="E26" s="29" t="s">
        <v>114</v>
      </c>
      <c r="F26" s="30" t="s">
        <v>121</v>
      </c>
      <c r="G26" s="27" t="s">
        <v>88</v>
      </c>
      <c r="H26" s="31">
        <v>10</v>
      </c>
      <c r="I26" s="31">
        <v>8</v>
      </c>
      <c r="J26" s="31" t="s">
        <v>27</v>
      </c>
      <c r="K26" s="31" t="s">
        <v>27</v>
      </c>
      <c r="L26" s="38"/>
      <c r="M26" s="38"/>
      <c r="N26" s="38"/>
      <c r="O26" s="38"/>
      <c r="P26" s="33">
        <v>7.5</v>
      </c>
      <c r="Q26" s="34">
        <f t="shared" si="2"/>
        <v>7.9</v>
      </c>
      <c r="R26" s="35" t="str">
        <f t="shared" si="3"/>
        <v>B</v>
      </c>
      <c r="S26" s="36" t="str">
        <f t="shared" si="0"/>
        <v>Khá</v>
      </c>
      <c r="T26" s="37" t="str">
        <f t="shared" si="4"/>
        <v/>
      </c>
      <c r="U26" s="3"/>
      <c r="V26" s="91" t="str">
        <f t="shared" si="1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" customHeight="1">
      <c r="B27" s="26">
        <v>17</v>
      </c>
      <c r="C27" s="27" t="s">
        <v>122</v>
      </c>
      <c r="D27" s="28" t="s">
        <v>123</v>
      </c>
      <c r="E27" s="29" t="s">
        <v>124</v>
      </c>
      <c r="F27" s="30" t="s">
        <v>125</v>
      </c>
      <c r="G27" s="27" t="s">
        <v>126</v>
      </c>
      <c r="H27" s="31">
        <v>8</v>
      </c>
      <c r="I27" s="31">
        <v>5.5</v>
      </c>
      <c r="J27" s="31" t="s">
        <v>27</v>
      </c>
      <c r="K27" s="31" t="s">
        <v>27</v>
      </c>
      <c r="L27" s="38"/>
      <c r="M27" s="38"/>
      <c r="N27" s="38"/>
      <c r="O27" s="38"/>
      <c r="P27" s="33">
        <v>6</v>
      </c>
      <c r="Q27" s="34">
        <f t="shared" si="2"/>
        <v>6.1</v>
      </c>
      <c r="R27" s="35" t="str">
        <f t="shared" si="3"/>
        <v>C</v>
      </c>
      <c r="S27" s="36" t="str">
        <f t="shared" si="0"/>
        <v>Trung bình</v>
      </c>
      <c r="T27" s="37" t="str">
        <f t="shared" si="4"/>
        <v/>
      </c>
      <c r="U27" s="3"/>
      <c r="V27" s="91" t="str">
        <f t="shared" si="1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" customHeight="1">
      <c r="B28" s="26">
        <v>18</v>
      </c>
      <c r="C28" s="27" t="s">
        <v>127</v>
      </c>
      <c r="D28" s="28" t="s">
        <v>128</v>
      </c>
      <c r="E28" s="29" t="s">
        <v>124</v>
      </c>
      <c r="F28" s="30" t="s">
        <v>129</v>
      </c>
      <c r="G28" s="27" t="s">
        <v>75</v>
      </c>
      <c r="H28" s="31">
        <v>10</v>
      </c>
      <c r="I28" s="31">
        <v>8.5</v>
      </c>
      <c r="J28" s="31" t="s">
        <v>27</v>
      </c>
      <c r="K28" s="31" t="s">
        <v>27</v>
      </c>
      <c r="L28" s="38"/>
      <c r="M28" s="38"/>
      <c r="N28" s="38"/>
      <c r="O28" s="38"/>
      <c r="P28" s="33">
        <v>8.5</v>
      </c>
      <c r="Q28" s="34">
        <f t="shared" si="2"/>
        <v>8.6999999999999993</v>
      </c>
      <c r="R28" s="35" t="str">
        <f t="shared" si="3"/>
        <v>A</v>
      </c>
      <c r="S28" s="36" t="str">
        <f t="shared" si="0"/>
        <v>Giỏi</v>
      </c>
      <c r="T28" s="37" t="str">
        <f t="shared" si="4"/>
        <v/>
      </c>
      <c r="U28" s="3"/>
      <c r="V28" s="91" t="str">
        <f t="shared" si="1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" customHeight="1">
      <c r="B29" s="26">
        <v>19</v>
      </c>
      <c r="C29" s="27" t="s">
        <v>130</v>
      </c>
      <c r="D29" s="28" t="s">
        <v>131</v>
      </c>
      <c r="E29" s="29" t="s">
        <v>132</v>
      </c>
      <c r="F29" s="30" t="s">
        <v>133</v>
      </c>
      <c r="G29" s="27" t="s">
        <v>88</v>
      </c>
      <c r="H29" s="31">
        <v>10</v>
      </c>
      <c r="I29" s="31">
        <v>7.5</v>
      </c>
      <c r="J29" s="31" t="s">
        <v>27</v>
      </c>
      <c r="K29" s="31" t="s">
        <v>27</v>
      </c>
      <c r="L29" s="38"/>
      <c r="M29" s="38"/>
      <c r="N29" s="38"/>
      <c r="O29" s="38"/>
      <c r="P29" s="33">
        <v>7</v>
      </c>
      <c r="Q29" s="34">
        <f t="shared" si="2"/>
        <v>7.5</v>
      </c>
      <c r="R29" s="35" t="str">
        <f t="shared" si="3"/>
        <v>B</v>
      </c>
      <c r="S29" s="36" t="str">
        <f t="shared" si="0"/>
        <v>Khá</v>
      </c>
      <c r="T29" s="37" t="str">
        <f t="shared" si="4"/>
        <v/>
      </c>
      <c r="U29" s="3"/>
      <c r="V29" s="91" t="str">
        <f t="shared" si="1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" customHeight="1">
      <c r="B30" s="26">
        <v>20</v>
      </c>
      <c r="C30" s="27" t="s">
        <v>134</v>
      </c>
      <c r="D30" s="28" t="s">
        <v>135</v>
      </c>
      <c r="E30" s="29" t="s">
        <v>132</v>
      </c>
      <c r="F30" s="30" t="s">
        <v>136</v>
      </c>
      <c r="G30" s="27" t="s">
        <v>75</v>
      </c>
      <c r="H30" s="31">
        <v>10</v>
      </c>
      <c r="I30" s="31">
        <v>7.5</v>
      </c>
      <c r="J30" s="31" t="s">
        <v>27</v>
      </c>
      <c r="K30" s="31" t="s">
        <v>27</v>
      </c>
      <c r="L30" s="38"/>
      <c r="M30" s="38"/>
      <c r="N30" s="38"/>
      <c r="O30" s="38"/>
      <c r="P30" s="33">
        <v>5.5</v>
      </c>
      <c r="Q30" s="34">
        <f t="shared" si="2"/>
        <v>6.6</v>
      </c>
      <c r="R30" s="35" t="str">
        <f t="shared" si="3"/>
        <v>C+</v>
      </c>
      <c r="S30" s="36" t="str">
        <f t="shared" si="0"/>
        <v>Trung bình</v>
      </c>
      <c r="T30" s="37" t="str">
        <f t="shared" si="4"/>
        <v/>
      </c>
      <c r="U30" s="3"/>
      <c r="V30" s="91" t="str">
        <f t="shared" si="1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" customHeight="1">
      <c r="B31" s="26">
        <v>21</v>
      </c>
      <c r="C31" s="27" t="s">
        <v>137</v>
      </c>
      <c r="D31" s="28" t="s">
        <v>138</v>
      </c>
      <c r="E31" s="29" t="s">
        <v>139</v>
      </c>
      <c r="F31" s="30" t="s">
        <v>140</v>
      </c>
      <c r="G31" s="27" t="s">
        <v>88</v>
      </c>
      <c r="H31" s="31">
        <v>10</v>
      </c>
      <c r="I31" s="31">
        <v>7.5</v>
      </c>
      <c r="J31" s="31" t="s">
        <v>27</v>
      </c>
      <c r="K31" s="31" t="s">
        <v>27</v>
      </c>
      <c r="L31" s="38"/>
      <c r="M31" s="38"/>
      <c r="N31" s="38"/>
      <c r="O31" s="38"/>
      <c r="P31" s="33">
        <v>6.5</v>
      </c>
      <c r="Q31" s="34">
        <f t="shared" si="2"/>
        <v>7.2</v>
      </c>
      <c r="R31" s="35" t="str">
        <f t="shared" si="3"/>
        <v>B</v>
      </c>
      <c r="S31" s="36" t="str">
        <f t="shared" si="0"/>
        <v>Khá</v>
      </c>
      <c r="T31" s="37" t="str">
        <f t="shared" si="4"/>
        <v/>
      </c>
      <c r="U31" s="3"/>
      <c r="V31" s="91" t="str">
        <f t="shared" si="1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" customHeight="1">
      <c r="B32" s="26">
        <v>22</v>
      </c>
      <c r="C32" s="27" t="s">
        <v>141</v>
      </c>
      <c r="D32" s="28" t="s">
        <v>142</v>
      </c>
      <c r="E32" s="29" t="s">
        <v>143</v>
      </c>
      <c r="F32" s="30" t="s">
        <v>144</v>
      </c>
      <c r="G32" s="27" t="s">
        <v>145</v>
      </c>
      <c r="H32" s="31">
        <v>7</v>
      </c>
      <c r="I32" s="31">
        <v>6</v>
      </c>
      <c r="J32" s="31" t="s">
        <v>27</v>
      </c>
      <c r="K32" s="31" t="s">
        <v>27</v>
      </c>
      <c r="L32" s="38"/>
      <c r="M32" s="38"/>
      <c r="N32" s="38"/>
      <c r="O32" s="38"/>
      <c r="P32" s="33">
        <v>4</v>
      </c>
      <c r="Q32" s="34">
        <f t="shared" si="2"/>
        <v>4.9000000000000004</v>
      </c>
      <c r="R32" s="35" t="str">
        <f t="shared" si="3"/>
        <v>D</v>
      </c>
      <c r="S32" s="36" t="str">
        <f t="shared" si="0"/>
        <v>Trung bình yếu</v>
      </c>
      <c r="T32" s="37" t="str">
        <f t="shared" si="4"/>
        <v/>
      </c>
      <c r="U32" s="3"/>
      <c r="V32" s="91" t="str">
        <f t="shared" si="1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" customHeight="1">
      <c r="B33" s="26">
        <v>23</v>
      </c>
      <c r="C33" s="27" t="s">
        <v>146</v>
      </c>
      <c r="D33" s="28" t="s">
        <v>147</v>
      </c>
      <c r="E33" s="29" t="s">
        <v>143</v>
      </c>
      <c r="F33" s="30" t="s">
        <v>148</v>
      </c>
      <c r="G33" s="27" t="s">
        <v>70</v>
      </c>
      <c r="H33" s="31">
        <v>10</v>
      </c>
      <c r="I33" s="31">
        <v>7.5</v>
      </c>
      <c r="J33" s="31" t="s">
        <v>27</v>
      </c>
      <c r="K33" s="31" t="s">
        <v>27</v>
      </c>
      <c r="L33" s="38"/>
      <c r="M33" s="38"/>
      <c r="N33" s="38"/>
      <c r="O33" s="38"/>
      <c r="P33" s="33">
        <v>8</v>
      </c>
      <c r="Q33" s="34">
        <f t="shared" si="2"/>
        <v>8.1</v>
      </c>
      <c r="R33" s="35" t="str">
        <f t="shared" si="3"/>
        <v>B+</v>
      </c>
      <c r="S33" s="36" t="str">
        <f t="shared" si="0"/>
        <v>Khá</v>
      </c>
      <c r="T33" s="37" t="str">
        <f t="shared" si="4"/>
        <v/>
      </c>
      <c r="U33" s="3"/>
      <c r="V33" s="91" t="str">
        <f t="shared" si="1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" customHeight="1">
      <c r="B34" s="26">
        <v>24</v>
      </c>
      <c r="C34" s="27" t="s">
        <v>149</v>
      </c>
      <c r="D34" s="28" t="s">
        <v>150</v>
      </c>
      <c r="E34" s="29" t="s">
        <v>151</v>
      </c>
      <c r="F34" s="30" t="s">
        <v>152</v>
      </c>
      <c r="G34" s="27" t="s">
        <v>88</v>
      </c>
      <c r="H34" s="31">
        <v>10</v>
      </c>
      <c r="I34" s="31">
        <v>9.5</v>
      </c>
      <c r="J34" s="31" t="s">
        <v>27</v>
      </c>
      <c r="K34" s="31" t="s">
        <v>27</v>
      </c>
      <c r="L34" s="38"/>
      <c r="M34" s="38"/>
      <c r="N34" s="38"/>
      <c r="O34" s="38"/>
      <c r="P34" s="33">
        <v>9.5</v>
      </c>
      <c r="Q34" s="34">
        <f t="shared" si="2"/>
        <v>9.6</v>
      </c>
      <c r="R34" s="35" t="str">
        <f t="shared" si="3"/>
        <v>A+</v>
      </c>
      <c r="S34" s="36" t="str">
        <f t="shared" si="0"/>
        <v>Giỏi</v>
      </c>
      <c r="T34" s="37" t="str">
        <f t="shared" si="4"/>
        <v/>
      </c>
      <c r="U34" s="3"/>
      <c r="V34" s="91" t="str">
        <f t="shared" si="1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" customHeight="1">
      <c r="B35" s="26">
        <v>25</v>
      </c>
      <c r="C35" s="27" t="s">
        <v>153</v>
      </c>
      <c r="D35" s="28" t="s">
        <v>154</v>
      </c>
      <c r="E35" s="29" t="s">
        <v>155</v>
      </c>
      <c r="F35" s="30" t="s">
        <v>156</v>
      </c>
      <c r="G35" s="27" t="s">
        <v>157</v>
      </c>
      <c r="H35" s="31">
        <v>8</v>
      </c>
      <c r="I35" s="31">
        <v>5.5</v>
      </c>
      <c r="J35" s="31" t="s">
        <v>27</v>
      </c>
      <c r="K35" s="31" t="s">
        <v>27</v>
      </c>
      <c r="L35" s="38"/>
      <c r="M35" s="38"/>
      <c r="N35" s="38"/>
      <c r="O35" s="38"/>
      <c r="P35" s="33">
        <v>6.5</v>
      </c>
      <c r="Q35" s="34">
        <f t="shared" si="2"/>
        <v>6.4</v>
      </c>
      <c r="R35" s="35" t="str">
        <f t="shared" si="3"/>
        <v>C</v>
      </c>
      <c r="S35" s="36" t="str">
        <f t="shared" si="0"/>
        <v>Trung bình</v>
      </c>
      <c r="T35" s="37" t="str">
        <f t="shared" si="4"/>
        <v/>
      </c>
      <c r="U35" s="3"/>
      <c r="V35" s="91" t="str">
        <f t="shared" si="1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" customHeight="1">
      <c r="B36" s="26">
        <v>26</v>
      </c>
      <c r="C36" s="27" t="s">
        <v>158</v>
      </c>
      <c r="D36" s="28" t="s">
        <v>159</v>
      </c>
      <c r="E36" s="29" t="s">
        <v>155</v>
      </c>
      <c r="F36" s="30" t="s">
        <v>160</v>
      </c>
      <c r="G36" s="27" t="s">
        <v>88</v>
      </c>
      <c r="H36" s="31">
        <v>10</v>
      </c>
      <c r="I36" s="31">
        <v>7</v>
      </c>
      <c r="J36" s="31" t="s">
        <v>27</v>
      </c>
      <c r="K36" s="31" t="s">
        <v>27</v>
      </c>
      <c r="L36" s="38"/>
      <c r="M36" s="38"/>
      <c r="N36" s="38"/>
      <c r="O36" s="38"/>
      <c r="P36" s="33">
        <v>8</v>
      </c>
      <c r="Q36" s="34">
        <f t="shared" si="2"/>
        <v>7.9</v>
      </c>
      <c r="R36" s="35" t="str">
        <f t="shared" si="3"/>
        <v>B</v>
      </c>
      <c r="S36" s="36" t="str">
        <f t="shared" si="0"/>
        <v>Khá</v>
      </c>
      <c r="T36" s="37" t="str">
        <f t="shared" si="4"/>
        <v/>
      </c>
      <c r="U36" s="3"/>
      <c r="V36" s="91" t="str">
        <f t="shared" si="1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" customHeight="1">
      <c r="B37" s="26">
        <v>27</v>
      </c>
      <c r="C37" s="27" t="s">
        <v>161</v>
      </c>
      <c r="D37" s="28" t="s">
        <v>162</v>
      </c>
      <c r="E37" s="29" t="s">
        <v>163</v>
      </c>
      <c r="F37" s="30" t="s">
        <v>133</v>
      </c>
      <c r="G37" s="27" t="s">
        <v>75</v>
      </c>
      <c r="H37" s="31">
        <v>10</v>
      </c>
      <c r="I37" s="31">
        <v>8</v>
      </c>
      <c r="J37" s="31" t="s">
        <v>27</v>
      </c>
      <c r="K37" s="31" t="s">
        <v>27</v>
      </c>
      <c r="L37" s="38"/>
      <c r="M37" s="38"/>
      <c r="N37" s="38"/>
      <c r="O37" s="38"/>
      <c r="P37" s="33">
        <v>8.5</v>
      </c>
      <c r="Q37" s="34">
        <f t="shared" si="2"/>
        <v>8.5</v>
      </c>
      <c r="R37" s="35" t="str">
        <f t="shared" si="3"/>
        <v>A</v>
      </c>
      <c r="S37" s="36" t="str">
        <f t="shared" si="0"/>
        <v>Giỏi</v>
      </c>
      <c r="T37" s="37" t="str">
        <f t="shared" si="4"/>
        <v/>
      </c>
      <c r="U37" s="3"/>
      <c r="V37" s="91" t="str">
        <f t="shared" si="1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" customHeight="1">
      <c r="B38" s="26">
        <v>28</v>
      </c>
      <c r="C38" s="27" t="s">
        <v>164</v>
      </c>
      <c r="D38" s="28" t="s">
        <v>165</v>
      </c>
      <c r="E38" s="29" t="s">
        <v>166</v>
      </c>
      <c r="F38" s="30" t="s">
        <v>167</v>
      </c>
      <c r="G38" s="27" t="s">
        <v>157</v>
      </c>
      <c r="H38" s="31">
        <v>5</v>
      </c>
      <c r="I38" s="31">
        <v>3.5</v>
      </c>
      <c r="J38" s="31" t="s">
        <v>27</v>
      </c>
      <c r="K38" s="31" t="s">
        <v>27</v>
      </c>
      <c r="L38" s="38"/>
      <c r="M38" s="38"/>
      <c r="N38" s="38"/>
      <c r="O38" s="38"/>
      <c r="P38" s="33">
        <v>7.5</v>
      </c>
      <c r="Q38" s="34">
        <f t="shared" si="2"/>
        <v>6.1</v>
      </c>
      <c r="R38" s="35" t="str">
        <f t="shared" si="3"/>
        <v>C</v>
      </c>
      <c r="S38" s="36" t="str">
        <f t="shared" si="0"/>
        <v>Trung bình</v>
      </c>
      <c r="T38" s="37" t="str">
        <f t="shared" si="4"/>
        <v/>
      </c>
      <c r="U38" s="3"/>
      <c r="V38" s="91" t="str">
        <f t="shared" si="1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" customHeight="1">
      <c r="B39" s="26">
        <v>29</v>
      </c>
      <c r="C39" s="27" t="s">
        <v>168</v>
      </c>
      <c r="D39" s="28" t="s">
        <v>169</v>
      </c>
      <c r="E39" s="29" t="s">
        <v>170</v>
      </c>
      <c r="F39" s="30" t="s">
        <v>171</v>
      </c>
      <c r="G39" s="27" t="s">
        <v>108</v>
      </c>
      <c r="H39" s="31">
        <v>10</v>
      </c>
      <c r="I39" s="31">
        <v>7.5</v>
      </c>
      <c r="J39" s="31" t="s">
        <v>27</v>
      </c>
      <c r="K39" s="31" t="s">
        <v>27</v>
      </c>
      <c r="L39" s="38"/>
      <c r="M39" s="38"/>
      <c r="N39" s="38"/>
      <c r="O39" s="38"/>
      <c r="P39" s="33">
        <v>9</v>
      </c>
      <c r="Q39" s="34">
        <f t="shared" si="2"/>
        <v>8.6999999999999993</v>
      </c>
      <c r="R39" s="35" t="str">
        <f t="shared" si="3"/>
        <v>A</v>
      </c>
      <c r="S39" s="36" t="str">
        <f t="shared" si="0"/>
        <v>Giỏi</v>
      </c>
      <c r="T39" s="37" t="str">
        <f t="shared" si="4"/>
        <v/>
      </c>
      <c r="U39" s="3"/>
      <c r="V39" s="91" t="str">
        <f t="shared" si="1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" customHeight="1">
      <c r="B40" s="26">
        <v>30</v>
      </c>
      <c r="C40" s="27" t="s">
        <v>172</v>
      </c>
      <c r="D40" s="28" t="s">
        <v>173</v>
      </c>
      <c r="E40" s="29" t="s">
        <v>170</v>
      </c>
      <c r="F40" s="30" t="s">
        <v>174</v>
      </c>
      <c r="G40" s="27" t="s">
        <v>88</v>
      </c>
      <c r="H40" s="31">
        <v>10</v>
      </c>
      <c r="I40" s="31">
        <v>7</v>
      </c>
      <c r="J40" s="31" t="s">
        <v>27</v>
      </c>
      <c r="K40" s="31" t="s">
        <v>27</v>
      </c>
      <c r="L40" s="38"/>
      <c r="M40" s="38"/>
      <c r="N40" s="38"/>
      <c r="O40" s="38"/>
      <c r="P40" s="33">
        <v>8.5</v>
      </c>
      <c r="Q40" s="34">
        <f t="shared" si="2"/>
        <v>8.1999999999999993</v>
      </c>
      <c r="R40" s="35" t="str">
        <f t="shared" si="3"/>
        <v>B+</v>
      </c>
      <c r="S40" s="36" t="str">
        <f t="shared" si="0"/>
        <v>Khá</v>
      </c>
      <c r="T40" s="37" t="str">
        <f t="shared" si="4"/>
        <v/>
      </c>
      <c r="U40" s="3"/>
      <c r="V40" s="91" t="str">
        <f t="shared" si="1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" customHeight="1">
      <c r="B41" s="26">
        <v>31</v>
      </c>
      <c r="C41" s="27" t="s">
        <v>175</v>
      </c>
      <c r="D41" s="28" t="s">
        <v>176</v>
      </c>
      <c r="E41" s="29" t="s">
        <v>170</v>
      </c>
      <c r="F41" s="30" t="s">
        <v>177</v>
      </c>
      <c r="G41" s="27" t="s">
        <v>75</v>
      </c>
      <c r="H41" s="31">
        <v>8</v>
      </c>
      <c r="I41" s="31">
        <v>7.5</v>
      </c>
      <c r="J41" s="31" t="s">
        <v>27</v>
      </c>
      <c r="K41" s="31" t="s">
        <v>27</v>
      </c>
      <c r="L41" s="38"/>
      <c r="M41" s="38"/>
      <c r="N41" s="38"/>
      <c r="O41" s="38"/>
      <c r="P41" s="33">
        <v>6</v>
      </c>
      <c r="Q41" s="34">
        <f t="shared" si="2"/>
        <v>6.7</v>
      </c>
      <c r="R41" s="35" t="str">
        <f t="shared" si="3"/>
        <v>C+</v>
      </c>
      <c r="S41" s="36" t="str">
        <f t="shared" si="0"/>
        <v>Trung bình</v>
      </c>
      <c r="T41" s="37" t="str">
        <f t="shared" si="4"/>
        <v/>
      </c>
      <c r="U41" s="3"/>
      <c r="V41" s="91" t="str">
        <f t="shared" si="1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" customHeight="1">
      <c r="B42" s="26">
        <v>32</v>
      </c>
      <c r="C42" s="27" t="s">
        <v>178</v>
      </c>
      <c r="D42" s="28" t="s">
        <v>179</v>
      </c>
      <c r="E42" s="29" t="s">
        <v>180</v>
      </c>
      <c r="F42" s="30" t="s">
        <v>181</v>
      </c>
      <c r="G42" s="27" t="s">
        <v>88</v>
      </c>
      <c r="H42" s="31">
        <v>10</v>
      </c>
      <c r="I42" s="31">
        <v>7.5</v>
      </c>
      <c r="J42" s="31" t="s">
        <v>27</v>
      </c>
      <c r="K42" s="31" t="s">
        <v>27</v>
      </c>
      <c r="L42" s="38"/>
      <c r="M42" s="38"/>
      <c r="N42" s="38"/>
      <c r="O42" s="38"/>
      <c r="P42" s="33">
        <v>7</v>
      </c>
      <c r="Q42" s="34">
        <f t="shared" si="2"/>
        <v>7.5</v>
      </c>
      <c r="R42" s="35" t="str">
        <f t="shared" si="3"/>
        <v>B</v>
      </c>
      <c r="S42" s="36" t="str">
        <f t="shared" si="0"/>
        <v>Khá</v>
      </c>
      <c r="T42" s="37" t="str">
        <f t="shared" si="4"/>
        <v/>
      </c>
      <c r="U42" s="3"/>
      <c r="V42" s="91" t="str">
        <f t="shared" si="1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" customHeight="1">
      <c r="B43" s="26">
        <v>33</v>
      </c>
      <c r="C43" s="27" t="s">
        <v>182</v>
      </c>
      <c r="D43" s="28" t="s">
        <v>183</v>
      </c>
      <c r="E43" s="29" t="s">
        <v>184</v>
      </c>
      <c r="F43" s="30" t="s">
        <v>107</v>
      </c>
      <c r="G43" s="27" t="s">
        <v>88</v>
      </c>
      <c r="H43" s="31">
        <v>10</v>
      </c>
      <c r="I43" s="31">
        <v>5.5</v>
      </c>
      <c r="J43" s="31" t="s">
        <v>27</v>
      </c>
      <c r="K43" s="31" t="s">
        <v>27</v>
      </c>
      <c r="L43" s="38"/>
      <c r="M43" s="38"/>
      <c r="N43" s="38"/>
      <c r="O43" s="38"/>
      <c r="P43" s="33">
        <v>4</v>
      </c>
      <c r="Q43" s="34">
        <f t="shared" si="2"/>
        <v>5.0999999999999996</v>
      </c>
      <c r="R43" s="35" t="str">
        <f t="shared" si="3"/>
        <v>D+</v>
      </c>
      <c r="S43" s="36" t="str">
        <f t="shared" si="0"/>
        <v>Trung bình yếu</v>
      </c>
      <c r="T43" s="37" t="str">
        <f t="shared" si="4"/>
        <v/>
      </c>
      <c r="U43" s="3"/>
      <c r="V43" s="91" t="str">
        <f t="shared" si="1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" customHeight="1">
      <c r="B44" s="26">
        <v>34</v>
      </c>
      <c r="C44" s="27" t="s">
        <v>185</v>
      </c>
      <c r="D44" s="28" t="s">
        <v>186</v>
      </c>
      <c r="E44" s="29" t="s">
        <v>187</v>
      </c>
      <c r="F44" s="30" t="s">
        <v>188</v>
      </c>
      <c r="G44" s="27" t="s">
        <v>66</v>
      </c>
      <c r="H44" s="31">
        <v>10</v>
      </c>
      <c r="I44" s="31">
        <v>7</v>
      </c>
      <c r="J44" s="31" t="s">
        <v>27</v>
      </c>
      <c r="K44" s="31" t="s">
        <v>27</v>
      </c>
      <c r="L44" s="38"/>
      <c r="M44" s="38"/>
      <c r="N44" s="38"/>
      <c r="O44" s="38"/>
      <c r="P44" s="33">
        <v>6.5</v>
      </c>
      <c r="Q44" s="34">
        <f t="shared" si="2"/>
        <v>7</v>
      </c>
      <c r="R44" s="35" t="str">
        <f t="shared" si="3"/>
        <v>B</v>
      </c>
      <c r="S44" s="36" t="str">
        <f t="shared" si="0"/>
        <v>Khá</v>
      </c>
      <c r="T44" s="37" t="str">
        <f t="shared" si="4"/>
        <v/>
      </c>
      <c r="U44" s="3"/>
      <c r="V44" s="91" t="str">
        <f t="shared" si="1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" customHeight="1">
      <c r="B45" s="26">
        <v>35</v>
      </c>
      <c r="C45" s="27" t="s">
        <v>189</v>
      </c>
      <c r="D45" s="28" t="s">
        <v>190</v>
      </c>
      <c r="E45" s="29" t="s">
        <v>187</v>
      </c>
      <c r="F45" s="30" t="s">
        <v>191</v>
      </c>
      <c r="G45" s="27" t="s">
        <v>70</v>
      </c>
      <c r="H45" s="31">
        <v>7</v>
      </c>
      <c r="I45" s="31">
        <v>6</v>
      </c>
      <c r="J45" s="31" t="s">
        <v>27</v>
      </c>
      <c r="K45" s="31" t="s">
        <v>27</v>
      </c>
      <c r="L45" s="38"/>
      <c r="M45" s="38"/>
      <c r="N45" s="38"/>
      <c r="O45" s="38"/>
      <c r="P45" s="33">
        <v>6.5</v>
      </c>
      <c r="Q45" s="34">
        <f t="shared" si="2"/>
        <v>6.4</v>
      </c>
      <c r="R45" s="35" t="str">
        <f t="shared" si="3"/>
        <v>C</v>
      </c>
      <c r="S45" s="36" t="str">
        <f t="shared" si="0"/>
        <v>Trung bình</v>
      </c>
      <c r="T45" s="37" t="str">
        <f t="shared" si="4"/>
        <v/>
      </c>
      <c r="U45" s="3"/>
      <c r="V45" s="91" t="str">
        <f t="shared" si="1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" customHeight="1">
      <c r="B46" s="26">
        <v>36</v>
      </c>
      <c r="C46" s="27" t="s">
        <v>192</v>
      </c>
      <c r="D46" s="28" t="s">
        <v>193</v>
      </c>
      <c r="E46" s="29" t="s">
        <v>194</v>
      </c>
      <c r="F46" s="30" t="s">
        <v>195</v>
      </c>
      <c r="G46" s="27" t="s">
        <v>108</v>
      </c>
      <c r="H46" s="31">
        <v>10</v>
      </c>
      <c r="I46" s="31">
        <v>8</v>
      </c>
      <c r="J46" s="31" t="s">
        <v>27</v>
      </c>
      <c r="K46" s="31" t="s">
        <v>27</v>
      </c>
      <c r="L46" s="38"/>
      <c r="M46" s="38"/>
      <c r="N46" s="38"/>
      <c r="O46" s="38"/>
      <c r="P46" s="33">
        <v>7.5</v>
      </c>
      <c r="Q46" s="34">
        <f t="shared" si="2"/>
        <v>7.9</v>
      </c>
      <c r="R46" s="35" t="str">
        <f t="shared" si="3"/>
        <v>B</v>
      </c>
      <c r="S46" s="36" t="str">
        <f t="shared" si="0"/>
        <v>Khá</v>
      </c>
      <c r="T46" s="37" t="str">
        <f t="shared" si="4"/>
        <v/>
      </c>
      <c r="U46" s="3"/>
      <c r="V46" s="91" t="str">
        <f t="shared" si="1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" customHeight="1">
      <c r="B47" s="26">
        <v>37</v>
      </c>
      <c r="C47" s="27" t="s">
        <v>196</v>
      </c>
      <c r="D47" s="28" t="s">
        <v>162</v>
      </c>
      <c r="E47" s="29" t="s">
        <v>197</v>
      </c>
      <c r="F47" s="30" t="s">
        <v>198</v>
      </c>
      <c r="G47" s="27" t="s">
        <v>70</v>
      </c>
      <c r="H47" s="31">
        <v>10</v>
      </c>
      <c r="I47" s="31">
        <v>6.5</v>
      </c>
      <c r="J47" s="31" t="s">
        <v>27</v>
      </c>
      <c r="K47" s="31" t="s">
        <v>27</v>
      </c>
      <c r="L47" s="38"/>
      <c r="M47" s="38"/>
      <c r="N47" s="38"/>
      <c r="O47" s="38"/>
      <c r="P47" s="33">
        <v>7.5</v>
      </c>
      <c r="Q47" s="34">
        <f t="shared" si="2"/>
        <v>7.5</v>
      </c>
      <c r="R47" s="35" t="str">
        <f t="shared" si="3"/>
        <v>B</v>
      </c>
      <c r="S47" s="36" t="str">
        <f t="shared" si="0"/>
        <v>Khá</v>
      </c>
      <c r="T47" s="37" t="str">
        <f t="shared" si="4"/>
        <v/>
      </c>
      <c r="U47" s="3"/>
      <c r="V47" s="91" t="str">
        <f t="shared" si="1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" customHeight="1">
      <c r="B48" s="26">
        <v>38</v>
      </c>
      <c r="C48" s="27" t="s">
        <v>199</v>
      </c>
      <c r="D48" s="28" t="s">
        <v>200</v>
      </c>
      <c r="E48" s="29" t="s">
        <v>201</v>
      </c>
      <c r="F48" s="30" t="s">
        <v>202</v>
      </c>
      <c r="G48" s="27" t="s">
        <v>70</v>
      </c>
      <c r="H48" s="31">
        <v>5</v>
      </c>
      <c r="I48" s="31">
        <v>6.5</v>
      </c>
      <c r="J48" s="31" t="s">
        <v>27</v>
      </c>
      <c r="K48" s="31" t="s">
        <v>27</v>
      </c>
      <c r="L48" s="38"/>
      <c r="M48" s="38"/>
      <c r="N48" s="38"/>
      <c r="O48" s="38"/>
      <c r="P48" s="33">
        <v>7.5</v>
      </c>
      <c r="Q48" s="34">
        <f t="shared" si="2"/>
        <v>7</v>
      </c>
      <c r="R48" s="35" t="str">
        <f t="shared" si="3"/>
        <v>B</v>
      </c>
      <c r="S48" s="36" t="str">
        <f t="shared" si="0"/>
        <v>Khá</v>
      </c>
      <c r="T48" s="37" t="str">
        <f t="shared" si="4"/>
        <v/>
      </c>
      <c r="U48" s="3"/>
      <c r="V48" s="91" t="str">
        <f t="shared" si="1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" customHeight="1">
      <c r="B49" s="26">
        <v>39</v>
      </c>
      <c r="C49" s="27" t="s">
        <v>203</v>
      </c>
      <c r="D49" s="28" t="s">
        <v>204</v>
      </c>
      <c r="E49" s="29" t="s">
        <v>201</v>
      </c>
      <c r="F49" s="30" t="s">
        <v>205</v>
      </c>
      <c r="G49" s="27" t="s">
        <v>108</v>
      </c>
      <c r="H49" s="31">
        <v>9</v>
      </c>
      <c r="I49" s="31">
        <v>6</v>
      </c>
      <c r="J49" s="31" t="s">
        <v>27</v>
      </c>
      <c r="K49" s="31" t="s">
        <v>27</v>
      </c>
      <c r="L49" s="38"/>
      <c r="M49" s="38"/>
      <c r="N49" s="38"/>
      <c r="O49" s="38"/>
      <c r="P49" s="33">
        <v>7</v>
      </c>
      <c r="Q49" s="34">
        <f t="shared" si="2"/>
        <v>6.9</v>
      </c>
      <c r="R49" s="35" t="str">
        <f t="shared" si="3"/>
        <v>C+</v>
      </c>
      <c r="S49" s="36" t="str">
        <f t="shared" si="0"/>
        <v>Trung bình</v>
      </c>
      <c r="T49" s="37" t="str">
        <f t="shared" si="4"/>
        <v/>
      </c>
      <c r="U49" s="3"/>
      <c r="V49" s="91" t="str">
        <f t="shared" si="1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" customHeight="1">
      <c r="B50" s="26">
        <v>40</v>
      </c>
      <c r="C50" s="27" t="s">
        <v>206</v>
      </c>
      <c r="D50" s="28" t="s">
        <v>207</v>
      </c>
      <c r="E50" s="29" t="s">
        <v>208</v>
      </c>
      <c r="F50" s="30" t="s">
        <v>209</v>
      </c>
      <c r="G50" s="27" t="s">
        <v>75</v>
      </c>
      <c r="H50" s="31">
        <v>9</v>
      </c>
      <c r="I50" s="31">
        <v>7</v>
      </c>
      <c r="J50" s="31" t="s">
        <v>27</v>
      </c>
      <c r="K50" s="31" t="s">
        <v>27</v>
      </c>
      <c r="L50" s="38"/>
      <c r="M50" s="38"/>
      <c r="N50" s="38"/>
      <c r="O50" s="38"/>
      <c r="P50" s="33">
        <v>7</v>
      </c>
      <c r="Q50" s="34">
        <f t="shared" si="2"/>
        <v>7.2</v>
      </c>
      <c r="R50" s="35" t="str">
        <f t="shared" si="3"/>
        <v>B</v>
      </c>
      <c r="S50" s="36" t="str">
        <f t="shared" si="0"/>
        <v>Khá</v>
      </c>
      <c r="T50" s="37" t="str">
        <f t="shared" si="4"/>
        <v/>
      </c>
      <c r="U50" s="3"/>
      <c r="V50" s="91" t="str">
        <f t="shared" si="1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" customHeight="1">
      <c r="B51" s="26">
        <v>41</v>
      </c>
      <c r="C51" s="27" t="s">
        <v>210</v>
      </c>
      <c r="D51" s="28" t="s">
        <v>211</v>
      </c>
      <c r="E51" s="29" t="s">
        <v>212</v>
      </c>
      <c r="F51" s="30" t="s">
        <v>213</v>
      </c>
      <c r="G51" s="27" t="s">
        <v>70</v>
      </c>
      <c r="H51" s="31">
        <v>10</v>
      </c>
      <c r="I51" s="31">
        <v>8</v>
      </c>
      <c r="J51" s="31" t="s">
        <v>27</v>
      </c>
      <c r="K51" s="31" t="s">
        <v>27</v>
      </c>
      <c r="L51" s="38"/>
      <c r="M51" s="38"/>
      <c r="N51" s="38"/>
      <c r="O51" s="38"/>
      <c r="P51" s="33">
        <v>7.5</v>
      </c>
      <c r="Q51" s="34">
        <f t="shared" si="2"/>
        <v>7.9</v>
      </c>
      <c r="R51" s="35" t="str">
        <f t="shared" si="3"/>
        <v>B</v>
      </c>
      <c r="S51" s="36" t="str">
        <f t="shared" si="0"/>
        <v>Khá</v>
      </c>
      <c r="T51" s="37" t="str">
        <f t="shared" si="4"/>
        <v/>
      </c>
      <c r="U51" s="3"/>
      <c r="V51" s="91" t="str">
        <f t="shared" si="1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" customHeight="1">
      <c r="B52" s="26">
        <v>42</v>
      </c>
      <c r="C52" s="27" t="s">
        <v>214</v>
      </c>
      <c r="D52" s="28" t="s">
        <v>215</v>
      </c>
      <c r="E52" s="29" t="s">
        <v>216</v>
      </c>
      <c r="F52" s="30" t="s">
        <v>217</v>
      </c>
      <c r="G52" s="27" t="s">
        <v>88</v>
      </c>
      <c r="H52" s="31">
        <v>10</v>
      </c>
      <c r="I52" s="31">
        <v>8.5</v>
      </c>
      <c r="J52" s="31" t="s">
        <v>27</v>
      </c>
      <c r="K52" s="31" t="s">
        <v>27</v>
      </c>
      <c r="L52" s="38"/>
      <c r="M52" s="38"/>
      <c r="N52" s="38"/>
      <c r="O52" s="38"/>
      <c r="P52" s="33">
        <v>8.5</v>
      </c>
      <c r="Q52" s="34">
        <f t="shared" si="2"/>
        <v>8.6999999999999993</v>
      </c>
      <c r="R52" s="35" t="str">
        <f t="shared" si="3"/>
        <v>A</v>
      </c>
      <c r="S52" s="36" t="str">
        <f t="shared" si="0"/>
        <v>Giỏi</v>
      </c>
      <c r="T52" s="37" t="str">
        <f t="shared" si="4"/>
        <v/>
      </c>
      <c r="U52" s="3"/>
      <c r="V52" s="91" t="str">
        <f t="shared" si="1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" customHeight="1">
      <c r="B53" s="26">
        <v>43</v>
      </c>
      <c r="C53" s="27" t="s">
        <v>218</v>
      </c>
      <c r="D53" s="28" t="s">
        <v>219</v>
      </c>
      <c r="E53" s="29" t="s">
        <v>220</v>
      </c>
      <c r="F53" s="30" t="s">
        <v>221</v>
      </c>
      <c r="G53" s="27" t="s">
        <v>66</v>
      </c>
      <c r="H53" s="31">
        <v>10</v>
      </c>
      <c r="I53" s="31">
        <v>8.5</v>
      </c>
      <c r="J53" s="31" t="s">
        <v>27</v>
      </c>
      <c r="K53" s="31" t="s">
        <v>27</v>
      </c>
      <c r="L53" s="38"/>
      <c r="M53" s="38"/>
      <c r="N53" s="38"/>
      <c r="O53" s="38"/>
      <c r="P53" s="33">
        <v>7</v>
      </c>
      <c r="Q53" s="34">
        <f t="shared" si="2"/>
        <v>7.8</v>
      </c>
      <c r="R53" s="35" t="str">
        <f t="shared" si="3"/>
        <v>B</v>
      </c>
      <c r="S53" s="36" t="str">
        <f t="shared" si="0"/>
        <v>Khá</v>
      </c>
      <c r="T53" s="37" t="str">
        <f t="shared" si="4"/>
        <v/>
      </c>
      <c r="U53" s="3"/>
      <c r="V53" s="91" t="str">
        <f t="shared" si="1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" customHeight="1">
      <c r="B54" s="26">
        <v>44</v>
      </c>
      <c r="C54" s="27" t="s">
        <v>222</v>
      </c>
      <c r="D54" s="28" t="s">
        <v>150</v>
      </c>
      <c r="E54" s="29" t="s">
        <v>220</v>
      </c>
      <c r="F54" s="30" t="s">
        <v>223</v>
      </c>
      <c r="G54" s="27" t="s">
        <v>75</v>
      </c>
      <c r="H54" s="31">
        <v>10</v>
      </c>
      <c r="I54" s="31">
        <v>8.5</v>
      </c>
      <c r="J54" s="31" t="s">
        <v>27</v>
      </c>
      <c r="K54" s="31" t="s">
        <v>27</v>
      </c>
      <c r="L54" s="38"/>
      <c r="M54" s="38"/>
      <c r="N54" s="38"/>
      <c r="O54" s="38"/>
      <c r="P54" s="33">
        <v>8.5</v>
      </c>
      <c r="Q54" s="34">
        <f t="shared" si="2"/>
        <v>8.6999999999999993</v>
      </c>
      <c r="R54" s="35" t="str">
        <f t="shared" si="3"/>
        <v>A</v>
      </c>
      <c r="S54" s="36" t="str">
        <f t="shared" si="0"/>
        <v>Giỏi</v>
      </c>
      <c r="T54" s="37" t="str">
        <f t="shared" si="4"/>
        <v/>
      </c>
      <c r="U54" s="3"/>
      <c r="V54" s="91" t="str">
        <f t="shared" si="1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" customHeight="1">
      <c r="B55" s="26">
        <v>45</v>
      </c>
      <c r="C55" s="27" t="s">
        <v>224</v>
      </c>
      <c r="D55" s="28" t="s">
        <v>225</v>
      </c>
      <c r="E55" s="29" t="s">
        <v>226</v>
      </c>
      <c r="F55" s="30" t="s">
        <v>227</v>
      </c>
      <c r="G55" s="27" t="s">
        <v>108</v>
      </c>
      <c r="H55" s="31">
        <v>10</v>
      </c>
      <c r="I55" s="31">
        <v>8</v>
      </c>
      <c r="J55" s="31" t="s">
        <v>27</v>
      </c>
      <c r="K55" s="31" t="s">
        <v>27</v>
      </c>
      <c r="L55" s="38"/>
      <c r="M55" s="38"/>
      <c r="N55" s="38"/>
      <c r="O55" s="38"/>
      <c r="P55" s="33">
        <v>8.5</v>
      </c>
      <c r="Q55" s="34">
        <f t="shared" si="2"/>
        <v>8.5</v>
      </c>
      <c r="R55" s="35" t="str">
        <f t="shared" si="3"/>
        <v>A</v>
      </c>
      <c r="S55" s="36" t="str">
        <f t="shared" si="0"/>
        <v>Giỏi</v>
      </c>
      <c r="T55" s="37" t="str">
        <f t="shared" si="4"/>
        <v/>
      </c>
      <c r="U55" s="3"/>
      <c r="V55" s="91" t="str">
        <f t="shared" si="1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" customHeight="1">
      <c r="B56" s="26">
        <v>46</v>
      </c>
      <c r="C56" s="27" t="s">
        <v>228</v>
      </c>
      <c r="D56" s="28" t="s">
        <v>229</v>
      </c>
      <c r="E56" s="29" t="s">
        <v>230</v>
      </c>
      <c r="F56" s="30" t="s">
        <v>231</v>
      </c>
      <c r="G56" s="27" t="s">
        <v>88</v>
      </c>
      <c r="H56" s="31">
        <v>0</v>
      </c>
      <c r="I56" s="31">
        <v>0</v>
      </c>
      <c r="J56" s="31" t="s">
        <v>27</v>
      </c>
      <c r="K56" s="31" t="s">
        <v>27</v>
      </c>
      <c r="L56" s="38"/>
      <c r="M56" s="38"/>
      <c r="N56" s="38"/>
      <c r="O56" s="38"/>
      <c r="P56" s="33" t="s">
        <v>852</v>
      </c>
      <c r="Q56" s="34">
        <f t="shared" si="2"/>
        <v>0</v>
      </c>
      <c r="R56" s="35" t="str">
        <f t="shared" si="3"/>
        <v>F</v>
      </c>
      <c r="S56" s="36" t="str">
        <f t="shared" si="0"/>
        <v>Kém</v>
      </c>
      <c r="T56" s="37" t="str">
        <f t="shared" si="4"/>
        <v>Không đủ ĐKDT</v>
      </c>
      <c r="U56" s="3"/>
      <c r="V56" s="91" t="str">
        <f t="shared" si="1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" customHeight="1">
      <c r="B57" s="26">
        <v>47</v>
      </c>
      <c r="C57" s="27" t="s">
        <v>232</v>
      </c>
      <c r="D57" s="28" t="s">
        <v>233</v>
      </c>
      <c r="E57" s="29" t="s">
        <v>230</v>
      </c>
      <c r="F57" s="30" t="s">
        <v>234</v>
      </c>
      <c r="G57" s="27" t="s">
        <v>66</v>
      </c>
      <c r="H57" s="31">
        <v>10</v>
      </c>
      <c r="I57" s="31">
        <v>6</v>
      </c>
      <c r="J57" s="31" t="s">
        <v>27</v>
      </c>
      <c r="K57" s="31" t="s">
        <v>27</v>
      </c>
      <c r="L57" s="38"/>
      <c r="M57" s="38"/>
      <c r="N57" s="38"/>
      <c r="O57" s="38"/>
      <c r="P57" s="33">
        <v>6</v>
      </c>
      <c r="Q57" s="34">
        <f t="shared" si="2"/>
        <v>6.4</v>
      </c>
      <c r="R57" s="35" t="str">
        <f t="shared" si="3"/>
        <v>C</v>
      </c>
      <c r="S57" s="36" t="str">
        <f t="shared" si="0"/>
        <v>Trung bình</v>
      </c>
      <c r="T57" s="37" t="str">
        <f t="shared" si="4"/>
        <v/>
      </c>
      <c r="U57" s="3"/>
      <c r="V57" s="91" t="str">
        <f t="shared" si="1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" customHeight="1">
      <c r="B58" s="26">
        <v>48</v>
      </c>
      <c r="C58" s="27" t="s">
        <v>235</v>
      </c>
      <c r="D58" s="28" t="s">
        <v>236</v>
      </c>
      <c r="E58" s="29" t="s">
        <v>230</v>
      </c>
      <c r="F58" s="30" t="s">
        <v>237</v>
      </c>
      <c r="G58" s="27" t="s">
        <v>70</v>
      </c>
      <c r="H58" s="31">
        <v>8</v>
      </c>
      <c r="I58" s="31">
        <v>6.5</v>
      </c>
      <c r="J58" s="31" t="s">
        <v>27</v>
      </c>
      <c r="K58" s="31" t="s">
        <v>27</v>
      </c>
      <c r="L58" s="38"/>
      <c r="M58" s="38"/>
      <c r="N58" s="38"/>
      <c r="O58" s="38"/>
      <c r="P58" s="33">
        <v>5.5</v>
      </c>
      <c r="Q58" s="34">
        <f t="shared" si="2"/>
        <v>6.1</v>
      </c>
      <c r="R58" s="35" t="str">
        <f t="shared" si="3"/>
        <v>C</v>
      </c>
      <c r="S58" s="36" t="str">
        <f t="shared" si="0"/>
        <v>Trung bình</v>
      </c>
      <c r="T58" s="37" t="str">
        <f t="shared" si="4"/>
        <v/>
      </c>
      <c r="U58" s="3"/>
      <c r="V58" s="91" t="str">
        <f t="shared" si="1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" customHeight="1">
      <c r="B59" s="26">
        <v>49</v>
      </c>
      <c r="C59" s="27" t="s">
        <v>238</v>
      </c>
      <c r="D59" s="28" t="s">
        <v>239</v>
      </c>
      <c r="E59" s="29" t="s">
        <v>230</v>
      </c>
      <c r="F59" s="30" t="s">
        <v>240</v>
      </c>
      <c r="G59" s="27" t="s">
        <v>108</v>
      </c>
      <c r="H59" s="31">
        <v>10</v>
      </c>
      <c r="I59" s="31">
        <v>6.5</v>
      </c>
      <c r="J59" s="31" t="s">
        <v>27</v>
      </c>
      <c r="K59" s="31" t="s">
        <v>27</v>
      </c>
      <c r="L59" s="38"/>
      <c r="M59" s="38"/>
      <c r="N59" s="38"/>
      <c r="O59" s="38"/>
      <c r="P59" s="33">
        <v>8</v>
      </c>
      <c r="Q59" s="34">
        <f t="shared" si="2"/>
        <v>7.8</v>
      </c>
      <c r="R59" s="35" t="str">
        <f t="shared" si="3"/>
        <v>B</v>
      </c>
      <c r="S59" s="36" t="str">
        <f t="shared" si="0"/>
        <v>Khá</v>
      </c>
      <c r="T59" s="37" t="str">
        <f t="shared" si="4"/>
        <v/>
      </c>
      <c r="U59" s="3"/>
      <c r="V59" s="91" t="str">
        <f t="shared" si="1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" customHeight="1">
      <c r="B60" s="26">
        <v>50</v>
      </c>
      <c r="C60" s="27" t="s">
        <v>241</v>
      </c>
      <c r="D60" s="28" t="s">
        <v>176</v>
      </c>
      <c r="E60" s="29" t="s">
        <v>242</v>
      </c>
      <c r="F60" s="30" t="s">
        <v>243</v>
      </c>
      <c r="G60" s="27" t="s">
        <v>88</v>
      </c>
      <c r="H60" s="31">
        <v>10</v>
      </c>
      <c r="I60" s="31">
        <v>8</v>
      </c>
      <c r="J60" s="31" t="s">
        <v>27</v>
      </c>
      <c r="K60" s="31" t="s">
        <v>27</v>
      </c>
      <c r="L60" s="38"/>
      <c r="M60" s="38"/>
      <c r="N60" s="38"/>
      <c r="O60" s="38"/>
      <c r="P60" s="33">
        <v>8</v>
      </c>
      <c r="Q60" s="34">
        <f t="shared" si="2"/>
        <v>8.1999999999999993</v>
      </c>
      <c r="R60" s="35" t="str">
        <f t="shared" si="3"/>
        <v>B+</v>
      </c>
      <c r="S60" s="36" t="str">
        <f t="shared" si="0"/>
        <v>Khá</v>
      </c>
      <c r="T60" s="37" t="str">
        <f t="shared" si="4"/>
        <v/>
      </c>
      <c r="U60" s="3"/>
      <c r="V60" s="91" t="str">
        <f t="shared" si="1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" customHeight="1">
      <c r="B61" s="26">
        <v>51</v>
      </c>
      <c r="C61" s="27" t="s">
        <v>244</v>
      </c>
      <c r="D61" s="28" t="s">
        <v>245</v>
      </c>
      <c r="E61" s="29" t="s">
        <v>246</v>
      </c>
      <c r="F61" s="30" t="s">
        <v>247</v>
      </c>
      <c r="G61" s="27" t="s">
        <v>75</v>
      </c>
      <c r="H61" s="31">
        <v>10</v>
      </c>
      <c r="I61" s="31">
        <v>9</v>
      </c>
      <c r="J61" s="31" t="s">
        <v>27</v>
      </c>
      <c r="K61" s="31" t="s">
        <v>27</v>
      </c>
      <c r="L61" s="38"/>
      <c r="M61" s="38"/>
      <c r="N61" s="38"/>
      <c r="O61" s="38"/>
      <c r="P61" s="33">
        <v>9</v>
      </c>
      <c r="Q61" s="34">
        <f t="shared" si="2"/>
        <v>9.1</v>
      </c>
      <c r="R61" s="35" t="str">
        <f t="shared" si="3"/>
        <v>A+</v>
      </c>
      <c r="S61" s="36" t="str">
        <f t="shared" si="0"/>
        <v>Giỏi</v>
      </c>
      <c r="T61" s="37" t="str">
        <f t="shared" si="4"/>
        <v/>
      </c>
      <c r="U61" s="3"/>
      <c r="V61" s="91" t="str">
        <f t="shared" si="1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" customHeight="1">
      <c r="B62" s="26">
        <v>52</v>
      </c>
      <c r="C62" s="27" t="s">
        <v>248</v>
      </c>
      <c r="D62" s="28" t="s">
        <v>249</v>
      </c>
      <c r="E62" s="29" t="s">
        <v>246</v>
      </c>
      <c r="F62" s="30" t="s">
        <v>250</v>
      </c>
      <c r="G62" s="27" t="s">
        <v>66</v>
      </c>
      <c r="H62" s="31">
        <v>9</v>
      </c>
      <c r="I62" s="31">
        <v>7</v>
      </c>
      <c r="J62" s="31" t="s">
        <v>27</v>
      </c>
      <c r="K62" s="31" t="s">
        <v>27</v>
      </c>
      <c r="L62" s="38"/>
      <c r="M62" s="38"/>
      <c r="N62" s="38"/>
      <c r="O62" s="38"/>
      <c r="P62" s="33">
        <v>6.5</v>
      </c>
      <c r="Q62" s="34">
        <f t="shared" si="2"/>
        <v>6.9</v>
      </c>
      <c r="R62" s="35" t="str">
        <f t="shared" si="3"/>
        <v>C+</v>
      </c>
      <c r="S62" s="36" t="str">
        <f t="shared" si="0"/>
        <v>Trung bình</v>
      </c>
      <c r="T62" s="37" t="str">
        <f t="shared" si="4"/>
        <v/>
      </c>
      <c r="U62" s="3"/>
      <c r="V62" s="91" t="str">
        <f t="shared" si="1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" customHeight="1">
      <c r="B63" s="26">
        <v>53</v>
      </c>
      <c r="C63" s="27" t="s">
        <v>251</v>
      </c>
      <c r="D63" s="28" t="s">
        <v>252</v>
      </c>
      <c r="E63" s="29" t="s">
        <v>253</v>
      </c>
      <c r="F63" s="30" t="s">
        <v>254</v>
      </c>
      <c r="G63" s="27" t="s">
        <v>75</v>
      </c>
      <c r="H63" s="31">
        <v>10</v>
      </c>
      <c r="I63" s="31">
        <v>8.5</v>
      </c>
      <c r="J63" s="31" t="s">
        <v>27</v>
      </c>
      <c r="K63" s="31" t="s">
        <v>27</v>
      </c>
      <c r="L63" s="38"/>
      <c r="M63" s="38"/>
      <c r="N63" s="38"/>
      <c r="O63" s="38"/>
      <c r="P63" s="33">
        <v>8.5</v>
      </c>
      <c r="Q63" s="34">
        <f t="shared" si="2"/>
        <v>8.6999999999999993</v>
      </c>
      <c r="R63" s="35" t="str">
        <f t="shared" si="3"/>
        <v>A</v>
      </c>
      <c r="S63" s="36" t="str">
        <f t="shared" si="0"/>
        <v>Giỏi</v>
      </c>
      <c r="T63" s="37" t="str">
        <f t="shared" si="4"/>
        <v/>
      </c>
      <c r="U63" s="3"/>
      <c r="V63" s="91" t="str">
        <f t="shared" si="1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" customHeight="1">
      <c r="B64" s="26">
        <v>54</v>
      </c>
      <c r="C64" s="27" t="s">
        <v>255</v>
      </c>
      <c r="D64" s="28" t="s">
        <v>102</v>
      </c>
      <c r="E64" s="29" t="s">
        <v>256</v>
      </c>
      <c r="F64" s="30" t="s">
        <v>257</v>
      </c>
      <c r="G64" s="27" t="s">
        <v>66</v>
      </c>
      <c r="H64" s="31">
        <v>3</v>
      </c>
      <c r="I64" s="31">
        <v>2</v>
      </c>
      <c r="J64" s="31" t="s">
        <v>27</v>
      </c>
      <c r="K64" s="31" t="s">
        <v>27</v>
      </c>
      <c r="L64" s="38"/>
      <c r="M64" s="38"/>
      <c r="N64" s="38"/>
      <c r="O64" s="38"/>
      <c r="P64" s="33" t="s">
        <v>853</v>
      </c>
      <c r="Q64" s="34">
        <v>0</v>
      </c>
      <c r="R64" s="35" t="str">
        <f t="shared" si="3"/>
        <v>F</v>
      </c>
      <c r="S64" s="36" t="str">
        <f t="shared" si="0"/>
        <v>Kém</v>
      </c>
      <c r="T64" s="37" t="s">
        <v>854</v>
      </c>
      <c r="U64" s="3"/>
      <c r="V64" s="91" t="str">
        <f t="shared" si="1"/>
        <v>Học lại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" customHeight="1">
      <c r="B65" s="26">
        <v>55</v>
      </c>
      <c r="C65" s="27" t="s">
        <v>258</v>
      </c>
      <c r="D65" s="28" t="s">
        <v>259</v>
      </c>
      <c r="E65" s="29" t="s">
        <v>260</v>
      </c>
      <c r="F65" s="30" t="s">
        <v>261</v>
      </c>
      <c r="G65" s="27" t="s">
        <v>70</v>
      </c>
      <c r="H65" s="31">
        <v>9</v>
      </c>
      <c r="I65" s="31">
        <v>9</v>
      </c>
      <c r="J65" s="31" t="s">
        <v>27</v>
      </c>
      <c r="K65" s="31" t="s">
        <v>27</v>
      </c>
      <c r="L65" s="38"/>
      <c r="M65" s="38"/>
      <c r="N65" s="38"/>
      <c r="O65" s="38"/>
      <c r="P65" s="33">
        <v>8</v>
      </c>
      <c r="Q65" s="34">
        <f t="shared" si="2"/>
        <v>8.4</v>
      </c>
      <c r="R65" s="35" t="str">
        <f t="shared" si="3"/>
        <v>B+</v>
      </c>
      <c r="S65" s="36" t="str">
        <f t="shared" si="0"/>
        <v>Khá</v>
      </c>
      <c r="T65" s="37" t="str">
        <f t="shared" si="4"/>
        <v/>
      </c>
      <c r="U65" s="3"/>
      <c r="V65" s="91" t="str">
        <f t="shared" si="1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" customHeight="1">
      <c r="B66" s="26">
        <v>56</v>
      </c>
      <c r="C66" s="27" t="s">
        <v>262</v>
      </c>
      <c r="D66" s="28" t="s">
        <v>263</v>
      </c>
      <c r="E66" s="29" t="s">
        <v>264</v>
      </c>
      <c r="F66" s="30" t="s">
        <v>265</v>
      </c>
      <c r="G66" s="27" t="s">
        <v>66</v>
      </c>
      <c r="H66" s="31">
        <v>7</v>
      </c>
      <c r="I66" s="31">
        <v>6.5</v>
      </c>
      <c r="J66" s="31" t="s">
        <v>27</v>
      </c>
      <c r="K66" s="31" t="s">
        <v>27</v>
      </c>
      <c r="L66" s="38"/>
      <c r="M66" s="38"/>
      <c r="N66" s="38"/>
      <c r="O66" s="38"/>
      <c r="P66" s="33">
        <v>1.5</v>
      </c>
      <c r="Q66" s="34">
        <f t="shared" si="2"/>
        <v>3.6</v>
      </c>
      <c r="R66" s="35" t="str">
        <f t="shared" si="3"/>
        <v>F</v>
      </c>
      <c r="S66" s="36" t="str">
        <f t="shared" si="0"/>
        <v>Kém</v>
      </c>
      <c r="T66" s="37" t="str">
        <f t="shared" si="4"/>
        <v/>
      </c>
      <c r="U66" s="3"/>
      <c r="V66" s="91" t="str">
        <f t="shared" si="1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" customHeight="1">
      <c r="B67" s="26">
        <v>57</v>
      </c>
      <c r="C67" s="27" t="s">
        <v>266</v>
      </c>
      <c r="D67" s="28" t="s">
        <v>239</v>
      </c>
      <c r="E67" s="29" t="s">
        <v>264</v>
      </c>
      <c r="F67" s="30" t="s">
        <v>78</v>
      </c>
      <c r="G67" s="27" t="s">
        <v>75</v>
      </c>
      <c r="H67" s="31">
        <v>5</v>
      </c>
      <c r="I67" s="31">
        <v>6</v>
      </c>
      <c r="J67" s="31" t="s">
        <v>27</v>
      </c>
      <c r="K67" s="31" t="s">
        <v>27</v>
      </c>
      <c r="L67" s="38"/>
      <c r="M67" s="38"/>
      <c r="N67" s="38"/>
      <c r="O67" s="38"/>
      <c r="P67" s="33">
        <v>6.5</v>
      </c>
      <c r="Q67" s="34">
        <f t="shared" si="2"/>
        <v>6.2</v>
      </c>
      <c r="R67" s="35" t="str">
        <f t="shared" si="3"/>
        <v>C</v>
      </c>
      <c r="S67" s="36" t="str">
        <f t="shared" si="0"/>
        <v>Trung bình</v>
      </c>
      <c r="T67" s="37" t="str">
        <f t="shared" si="4"/>
        <v/>
      </c>
      <c r="U67" s="3"/>
      <c r="V67" s="91" t="str">
        <f t="shared" si="1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" customHeight="1">
      <c r="B68" s="26">
        <v>58</v>
      </c>
      <c r="C68" s="27" t="s">
        <v>267</v>
      </c>
      <c r="D68" s="28" t="s">
        <v>268</v>
      </c>
      <c r="E68" s="29" t="s">
        <v>269</v>
      </c>
      <c r="F68" s="30" t="s">
        <v>270</v>
      </c>
      <c r="G68" s="27" t="s">
        <v>66</v>
      </c>
      <c r="H68" s="31">
        <v>7</v>
      </c>
      <c r="I68" s="31">
        <v>6</v>
      </c>
      <c r="J68" s="31" t="s">
        <v>27</v>
      </c>
      <c r="K68" s="31" t="s">
        <v>27</v>
      </c>
      <c r="L68" s="38"/>
      <c r="M68" s="38"/>
      <c r="N68" s="38"/>
      <c r="O68" s="38"/>
      <c r="P68" s="33">
        <v>5</v>
      </c>
      <c r="Q68" s="34">
        <f t="shared" si="2"/>
        <v>5.5</v>
      </c>
      <c r="R68" s="35" t="str">
        <f t="shared" si="3"/>
        <v>C</v>
      </c>
      <c r="S68" s="36" t="str">
        <f t="shared" si="0"/>
        <v>Trung bình</v>
      </c>
      <c r="T68" s="37" t="str">
        <f t="shared" si="4"/>
        <v/>
      </c>
      <c r="U68" s="3"/>
      <c r="V68" s="91" t="str">
        <f t="shared" si="1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" customHeight="1">
      <c r="B69" s="26">
        <v>59</v>
      </c>
      <c r="C69" s="27" t="s">
        <v>271</v>
      </c>
      <c r="D69" s="28" t="s">
        <v>272</v>
      </c>
      <c r="E69" s="29" t="s">
        <v>273</v>
      </c>
      <c r="F69" s="30" t="s">
        <v>274</v>
      </c>
      <c r="G69" s="27" t="s">
        <v>66</v>
      </c>
      <c r="H69" s="31">
        <v>10</v>
      </c>
      <c r="I69" s="31">
        <v>8</v>
      </c>
      <c r="J69" s="31" t="s">
        <v>27</v>
      </c>
      <c r="K69" s="31" t="s">
        <v>27</v>
      </c>
      <c r="L69" s="38"/>
      <c r="M69" s="38"/>
      <c r="N69" s="38"/>
      <c r="O69" s="38"/>
      <c r="P69" s="33">
        <v>8</v>
      </c>
      <c r="Q69" s="34">
        <f t="shared" si="2"/>
        <v>8.1999999999999993</v>
      </c>
      <c r="R69" s="35" t="str">
        <f t="shared" si="3"/>
        <v>B+</v>
      </c>
      <c r="S69" s="36" t="str">
        <f t="shared" si="0"/>
        <v>Khá</v>
      </c>
      <c r="T69" s="37" t="str">
        <f t="shared" si="4"/>
        <v/>
      </c>
      <c r="U69" s="3"/>
      <c r="V69" s="91" t="str">
        <f t="shared" si="1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" customHeight="1">
      <c r="B70" s="26">
        <v>60</v>
      </c>
      <c r="C70" s="27" t="s">
        <v>275</v>
      </c>
      <c r="D70" s="28" t="s">
        <v>276</v>
      </c>
      <c r="E70" s="29" t="s">
        <v>277</v>
      </c>
      <c r="F70" s="30" t="s">
        <v>278</v>
      </c>
      <c r="G70" s="27" t="s">
        <v>108</v>
      </c>
      <c r="H70" s="31">
        <v>0</v>
      </c>
      <c r="I70" s="31">
        <v>0</v>
      </c>
      <c r="J70" s="31" t="s">
        <v>27</v>
      </c>
      <c r="K70" s="31" t="s">
        <v>27</v>
      </c>
      <c r="L70" s="38"/>
      <c r="M70" s="38"/>
      <c r="N70" s="38"/>
      <c r="O70" s="38"/>
      <c r="P70" s="33" t="s">
        <v>852</v>
      </c>
      <c r="Q70" s="34">
        <f t="shared" si="2"/>
        <v>0</v>
      </c>
      <c r="R70" s="35" t="str">
        <f t="shared" si="3"/>
        <v>F</v>
      </c>
      <c r="S70" s="36" t="str">
        <f t="shared" si="0"/>
        <v>Kém</v>
      </c>
      <c r="T70" s="37" t="str">
        <f t="shared" si="4"/>
        <v>Không đủ ĐKDT</v>
      </c>
      <c r="U70" s="3"/>
      <c r="V70" s="91" t="str">
        <f t="shared" si="1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" customHeight="1">
      <c r="B71" s="26">
        <v>61</v>
      </c>
      <c r="C71" s="27" t="s">
        <v>279</v>
      </c>
      <c r="D71" s="28" t="s">
        <v>280</v>
      </c>
      <c r="E71" s="29" t="s">
        <v>281</v>
      </c>
      <c r="F71" s="30" t="s">
        <v>282</v>
      </c>
      <c r="G71" s="27" t="s">
        <v>70</v>
      </c>
      <c r="H71" s="31">
        <v>10</v>
      </c>
      <c r="I71" s="31">
        <v>9.5</v>
      </c>
      <c r="J71" s="31" t="s">
        <v>27</v>
      </c>
      <c r="K71" s="31" t="s">
        <v>27</v>
      </c>
      <c r="L71" s="38"/>
      <c r="M71" s="38"/>
      <c r="N71" s="38"/>
      <c r="O71" s="38"/>
      <c r="P71" s="33">
        <v>8</v>
      </c>
      <c r="Q71" s="34">
        <f t="shared" si="2"/>
        <v>8.6999999999999993</v>
      </c>
      <c r="R71" s="35" t="str">
        <f t="shared" si="3"/>
        <v>A</v>
      </c>
      <c r="S71" s="36" t="str">
        <f t="shared" si="0"/>
        <v>Giỏi</v>
      </c>
      <c r="T71" s="37" t="str">
        <f t="shared" si="4"/>
        <v/>
      </c>
      <c r="U71" s="3"/>
      <c r="V71" s="91" t="str">
        <f t="shared" si="1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8" customHeight="1">
      <c r="B72" s="26">
        <v>62</v>
      </c>
      <c r="C72" s="27" t="s">
        <v>283</v>
      </c>
      <c r="D72" s="28" t="s">
        <v>284</v>
      </c>
      <c r="E72" s="29" t="s">
        <v>285</v>
      </c>
      <c r="F72" s="30" t="s">
        <v>286</v>
      </c>
      <c r="G72" s="27" t="s">
        <v>88</v>
      </c>
      <c r="H72" s="31">
        <v>10</v>
      </c>
      <c r="I72" s="31">
        <v>7</v>
      </c>
      <c r="J72" s="31" t="s">
        <v>27</v>
      </c>
      <c r="K72" s="31" t="s">
        <v>27</v>
      </c>
      <c r="L72" s="38"/>
      <c r="M72" s="38"/>
      <c r="N72" s="38"/>
      <c r="O72" s="38"/>
      <c r="P72" s="33">
        <v>7.5</v>
      </c>
      <c r="Q72" s="34">
        <f t="shared" si="2"/>
        <v>7.6</v>
      </c>
      <c r="R72" s="35" t="str">
        <f t="shared" si="3"/>
        <v>B</v>
      </c>
      <c r="S72" s="36" t="str">
        <f t="shared" si="0"/>
        <v>Khá</v>
      </c>
      <c r="T72" s="37" t="str">
        <f t="shared" si="4"/>
        <v/>
      </c>
      <c r="U72" s="3"/>
      <c r="V72" s="91" t="str">
        <f t="shared" si="1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18" customHeight="1">
      <c r="B73" s="26">
        <v>63</v>
      </c>
      <c r="C73" s="27" t="s">
        <v>287</v>
      </c>
      <c r="D73" s="28" t="s">
        <v>288</v>
      </c>
      <c r="E73" s="29" t="s">
        <v>289</v>
      </c>
      <c r="F73" s="30" t="s">
        <v>290</v>
      </c>
      <c r="G73" s="27" t="s">
        <v>75</v>
      </c>
      <c r="H73" s="31">
        <v>10</v>
      </c>
      <c r="I73" s="31">
        <v>9</v>
      </c>
      <c r="J73" s="31" t="s">
        <v>27</v>
      </c>
      <c r="K73" s="31" t="s">
        <v>27</v>
      </c>
      <c r="L73" s="38"/>
      <c r="M73" s="38"/>
      <c r="N73" s="38"/>
      <c r="O73" s="38"/>
      <c r="P73" s="33">
        <v>8</v>
      </c>
      <c r="Q73" s="34">
        <f t="shared" si="2"/>
        <v>8.5</v>
      </c>
      <c r="R73" s="35" t="str">
        <f t="shared" si="3"/>
        <v>A</v>
      </c>
      <c r="S73" s="36" t="str">
        <f t="shared" si="0"/>
        <v>Giỏi</v>
      </c>
      <c r="T73" s="37" t="str">
        <f t="shared" si="4"/>
        <v/>
      </c>
      <c r="U73" s="3"/>
      <c r="V73" s="91" t="str">
        <f t="shared" si="1"/>
        <v>Đạt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18" customHeight="1">
      <c r="B74" s="26">
        <v>64</v>
      </c>
      <c r="C74" s="27" t="s">
        <v>291</v>
      </c>
      <c r="D74" s="28" t="s">
        <v>292</v>
      </c>
      <c r="E74" s="29" t="s">
        <v>293</v>
      </c>
      <c r="F74" s="30" t="s">
        <v>294</v>
      </c>
      <c r="G74" s="27" t="s">
        <v>108</v>
      </c>
      <c r="H74" s="31">
        <v>10</v>
      </c>
      <c r="I74" s="31">
        <v>9</v>
      </c>
      <c r="J74" s="31" t="s">
        <v>27</v>
      </c>
      <c r="K74" s="31" t="s">
        <v>27</v>
      </c>
      <c r="L74" s="38"/>
      <c r="M74" s="38"/>
      <c r="N74" s="38"/>
      <c r="O74" s="38"/>
      <c r="P74" s="33">
        <v>8</v>
      </c>
      <c r="Q74" s="34">
        <f t="shared" si="2"/>
        <v>8.5</v>
      </c>
      <c r="R74" s="35" t="str">
        <f t="shared" si="3"/>
        <v>A</v>
      </c>
      <c r="S74" s="36" t="str">
        <f t="shared" si="0"/>
        <v>Giỏi</v>
      </c>
      <c r="T74" s="37" t="str">
        <f t="shared" si="4"/>
        <v/>
      </c>
      <c r="U74" s="3"/>
      <c r="V74" s="91" t="str">
        <f t="shared" si="1"/>
        <v>Đạt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1:38" ht="18" customHeight="1">
      <c r="B75" s="26">
        <v>65</v>
      </c>
      <c r="C75" s="27" t="s">
        <v>295</v>
      </c>
      <c r="D75" s="28" t="s">
        <v>296</v>
      </c>
      <c r="E75" s="29" t="s">
        <v>297</v>
      </c>
      <c r="F75" s="30" t="s">
        <v>298</v>
      </c>
      <c r="G75" s="27" t="s">
        <v>66</v>
      </c>
      <c r="H75" s="31">
        <v>7</v>
      </c>
      <c r="I75" s="31">
        <v>4.5</v>
      </c>
      <c r="J75" s="31" t="s">
        <v>27</v>
      </c>
      <c r="K75" s="31" t="s">
        <v>27</v>
      </c>
      <c r="L75" s="38"/>
      <c r="M75" s="38"/>
      <c r="N75" s="38"/>
      <c r="O75" s="38"/>
      <c r="P75" s="33">
        <v>5.5</v>
      </c>
      <c r="Q75" s="34">
        <f t="shared" si="2"/>
        <v>5.4</v>
      </c>
      <c r="R75" s="35" t="str">
        <f t="shared" si="3"/>
        <v>D+</v>
      </c>
      <c r="S75" s="36" t="str">
        <f t="shared" si="0"/>
        <v>Trung bình yếu</v>
      </c>
      <c r="T75" s="37" t="str">
        <f t="shared" si="4"/>
        <v/>
      </c>
      <c r="U75" s="3"/>
      <c r="V75" s="91" t="str">
        <f t="shared" si="1"/>
        <v>Đạt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1:38" ht="18" customHeight="1">
      <c r="B76" s="26">
        <v>66</v>
      </c>
      <c r="C76" s="27" t="s">
        <v>299</v>
      </c>
      <c r="D76" s="28" t="s">
        <v>300</v>
      </c>
      <c r="E76" s="29" t="s">
        <v>301</v>
      </c>
      <c r="F76" s="30" t="s">
        <v>231</v>
      </c>
      <c r="G76" s="27" t="s">
        <v>70</v>
      </c>
      <c r="H76" s="31">
        <v>10</v>
      </c>
      <c r="I76" s="31">
        <v>7.5</v>
      </c>
      <c r="J76" s="31" t="s">
        <v>27</v>
      </c>
      <c r="K76" s="31" t="s">
        <v>27</v>
      </c>
      <c r="L76" s="38"/>
      <c r="M76" s="38"/>
      <c r="N76" s="38"/>
      <c r="O76" s="38"/>
      <c r="P76" s="33">
        <v>7.5</v>
      </c>
      <c r="Q76" s="34">
        <f t="shared" si="2"/>
        <v>7.8</v>
      </c>
      <c r="R76" s="35" t="str">
        <f t="shared" si="3"/>
        <v>B</v>
      </c>
      <c r="S76" s="36" t="str">
        <f t="shared" si="0"/>
        <v>Khá</v>
      </c>
      <c r="T76" s="37" t="str">
        <f t="shared" si="4"/>
        <v/>
      </c>
      <c r="U76" s="3"/>
      <c r="V76" s="91" t="str">
        <f t="shared" ref="V76:V77" si="5"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Đạt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1:38" ht="18" customHeight="1">
      <c r="B77" s="26">
        <v>67</v>
      </c>
      <c r="C77" s="27" t="s">
        <v>302</v>
      </c>
      <c r="D77" s="28" t="s">
        <v>102</v>
      </c>
      <c r="E77" s="29" t="s">
        <v>303</v>
      </c>
      <c r="F77" s="30" t="s">
        <v>304</v>
      </c>
      <c r="G77" s="27" t="s">
        <v>108</v>
      </c>
      <c r="H77" s="31">
        <v>10</v>
      </c>
      <c r="I77" s="31">
        <v>8</v>
      </c>
      <c r="J77" s="31" t="s">
        <v>27</v>
      </c>
      <c r="K77" s="31" t="s">
        <v>27</v>
      </c>
      <c r="L77" s="38"/>
      <c r="M77" s="38"/>
      <c r="N77" s="38"/>
      <c r="O77" s="38"/>
      <c r="P77" s="33">
        <v>8</v>
      </c>
      <c r="Q77" s="34">
        <f t="shared" ref="Q77" si="6">ROUND(SUMPRODUCT(H77:P77,$H$10:$P$10)/100,1)</f>
        <v>8.1999999999999993</v>
      </c>
      <c r="R77" s="35" t="str">
        <f t="shared" si="3"/>
        <v>B+</v>
      </c>
      <c r="S77" s="36" t="str">
        <f t="shared" si="0"/>
        <v>Khá</v>
      </c>
      <c r="T77" s="37" t="str">
        <f t="shared" si="4"/>
        <v/>
      </c>
      <c r="U77" s="3"/>
      <c r="V77" s="91" t="str">
        <f t="shared" si="5"/>
        <v>Đạt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1:38" ht="7.5" customHeight="1">
      <c r="A78" s="2"/>
      <c r="B78" s="39"/>
      <c r="C78" s="40"/>
      <c r="D78" s="40"/>
      <c r="E78" s="41"/>
      <c r="F78" s="41"/>
      <c r="G78" s="41"/>
      <c r="H78" s="42"/>
      <c r="I78" s="43"/>
      <c r="J78" s="43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3"/>
    </row>
    <row r="79" spans="1:38" ht="16.5">
      <c r="A79" s="2"/>
      <c r="B79" s="111" t="s">
        <v>28</v>
      </c>
      <c r="C79" s="111"/>
      <c r="D79" s="40"/>
      <c r="E79" s="41"/>
      <c r="F79" s="41"/>
      <c r="G79" s="41"/>
      <c r="H79" s="42"/>
      <c r="I79" s="43"/>
      <c r="J79" s="43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3"/>
    </row>
    <row r="80" spans="1:38" ht="16.5" customHeight="1">
      <c r="A80" s="2"/>
      <c r="B80" s="45" t="s">
        <v>29</v>
      </c>
      <c r="C80" s="45"/>
      <c r="D80" s="46">
        <f>+$Y$9</f>
        <v>67</v>
      </c>
      <c r="E80" s="47" t="s">
        <v>30</v>
      </c>
      <c r="F80" s="47"/>
      <c r="G80" s="120" t="s">
        <v>31</v>
      </c>
      <c r="H80" s="120"/>
      <c r="I80" s="120"/>
      <c r="J80" s="120"/>
      <c r="K80" s="120"/>
      <c r="L80" s="120"/>
      <c r="M80" s="120"/>
      <c r="N80" s="120"/>
      <c r="O80" s="120"/>
      <c r="P80" s="48">
        <f>$Y$9 -COUNTIF($T$10:$T$267,"Vắng") -COUNTIF($T$10:$T$267,"Vắng có phép") - COUNTIF($T$10:$T$267,"Đình chỉ thi") - COUNTIF($T$10:$T$267,"Không đủ ĐKDT")</f>
        <v>64</v>
      </c>
      <c r="Q80" s="48"/>
      <c r="R80" s="49"/>
      <c r="S80" s="50"/>
      <c r="T80" s="50" t="s">
        <v>30</v>
      </c>
      <c r="U80" s="3"/>
    </row>
    <row r="81" spans="1:38" ht="16.5" customHeight="1">
      <c r="A81" s="2"/>
      <c r="B81" s="45" t="s">
        <v>32</v>
      </c>
      <c r="C81" s="45"/>
      <c r="D81" s="46">
        <f>+$AJ$9</f>
        <v>63</v>
      </c>
      <c r="E81" s="47" t="s">
        <v>30</v>
      </c>
      <c r="F81" s="47"/>
      <c r="G81" s="120" t="s">
        <v>33</v>
      </c>
      <c r="H81" s="120"/>
      <c r="I81" s="120"/>
      <c r="J81" s="120"/>
      <c r="K81" s="120"/>
      <c r="L81" s="120"/>
      <c r="M81" s="120"/>
      <c r="N81" s="120"/>
      <c r="O81" s="120"/>
      <c r="P81" s="51">
        <f>COUNTIF($T$10:$T$143,"Vắng")</f>
        <v>1</v>
      </c>
      <c r="Q81" s="51"/>
      <c r="R81" s="52"/>
      <c r="S81" s="50"/>
      <c r="T81" s="50" t="s">
        <v>30</v>
      </c>
      <c r="U81" s="3"/>
    </row>
    <row r="82" spans="1:38" ht="16.5" customHeight="1">
      <c r="A82" s="2"/>
      <c r="B82" s="45" t="s">
        <v>49</v>
      </c>
      <c r="C82" s="45"/>
      <c r="D82" s="85">
        <f>COUNTIF(V11:V77,"Học lại")</f>
        <v>4</v>
      </c>
      <c r="E82" s="47" t="s">
        <v>30</v>
      </c>
      <c r="F82" s="47"/>
      <c r="G82" s="120" t="s">
        <v>50</v>
      </c>
      <c r="H82" s="120"/>
      <c r="I82" s="120"/>
      <c r="J82" s="120"/>
      <c r="K82" s="120"/>
      <c r="L82" s="120"/>
      <c r="M82" s="120"/>
      <c r="N82" s="120"/>
      <c r="O82" s="120"/>
      <c r="P82" s="48">
        <f>COUNTIF($T$10:$T$143,"Vắng có phép")</f>
        <v>0</v>
      </c>
      <c r="Q82" s="48"/>
      <c r="R82" s="49"/>
      <c r="S82" s="50"/>
      <c r="T82" s="50" t="s">
        <v>30</v>
      </c>
      <c r="U82" s="3"/>
    </row>
    <row r="83" spans="1:38" ht="3" customHeight="1">
      <c r="A83" s="2"/>
      <c r="B83" s="39"/>
      <c r="C83" s="40"/>
      <c r="D83" s="40"/>
      <c r="E83" s="41"/>
      <c r="F83" s="41"/>
      <c r="G83" s="41"/>
      <c r="H83" s="42"/>
      <c r="I83" s="43"/>
      <c r="J83" s="43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3"/>
    </row>
    <row r="84" spans="1:38">
      <c r="B84" s="86" t="s">
        <v>34</v>
      </c>
      <c r="C84" s="86"/>
      <c r="D84" s="87">
        <f>COUNTIF(V11:V77,"Thi lại")</f>
        <v>0</v>
      </c>
      <c r="E84" s="88" t="s">
        <v>30</v>
      </c>
      <c r="F84" s="3"/>
      <c r="G84" s="3"/>
      <c r="H84" s="3"/>
      <c r="I84" s="3"/>
      <c r="J84" s="96"/>
      <c r="K84" s="96"/>
      <c r="L84" s="96"/>
      <c r="M84" s="96"/>
      <c r="N84" s="96"/>
      <c r="O84" s="96"/>
      <c r="P84" s="96"/>
      <c r="Q84" s="96"/>
      <c r="R84" s="96"/>
      <c r="S84" s="96"/>
      <c r="T84" s="96"/>
      <c r="U84" s="3"/>
    </row>
    <row r="85" spans="1:38">
      <c r="B85" s="86"/>
      <c r="C85" s="86"/>
      <c r="D85" s="87"/>
      <c r="E85" s="88"/>
      <c r="F85" s="3"/>
      <c r="G85" s="3"/>
      <c r="H85" s="3"/>
      <c r="I85" s="3"/>
      <c r="J85" s="96" t="s">
        <v>855</v>
      </c>
      <c r="K85" s="96"/>
      <c r="L85" s="96"/>
      <c r="M85" s="96"/>
      <c r="N85" s="96"/>
      <c r="O85" s="96"/>
      <c r="P85" s="96"/>
      <c r="Q85" s="96"/>
      <c r="R85" s="96"/>
      <c r="S85" s="96"/>
      <c r="T85" s="96"/>
      <c r="U85" s="3"/>
    </row>
    <row r="86" spans="1:38" ht="30.75" customHeight="1">
      <c r="A86" s="53"/>
      <c r="B86" s="99"/>
      <c r="C86" s="99"/>
      <c r="D86" s="99"/>
      <c r="E86" s="99"/>
      <c r="F86" s="99"/>
      <c r="G86" s="99"/>
      <c r="H86" s="99"/>
      <c r="I86" s="54"/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3"/>
    </row>
    <row r="87" spans="1:38" ht="18" customHeight="1">
      <c r="A87" s="2"/>
      <c r="B87" s="39"/>
      <c r="C87" s="55"/>
      <c r="D87" s="55"/>
      <c r="E87" s="56"/>
      <c r="F87" s="56"/>
      <c r="G87" s="56"/>
      <c r="H87" s="57"/>
      <c r="I87" s="58"/>
      <c r="J87" s="58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</row>
    <row r="88" spans="1:38" s="2" customFormat="1">
      <c r="B88" s="99"/>
      <c r="C88" s="99"/>
      <c r="D88" s="100"/>
      <c r="E88" s="100"/>
      <c r="F88" s="100"/>
      <c r="G88" s="100"/>
      <c r="H88" s="100"/>
      <c r="I88" s="58"/>
      <c r="J88" s="58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t="9.75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 ht="3.75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 ht="18" customHeight="1">
      <c r="A94" s="1"/>
      <c r="B94" s="98"/>
      <c r="C94" s="98"/>
      <c r="D94" s="98"/>
      <c r="E94" s="98"/>
      <c r="F94" s="98"/>
      <c r="G94" s="98"/>
      <c r="H94" s="98"/>
      <c r="I94" s="98"/>
      <c r="J94" s="98"/>
      <c r="K94" s="98"/>
      <c r="L94" s="98"/>
      <c r="M94" s="98"/>
      <c r="N94" s="98"/>
      <c r="O94" s="98"/>
      <c r="P94" s="98"/>
      <c r="Q94" s="98"/>
      <c r="R94" s="98"/>
      <c r="S94" s="98"/>
      <c r="T94" s="98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 ht="4.5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 ht="39.75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2:20" ht="38.25" hidden="1" customHeight="1">
      <c r="B97" s="102" t="s">
        <v>47</v>
      </c>
      <c r="C97" s="99"/>
      <c r="D97" s="99"/>
      <c r="E97" s="99"/>
      <c r="F97" s="99"/>
      <c r="G97" s="99"/>
      <c r="H97" s="102" t="s">
        <v>48</v>
      </c>
      <c r="I97" s="102"/>
      <c r="J97" s="102"/>
      <c r="K97" s="102"/>
      <c r="L97" s="102"/>
      <c r="M97" s="102"/>
      <c r="N97" s="103" t="s">
        <v>54</v>
      </c>
      <c r="O97" s="103"/>
      <c r="P97" s="103"/>
      <c r="Q97" s="103"/>
      <c r="R97" s="103"/>
      <c r="S97" s="103"/>
      <c r="T97" s="103"/>
    </row>
    <row r="98" spans="2:20" hidden="1">
      <c r="B98" s="39"/>
      <c r="C98" s="55"/>
      <c r="D98" s="55"/>
      <c r="E98" s="56"/>
      <c r="F98" s="56"/>
      <c r="G98" s="56"/>
      <c r="H98" s="57"/>
      <c r="I98" s="58"/>
      <c r="J98" s="58"/>
      <c r="K98" s="3"/>
      <c r="L98" s="3"/>
      <c r="M98" s="3"/>
      <c r="N98" s="3"/>
      <c r="O98" s="3"/>
      <c r="P98" s="3"/>
      <c r="Q98" s="3"/>
      <c r="R98" s="3"/>
      <c r="S98" s="3"/>
      <c r="T98" s="3"/>
    </row>
    <row r="99" spans="2:20" hidden="1">
      <c r="B99" s="99" t="s">
        <v>35</v>
      </c>
      <c r="C99" s="99"/>
      <c r="D99" s="100" t="s">
        <v>36</v>
      </c>
      <c r="E99" s="100"/>
      <c r="F99" s="100"/>
      <c r="G99" s="100"/>
      <c r="H99" s="100"/>
      <c r="I99" s="58"/>
      <c r="J99" s="58"/>
      <c r="K99" s="44"/>
      <c r="L99" s="44"/>
      <c r="M99" s="44"/>
      <c r="N99" s="44"/>
      <c r="O99" s="44"/>
      <c r="P99" s="44"/>
      <c r="Q99" s="44"/>
      <c r="R99" s="44"/>
      <c r="S99" s="44"/>
      <c r="T99" s="44"/>
    </row>
    <row r="100" spans="2:20" hidden="1"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</row>
    <row r="101" spans="2:20" hidden="1"/>
    <row r="102" spans="2:20" hidden="1"/>
    <row r="103" spans="2:20" hidden="1"/>
    <row r="104" spans="2:20" hidden="1"/>
    <row r="105" spans="2:20" hidden="1">
      <c r="B105" s="101"/>
      <c r="C105" s="101"/>
      <c r="D105" s="101"/>
      <c r="E105" s="101"/>
      <c r="F105" s="101"/>
      <c r="G105" s="101"/>
      <c r="H105" s="101"/>
      <c r="I105" s="101"/>
      <c r="J105" s="101"/>
      <c r="K105" s="101"/>
      <c r="L105" s="101"/>
      <c r="M105" s="101"/>
      <c r="N105" s="101" t="s">
        <v>53</v>
      </c>
      <c r="O105" s="101"/>
      <c r="P105" s="101"/>
      <c r="Q105" s="101"/>
      <c r="R105" s="101"/>
      <c r="S105" s="101"/>
      <c r="T105" s="101"/>
    </row>
    <row r="106" spans="2:20" hidden="1"/>
    <row r="107" spans="2:20" hidden="1"/>
    <row r="108" spans="2:20" hidden="1"/>
    <row r="109" spans="2:20" hidden="1"/>
    <row r="110" spans="2:20" hidden="1"/>
    <row r="111" spans="2:20" hidden="1"/>
  </sheetData>
  <sheetProtection formatCells="0" formatColumns="0" formatRows="0" insertColumns="0" insertRows="0" insertHyperlinks="0" deleteColumns="0" deleteRows="0" sort="0" autoFilter="0" pivotTables="0"/>
  <autoFilter ref="A9:AL77">
    <filterColumn colId="3" showButton="0"/>
  </autoFilter>
  <mergeCells count="59">
    <mergeCell ref="G8:G9"/>
    <mergeCell ref="G80:O80"/>
    <mergeCell ref="G81:O81"/>
    <mergeCell ref="G82:O82"/>
    <mergeCell ref="L1:T1"/>
    <mergeCell ref="B2:G2"/>
    <mergeCell ref="H2:T2"/>
    <mergeCell ref="B3:G3"/>
    <mergeCell ref="H3:T3"/>
    <mergeCell ref="B6:C6"/>
    <mergeCell ref="B5:C5"/>
    <mergeCell ref="H6:N6"/>
    <mergeCell ref="O6:T6"/>
    <mergeCell ref="O5:T5"/>
    <mergeCell ref="W5:W8"/>
    <mergeCell ref="Z5:AC7"/>
    <mergeCell ref="AD5:AE7"/>
    <mergeCell ref="AF5:AG7"/>
    <mergeCell ref="AH5:AI7"/>
    <mergeCell ref="X5:X8"/>
    <mergeCell ref="Y5:Y8"/>
    <mergeCell ref="B97:G97"/>
    <mergeCell ref="H97:M97"/>
    <mergeCell ref="N97:T97"/>
    <mergeCell ref="AJ5:AK7"/>
    <mergeCell ref="B86:H86"/>
    <mergeCell ref="J86:T86"/>
    <mergeCell ref="B88:C88"/>
    <mergeCell ref="D88:H88"/>
    <mergeCell ref="S8:S9"/>
    <mergeCell ref="T8:T10"/>
    <mergeCell ref="B10:G10"/>
    <mergeCell ref="B79:C79"/>
    <mergeCell ref="O8:O9"/>
    <mergeCell ref="P8:P9"/>
    <mergeCell ref="Q8:Q10"/>
    <mergeCell ref="R8:R9"/>
    <mergeCell ref="B99:C99"/>
    <mergeCell ref="D99:H99"/>
    <mergeCell ref="N105:T105"/>
    <mergeCell ref="H105:M105"/>
    <mergeCell ref="E105:G105"/>
    <mergeCell ref="B105:D105"/>
    <mergeCell ref="J84:T84"/>
    <mergeCell ref="J85:T85"/>
    <mergeCell ref="G1:K1"/>
    <mergeCell ref="B94:C94"/>
    <mergeCell ref="D94:I94"/>
    <mergeCell ref="J94:T94"/>
    <mergeCell ref="B8:B9"/>
    <mergeCell ref="C8:C9"/>
    <mergeCell ref="D8:E9"/>
    <mergeCell ref="F8:F9"/>
    <mergeCell ref="I8:I9"/>
    <mergeCell ref="J8:J9"/>
    <mergeCell ref="K8:K9"/>
    <mergeCell ref="L8:L9"/>
    <mergeCell ref="H8:H9"/>
    <mergeCell ref="M8:N8"/>
  </mergeCells>
  <conditionalFormatting sqref="H11:P77">
    <cfRule type="cellIs" dxfId="7" priority="4" operator="greaterThan">
      <formula>10</formula>
    </cfRule>
  </conditionalFormatting>
  <conditionalFormatting sqref="C1:C1048576">
    <cfRule type="duplicateValues" dxfId="6" priority="1"/>
  </conditionalFormatting>
  <dataValidations count="1">
    <dataValidation allowBlank="1" showInputMessage="1" showErrorMessage="1" errorTitle="Không xóa dữ liệu" error="Không xóa dữ liệu" prompt="Không xóa dữ liệu" sqref="AL3:AL9 V11:W77 D82 W5:AK9 X3:AK4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105"/>
  <sheetViews>
    <sheetView topLeftCell="B1" workbookViewId="0">
      <pane ySplit="4" topLeftCell="A82" activePane="bottomLeft" state="frozen"/>
      <selection activeCell="A6" sqref="A6:XFD6"/>
      <selection pane="bottomLeft" activeCell="B86" sqref="A86:XFD95"/>
    </sheetView>
  </sheetViews>
  <sheetFormatPr defaultColWidth="9" defaultRowHeight="15.75"/>
  <cols>
    <col min="1" max="1" width="0.5" style="1" hidden="1" customWidth="1"/>
    <col min="2" max="2" width="5.875" style="1" customWidth="1"/>
    <col min="3" max="3" width="13.625" style="1" customWidth="1"/>
    <col min="4" max="4" width="14.75" style="1" customWidth="1"/>
    <col min="5" max="5" width="7.25" style="1" customWidth="1"/>
    <col min="6" max="6" width="9.375" style="1" hidden="1" customWidth="1"/>
    <col min="7" max="7" width="14" style="1" customWidth="1"/>
    <col min="8" max="9" width="7.25" style="1" customWidth="1"/>
    <col min="10" max="11" width="4.375" style="1" hidden="1" customWidth="1"/>
    <col min="12" max="12" width="5.1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6.5" style="1" customWidth="1"/>
    <col min="17" max="17" width="7.5" style="1" customWidth="1"/>
    <col min="18" max="18" width="6.5" style="1" hidden="1" customWidth="1"/>
    <col min="19" max="19" width="11.875" style="1" hidden="1" customWidth="1"/>
    <col min="20" max="20" width="18.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97" t="s">
        <v>0</v>
      </c>
      <c r="H1" s="97"/>
      <c r="I1" s="97"/>
      <c r="J1" s="97"/>
      <c r="K1" s="97"/>
      <c r="L1" s="97" t="s">
        <v>305</v>
      </c>
      <c r="M1" s="97"/>
      <c r="N1" s="97"/>
      <c r="O1" s="97"/>
      <c r="P1" s="97"/>
      <c r="Q1" s="97"/>
      <c r="R1" s="97"/>
      <c r="S1" s="97"/>
      <c r="T1" s="97"/>
    </row>
    <row r="2" spans="2:38" ht="21" customHeight="1">
      <c r="B2" s="121" t="s">
        <v>1</v>
      </c>
      <c r="C2" s="121"/>
      <c r="D2" s="121"/>
      <c r="E2" s="121"/>
      <c r="F2" s="121"/>
      <c r="G2" s="121"/>
      <c r="H2" s="127" t="s">
        <v>851</v>
      </c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3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3" t="s">
        <v>52</v>
      </c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5" t="s">
        <v>3</v>
      </c>
      <c r="C5" s="125"/>
      <c r="D5" s="95" t="s">
        <v>55</v>
      </c>
      <c r="E5" s="95"/>
      <c r="F5" s="95"/>
      <c r="G5" s="95"/>
      <c r="H5" s="95"/>
      <c r="I5" s="95"/>
      <c r="J5" s="95"/>
      <c r="K5" s="95"/>
      <c r="L5" s="95"/>
      <c r="M5" s="95"/>
      <c r="N5" s="95"/>
      <c r="O5" s="129" t="s">
        <v>59</v>
      </c>
      <c r="P5" s="129"/>
      <c r="Q5" s="129"/>
      <c r="R5" s="129"/>
      <c r="S5" s="129"/>
      <c r="T5" s="129"/>
      <c r="W5" s="104" t="s">
        <v>43</v>
      </c>
      <c r="X5" s="104" t="s">
        <v>9</v>
      </c>
      <c r="Y5" s="104" t="s">
        <v>42</v>
      </c>
      <c r="Z5" s="104" t="s">
        <v>41</v>
      </c>
      <c r="AA5" s="104"/>
      <c r="AB5" s="104"/>
      <c r="AC5" s="104"/>
      <c r="AD5" s="104" t="s">
        <v>40</v>
      </c>
      <c r="AE5" s="104"/>
      <c r="AF5" s="104" t="s">
        <v>38</v>
      </c>
      <c r="AG5" s="104"/>
      <c r="AH5" s="104" t="s">
        <v>39</v>
      </c>
      <c r="AI5" s="104"/>
      <c r="AJ5" s="104" t="s">
        <v>37</v>
      </c>
      <c r="AK5" s="104"/>
      <c r="AL5" s="83"/>
    </row>
    <row r="6" spans="2:38" ht="17.25" customHeight="1">
      <c r="B6" s="124" t="s">
        <v>4</v>
      </c>
      <c r="C6" s="124"/>
      <c r="D6" s="8">
        <v>2</v>
      </c>
      <c r="G6" s="92" t="s">
        <v>51</v>
      </c>
      <c r="H6" s="131" t="s">
        <v>58</v>
      </c>
      <c r="I6" s="131"/>
      <c r="J6" s="131"/>
      <c r="K6" s="131"/>
      <c r="L6" s="131"/>
      <c r="M6" s="131"/>
      <c r="N6" s="131"/>
      <c r="O6" s="129" t="s">
        <v>57</v>
      </c>
      <c r="P6" s="129"/>
      <c r="Q6" s="129"/>
      <c r="R6" s="129"/>
      <c r="S6" s="129"/>
      <c r="T6" s="129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4"/>
      <c r="X7" s="104"/>
      <c r="Y7" s="104"/>
      <c r="Z7" s="104"/>
      <c r="AA7" s="104"/>
      <c r="AB7" s="104"/>
      <c r="AC7" s="104"/>
      <c r="AD7" s="104"/>
      <c r="AE7" s="104"/>
      <c r="AF7" s="104"/>
      <c r="AG7" s="104"/>
      <c r="AH7" s="104"/>
      <c r="AI7" s="104"/>
      <c r="AJ7" s="104"/>
      <c r="AK7" s="104"/>
      <c r="AL7" s="83"/>
    </row>
    <row r="8" spans="2:38" ht="44.25" customHeight="1">
      <c r="B8" s="105" t="s">
        <v>5</v>
      </c>
      <c r="C8" s="113" t="s">
        <v>6</v>
      </c>
      <c r="D8" s="115" t="s">
        <v>7</v>
      </c>
      <c r="E8" s="116"/>
      <c r="F8" s="105" t="s">
        <v>8</v>
      </c>
      <c r="G8" s="105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12" t="s">
        <v>14</v>
      </c>
      <c r="M8" s="108" t="s">
        <v>44</v>
      </c>
      <c r="N8" s="110"/>
      <c r="O8" s="112" t="s">
        <v>15</v>
      </c>
      <c r="P8" s="112" t="s">
        <v>16</v>
      </c>
      <c r="Q8" s="105" t="s">
        <v>17</v>
      </c>
      <c r="R8" s="112" t="s">
        <v>18</v>
      </c>
      <c r="S8" s="105" t="s">
        <v>19</v>
      </c>
      <c r="T8" s="105" t="s">
        <v>20</v>
      </c>
      <c r="W8" s="104"/>
      <c r="X8" s="104"/>
      <c r="Y8" s="104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22.5" customHeight="1">
      <c r="B9" s="106"/>
      <c r="C9" s="114"/>
      <c r="D9" s="117"/>
      <c r="E9" s="118"/>
      <c r="F9" s="106"/>
      <c r="G9" s="106"/>
      <c r="H9" s="119"/>
      <c r="I9" s="119"/>
      <c r="J9" s="119"/>
      <c r="K9" s="119"/>
      <c r="L9" s="112"/>
      <c r="M9" s="94" t="s">
        <v>45</v>
      </c>
      <c r="N9" s="94" t="s">
        <v>46</v>
      </c>
      <c r="O9" s="112"/>
      <c r="P9" s="112"/>
      <c r="Q9" s="107"/>
      <c r="R9" s="112"/>
      <c r="S9" s="106"/>
      <c r="T9" s="107"/>
      <c r="V9" s="90"/>
      <c r="W9" s="67" t="str">
        <f>+D5</f>
        <v>Mỹ thuật cơ bản</v>
      </c>
      <c r="X9" s="68" t="str">
        <f>+O5</f>
        <v>Nhóm: MUL1218-02</v>
      </c>
      <c r="Y9" s="69">
        <f>+$AH$9+$AJ$9+$AF$9</f>
        <v>67</v>
      </c>
      <c r="Z9" s="63">
        <f>COUNTIF($S$10:$S$137,"Khiển trách")</f>
        <v>0</v>
      </c>
      <c r="AA9" s="63">
        <f>COUNTIF($S$10:$S$137,"Cảnh cáo")</f>
        <v>0</v>
      </c>
      <c r="AB9" s="63">
        <f>COUNTIF($S$10:$S$137,"Đình chỉ thi")</f>
        <v>0</v>
      </c>
      <c r="AC9" s="70">
        <f>+($Z$9+$AA$9+$AB$9)/$Y$9*100%</f>
        <v>0</v>
      </c>
      <c r="AD9" s="63">
        <f>SUM(COUNTIF($S$10:$S$135,"Vắng"),COUNTIF($S$10:$S$135,"Vắng có phép"))</f>
        <v>0</v>
      </c>
      <c r="AE9" s="71">
        <f>+$AD$9/$Y$9</f>
        <v>0</v>
      </c>
      <c r="AF9" s="72">
        <f>COUNTIF($V$10:$V$135,"Thi lại")</f>
        <v>0</v>
      </c>
      <c r="AG9" s="71">
        <f>+$AF$9/$Y$9</f>
        <v>0</v>
      </c>
      <c r="AH9" s="72">
        <f>COUNTIF($V$10:$V$136,"Học lại")</f>
        <v>2</v>
      </c>
      <c r="AI9" s="71">
        <f>+$AH$9/$Y$9</f>
        <v>2.9850746268656716E-2</v>
      </c>
      <c r="AJ9" s="63">
        <f>COUNTIF($V$11:$V$136,"Đạt")</f>
        <v>65</v>
      </c>
      <c r="AK9" s="70">
        <f>+$AJ$9/$Y$9</f>
        <v>0.97014925373134331</v>
      </c>
      <c r="AL9" s="82"/>
    </row>
    <row r="10" spans="2:38" ht="27" customHeight="1">
      <c r="B10" s="108" t="s">
        <v>26</v>
      </c>
      <c r="C10" s="109"/>
      <c r="D10" s="109"/>
      <c r="E10" s="109"/>
      <c r="F10" s="109"/>
      <c r="G10" s="110"/>
      <c r="H10" s="10">
        <v>10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60</v>
      </c>
      <c r="Q10" s="106"/>
      <c r="R10" s="14"/>
      <c r="S10" s="14"/>
      <c r="T10" s="106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30" customHeight="1">
      <c r="B11" s="15">
        <v>1</v>
      </c>
      <c r="C11" s="16" t="s">
        <v>306</v>
      </c>
      <c r="D11" s="17" t="s">
        <v>307</v>
      </c>
      <c r="E11" s="18" t="s">
        <v>73</v>
      </c>
      <c r="F11" s="19" t="s">
        <v>308</v>
      </c>
      <c r="G11" s="16" t="s">
        <v>108</v>
      </c>
      <c r="H11" s="20">
        <v>10</v>
      </c>
      <c r="I11" s="20">
        <v>6.5</v>
      </c>
      <c r="J11" s="20" t="s">
        <v>27</v>
      </c>
      <c r="K11" s="20" t="s">
        <v>27</v>
      </c>
      <c r="L11" s="21"/>
      <c r="M11" s="21"/>
      <c r="N11" s="21"/>
      <c r="O11" s="21"/>
      <c r="P11" s="22">
        <v>7</v>
      </c>
      <c r="Q11" s="23">
        <f t="shared" ref="Q11:Q74" si="0">ROUND(SUMPRODUCT(H11:P11,$H$10:$P$10)/100,1)</f>
        <v>7.2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4" t="str">
        <f t="shared" ref="S11:S77" si="1">IF($Q11&lt;4,"Kém",IF(AND($Q11&gt;=4,$Q11&lt;=5.4),"Trung bình yếu",IF(AND($Q11&gt;=5.5,$Q11&lt;=6.9),"Trung bình",IF(AND($Q11&gt;=7,$Q11&lt;=8.4),"Khá",IF(AND($Q11&gt;=8.5,$Q11&lt;=10),"Giỏi","")))))</f>
        <v>Khá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30" customHeight="1">
      <c r="B12" s="26">
        <v>2</v>
      </c>
      <c r="C12" s="27" t="s">
        <v>309</v>
      </c>
      <c r="D12" s="28" t="s">
        <v>310</v>
      </c>
      <c r="E12" s="29" t="s">
        <v>73</v>
      </c>
      <c r="F12" s="30" t="s">
        <v>311</v>
      </c>
      <c r="G12" s="27" t="s">
        <v>88</v>
      </c>
      <c r="H12" s="31">
        <v>0</v>
      </c>
      <c r="I12" s="31">
        <v>0</v>
      </c>
      <c r="J12" s="31" t="s">
        <v>27</v>
      </c>
      <c r="K12" s="31" t="s">
        <v>27</v>
      </c>
      <c r="L12" s="32"/>
      <c r="M12" s="32"/>
      <c r="N12" s="32"/>
      <c r="O12" s="32"/>
      <c r="P12" s="33" t="s">
        <v>852</v>
      </c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>Không đủ ĐKDT</v>
      </c>
      <c r="U12" s="3"/>
      <c r="V12" s="91" t="str">
        <f t="shared" ref="V12:V7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30" customHeight="1">
      <c r="B13" s="26">
        <v>3</v>
      </c>
      <c r="C13" s="27" t="s">
        <v>312</v>
      </c>
      <c r="D13" s="28" t="s">
        <v>313</v>
      </c>
      <c r="E13" s="29" t="s">
        <v>73</v>
      </c>
      <c r="F13" s="30" t="s">
        <v>148</v>
      </c>
      <c r="G13" s="27" t="s">
        <v>66</v>
      </c>
      <c r="H13" s="31">
        <v>10</v>
      </c>
      <c r="I13" s="31">
        <v>7.5</v>
      </c>
      <c r="J13" s="31" t="s">
        <v>27</v>
      </c>
      <c r="K13" s="31" t="s">
        <v>27</v>
      </c>
      <c r="L13" s="38"/>
      <c r="M13" s="38"/>
      <c r="N13" s="38"/>
      <c r="O13" s="38"/>
      <c r="P13" s="33">
        <v>7.5</v>
      </c>
      <c r="Q13" s="34">
        <f t="shared" si="0"/>
        <v>7.8</v>
      </c>
      <c r="R13" s="35" t="str">
        <f t="shared" ref="R13:R77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</v>
      </c>
      <c r="S13" s="36" t="str">
        <f t="shared" si="1"/>
        <v>Khá</v>
      </c>
      <c r="T13" s="37" t="str">
        <f t="shared" ref="T13:T77" si="4">+IF(OR($H13=0,$I13=0,$J13=0,$K13=0),"Không đủ ĐKDT","")</f>
        <v/>
      </c>
      <c r="U13" s="3"/>
      <c r="V13" s="91" t="str">
        <f t="shared" si="2"/>
        <v>Đạt</v>
      </c>
      <c r="W13" s="74"/>
      <c r="X13" s="75"/>
      <c r="Y13" s="75"/>
      <c r="Z13" s="93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30" customHeight="1">
      <c r="B14" s="26">
        <v>4</v>
      </c>
      <c r="C14" s="27" t="s">
        <v>314</v>
      </c>
      <c r="D14" s="28" t="s">
        <v>117</v>
      </c>
      <c r="E14" s="29" t="s">
        <v>73</v>
      </c>
      <c r="F14" s="30" t="s">
        <v>121</v>
      </c>
      <c r="G14" s="27" t="s">
        <v>108</v>
      </c>
      <c r="H14" s="31">
        <v>7</v>
      </c>
      <c r="I14" s="31">
        <v>6.5</v>
      </c>
      <c r="J14" s="31" t="s">
        <v>27</v>
      </c>
      <c r="K14" s="31" t="s">
        <v>27</v>
      </c>
      <c r="L14" s="38"/>
      <c r="M14" s="38"/>
      <c r="N14" s="38"/>
      <c r="O14" s="38"/>
      <c r="P14" s="33">
        <v>6.5</v>
      </c>
      <c r="Q14" s="34">
        <f t="shared" si="0"/>
        <v>6.6</v>
      </c>
      <c r="R14" s="35" t="str">
        <f t="shared" si="3"/>
        <v>C+</v>
      </c>
      <c r="S14" s="36" t="str">
        <f t="shared" si="1"/>
        <v>Trung bình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30" customHeight="1">
      <c r="B15" s="26">
        <v>5</v>
      </c>
      <c r="C15" s="27" t="s">
        <v>315</v>
      </c>
      <c r="D15" s="28" t="s">
        <v>316</v>
      </c>
      <c r="E15" s="29" t="s">
        <v>73</v>
      </c>
      <c r="F15" s="30" t="s">
        <v>317</v>
      </c>
      <c r="G15" s="27" t="s">
        <v>88</v>
      </c>
      <c r="H15" s="31">
        <v>10</v>
      </c>
      <c r="I15" s="31">
        <v>8</v>
      </c>
      <c r="J15" s="31" t="s">
        <v>27</v>
      </c>
      <c r="K15" s="31" t="s">
        <v>27</v>
      </c>
      <c r="L15" s="38"/>
      <c r="M15" s="38"/>
      <c r="N15" s="38"/>
      <c r="O15" s="38"/>
      <c r="P15" s="33">
        <v>8.5</v>
      </c>
      <c r="Q15" s="34">
        <f t="shared" si="0"/>
        <v>8.5</v>
      </c>
      <c r="R15" s="35" t="str">
        <f t="shared" si="3"/>
        <v>A</v>
      </c>
      <c r="S15" s="36" t="str">
        <f t="shared" si="1"/>
        <v>Giỏi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30" customHeight="1">
      <c r="B16" s="26">
        <v>6</v>
      </c>
      <c r="C16" s="27" t="s">
        <v>318</v>
      </c>
      <c r="D16" s="28" t="s">
        <v>319</v>
      </c>
      <c r="E16" s="29" t="s">
        <v>73</v>
      </c>
      <c r="F16" s="30" t="s">
        <v>320</v>
      </c>
      <c r="G16" s="27" t="s">
        <v>108</v>
      </c>
      <c r="H16" s="31">
        <v>9</v>
      </c>
      <c r="I16" s="31">
        <v>7.5</v>
      </c>
      <c r="J16" s="31" t="s">
        <v>27</v>
      </c>
      <c r="K16" s="31" t="s">
        <v>27</v>
      </c>
      <c r="L16" s="38"/>
      <c r="M16" s="38"/>
      <c r="N16" s="38"/>
      <c r="O16" s="38"/>
      <c r="P16" s="33">
        <v>6.5</v>
      </c>
      <c r="Q16" s="34">
        <f t="shared" si="0"/>
        <v>7.1</v>
      </c>
      <c r="R16" s="35" t="str">
        <f t="shared" si="3"/>
        <v>B</v>
      </c>
      <c r="S16" s="36" t="str">
        <f t="shared" si="1"/>
        <v>Khá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30" customHeight="1">
      <c r="B17" s="26">
        <v>7</v>
      </c>
      <c r="C17" s="27" t="s">
        <v>321</v>
      </c>
      <c r="D17" s="28" t="s">
        <v>322</v>
      </c>
      <c r="E17" s="29" t="s">
        <v>95</v>
      </c>
      <c r="F17" s="30" t="s">
        <v>152</v>
      </c>
      <c r="G17" s="27" t="s">
        <v>108</v>
      </c>
      <c r="H17" s="31">
        <v>10</v>
      </c>
      <c r="I17" s="31">
        <v>6</v>
      </c>
      <c r="J17" s="31" t="s">
        <v>27</v>
      </c>
      <c r="K17" s="31" t="s">
        <v>27</v>
      </c>
      <c r="L17" s="38"/>
      <c r="M17" s="38"/>
      <c r="N17" s="38"/>
      <c r="O17" s="38"/>
      <c r="P17" s="33">
        <v>6.5</v>
      </c>
      <c r="Q17" s="34">
        <f t="shared" si="0"/>
        <v>6.7</v>
      </c>
      <c r="R17" s="35" t="str">
        <f t="shared" si="3"/>
        <v>C+</v>
      </c>
      <c r="S17" s="36" t="str">
        <f t="shared" si="1"/>
        <v>Trung bình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30" customHeight="1">
      <c r="B18" s="26">
        <v>8</v>
      </c>
      <c r="C18" s="27" t="s">
        <v>323</v>
      </c>
      <c r="D18" s="28" t="s">
        <v>90</v>
      </c>
      <c r="E18" s="29" t="s">
        <v>324</v>
      </c>
      <c r="F18" s="30" t="s">
        <v>325</v>
      </c>
      <c r="G18" s="27" t="s">
        <v>70</v>
      </c>
      <c r="H18" s="31">
        <v>10</v>
      </c>
      <c r="I18" s="31">
        <v>8</v>
      </c>
      <c r="J18" s="31" t="s">
        <v>27</v>
      </c>
      <c r="K18" s="31" t="s">
        <v>27</v>
      </c>
      <c r="L18" s="38"/>
      <c r="M18" s="38"/>
      <c r="N18" s="38"/>
      <c r="O18" s="38"/>
      <c r="P18" s="33">
        <v>8</v>
      </c>
      <c r="Q18" s="34">
        <f t="shared" si="0"/>
        <v>8.1999999999999993</v>
      </c>
      <c r="R18" s="35" t="str">
        <f t="shared" si="3"/>
        <v>B+</v>
      </c>
      <c r="S18" s="36" t="str">
        <f t="shared" si="1"/>
        <v>Khá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30" customHeight="1">
      <c r="B19" s="26">
        <v>9</v>
      </c>
      <c r="C19" s="27" t="s">
        <v>326</v>
      </c>
      <c r="D19" s="28" t="s">
        <v>327</v>
      </c>
      <c r="E19" s="29" t="s">
        <v>328</v>
      </c>
      <c r="F19" s="30" t="s">
        <v>329</v>
      </c>
      <c r="G19" s="27" t="s">
        <v>108</v>
      </c>
      <c r="H19" s="31">
        <v>10</v>
      </c>
      <c r="I19" s="31">
        <v>7</v>
      </c>
      <c r="J19" s="31" t="s">
        <v>27</v>
      </c>
      <c r="K19" s="31" t="s">
        <v>27</v>
      </c>
      <c r="L19" s="38"/>
      <c r="M19" s="38"/>
      <c r="N19" s="38"/>
      <c r="O19" s="38"/>
      <c r="P19" s="33">
        <v>7.5</v>
      </c>
      <c r="Q19" s="34">
        <f t="shared" si="0"/>
        <v>7.6</v>
      </c>
      <c r="R19" s="35" t="str">
        <f t="shared" si="3"/>
        <v>B</v>
      </c>
      <c r="S19" s="36" t="str">
        <f t="shared" si="1"/>
        <v>Khá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30" customHeight="1">
      <c r="B20" s="26">
        <v>10</v>
      </c>
      <c r="C20" s="27" t="s">
        <v>330</v>
      </c>
      <c r="D20" s="28" t="s">
        <v>331</v>
      </c>
      <c r="E20" s="29" t="s">
        <v>332</v>
      </c>
      <c r="F20" s="30" t="s">
        <v>333</v>
      </c>
      <c r="G20" s="27" t="s">
        <v>88</v>
      </c>
      <c r="H20" s="31">
        <v>10</v>
      </c>
      <c r="I20" s="31">
        <v>7.5</v>
      </c>
      <c r="J20" s="31" t="s">
        <v>27</v>
      </c>
      <c r="K20" s="31" t="s">
        <v>27</v>
      </c>
      <c r="L20" s="38"/>
      <c r="M20" s="38"/>
      <c r="N20" s="38"/>
      <c r="O20" s="38"/>
      <c r="P20" s="33">
        <v>7.5</v>
      </c>
      <c r="Q20" s="34">
        <f t="shared" si="0"/>
        <v>7.8</v>
      </c>
      <c r="R20" s="35" t="str">
        <f t="shared" si="3"/>
        <v>B</v>
      </c>
      <c r="S20" s="36" t="str">
        <f t="shared" si="1"/>
        <v>Khá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30" customHeight="1">
      <c r="B21" s="26">
        <v>11</v>
      </c>
      <c r="C21" s="27" t="s">
        <v>334</v>
      </c>
      <c r="D21" s="28" t="s">
        <v>335</v>
      </c>
      <c r="E21" s="29" t="s">
        <v>336</v>
      </c>
      <c r="F21" s="30" t="s">
        <v>81</v>
      </c>
      <c r="G21" s="27" t="s">
        <v>108</v>
      </c>
      <c r="H21" s="31">
        <v>10</v>
      </c>
      <c r="I21" s="31">
        <v>8</v>
      </c>
      <c r="J21" s="31" t="s">
        <v>27</v>
      </c>
      <c r="K21" s="31" t="s">
        <v>27</v>
      </c>
      <c r="L21" s="38"/>
      <c r="M21" s="38"/>
      <c r="N21" s="38"/>
      <c r="O21" s="38"/>
      <c r="P21" s="33">
        <v>8</v>
      </c>
      <c r="Q21" s="34">
        <f t="shared" si="0"/>
        <v>8.1999999999999993</v>
      </c>
      <c r="R21" s="35" t="str">
        <f t="shared" si="3"/>
        <v>B+</v>
      </c>
      <c r="S21" s="36" t="str">
        <f t="shared" si="1"/>
        <v>Khá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30" customHeight="1">
      <c r="B22" s="26">
        <v>12</v>
      </c>
      <c r="C22" s="27" t="s">
        <v>337</v>
      </c>
      <c r="D22" s="28" t="s">
        <v>338</v>
      </c>
      <c r="E22" s="29" t="s">
        <v>124</v>
      </c>
      <c r="F22" s="30" t="s">
        <v>265</v>
      </c>
      <c r="G22" s="27" t="s">
        <v>66</v>
      </c>
      <c r="H22" s="31">
        <v>10</v>
      </c>
      <c r="I22" s="31">
        <v>6.5</v>
      </c>
      <c r="J22" s="31" t="s">
        <v>27</v>
      </c>
      <c r="K22" s="31" t="s">
        <v>27</v>
      </c>
      <c r="L22" s="38"/>
      <c r="M22" s="38"/>
      <c r="N22" s="38"/>
      <c r="O22" s="38"/>
      <c r="P22" s="33">
        <v>8</v>
      </c>
      <c r="Q22" s="34">
        <f t="shared" si="0"/>
        <v>7.8</v>
      </c>
      <c r="R22" s="35" t="str">
        <f t="shared" si="3"/>
        <v>B</v>
      </c>
      <c r="S22" s="36" t="str">
        <f t="shared" si="1"/>
        <v>Khá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30" customHeight="1">
      <c r="B23" s="26">
        <v>13</v>
      </c>
      <c r="C23" s="27" t="s">
        <v>339</v>
      </c>
      <c r="D23" s="28" t="s">
        <v>340</v>
      </c>
      <c r="E23" s="29" t="s">
        <v>341</v>
      </c>
      <c r="F23" s="30" t="s">
        <v>342</v>
      </c>
      <c r="G23" s="27" t="s">
        <v>108</v>
      </c>
      <c r="H23" s="31">
        <v>10</v>
      </c>
      <c r="I23" s="31">
        <v>7.5</v>
      </c>
      <c r="J23" s="31" t="s">
        <v>27</v>
      </c>
      <c r="K23" s="31" t="s">
        <v>27</v>
      </c>
      <c r="L23" s="38"/>
      <c r="M23" s="38"/>
      <c r="N23" s="38"/>
      <c r="O23" s="38"/>
      <c r="P23" s="33">
        <v>8.5</v>
      </c>
      <c r="Q23" s="34">
        <f t="shared" si="0"/>
        <v>8.4</v>
      </c>
      <c r="R23" s="35" t="str">
        <f t="shared" si="3"/>
        <v>B+</v>
      </c>
      <c r="S23" s="36" t="str">
        <f t="shared" si="1"/>
        <v>Khá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30" customHeight="1">
      <c r="B24" s="26">
        <v>14</v>
      </c>
      <c r="C24" s="27" t="s">
        <v>343</v>
      </c>
      <c r="D24" s="28" t="s">
        <v>344</v>
      </c>
      <c r="E24" s="29" t="s">
        <v>155</v>
      </c>
      <c r="F24" s="30" t="s">
        <v>345</v>
      </c>
      <c r="G24" s="27" t="s">
        <v>70</v>
      </c>
      <c r="H24" s="31">
        <v>9</v>
      </c>
      <c r="I24" s="31">
        <v>8</v>
      </c>
      <c r="J24" s="31" t="s">
        <v>27</v>
      </c>
      <c r="K24" s="31" t="s">
        <v>27</v>
      </c>
      <c r="L24" s="38"/>
      <c r="M24" s="38"/>
      <c r="N24" s="38"/>
      <c r="O24" s="38"/>
      <c r="P24" s="33">
        <v>8.5</v>
      </c>
      <c r="Q24" s="34">
        <f t="shared" si="0"/>
        <v>8.4</v>
      </c>
      <c r="R24" s="35" t="str">
        <f t="shared" si="3"/>
        <v>B+</v>
      </c>
      <c r="S24" s="36" t="str">
        <f t="shared" si="1"/>
        <v>Khá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30" customHeight="1">
      <c r="B25" s="26">
        <v>15</v>
      </c>
      <c r="C25" s="27" t="s">
        <v>346</v>
      </c>
      <c r="D25" s="28" t="s">
        <v>347</v>
      </c>
      <c r="E25" s="29" t="s">
        <v>155</v>
      </c>
      <c r="F25" s="30" t="s">
        <v>348</v>
      </c>
      <c r="G25" s="27" t="s">
        <v>108</v>
      </c>
      <c r="H25" s="31">
        <v>9</v>
      </c>
      <c r="I25" s="31">
        <v>6.5</v>
      </c>
      <c r="J25" s="31" t="s">
        <v>27</v>
      </c>
      <c r="K25" s="31" t="s">
        <v>27</v>
      </c>
      <c r="L25" s="38"/>
      <c r="M25" s="38"/>
      <c r="N25" s="38"/>
      <c r="O25" s="38"/>
      <c r="P25" s="33">
        <v>6.5</v>
      </c>
      <c r="Q25" s="34">
        <f t="shared" si="0"/>
        <v>6.8</v>
      </c>
      <c r="R25" s="35" t="str">
        <f t="shared" si="3"/>
        <v>C+</v>
      </c>
      <c r="S25" s="36" t="str">
        <f t="shared" si="1"/>
        <v>Trung bình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30" customHeight="1">
      <c r="B26" s="26">
        <v>16</v>
      </c>
      <c r="C26" s="27" t="s">
        <v>349</v>
      </c>
      <c r="D26" s="28" t="s">
        <v>350</v>
      </c>
      <c r="E26" s="29" t="s">
        <v>351</v>
      </c>
      <c r="F26" s="30" t="s">
        <v>352</v>
      </c>
      <c r="G26" s="27" t="s">
        <v>108</v>
      </c>
      <c r="H26" s="31">
        <v>10</v>
      </c>
      <c r="I26" s="31">
        <v>6.5</v>
      </c>
      <c r="J26" s="31" t="s">
        <v>27</v>
      </c>
      <c r="K26" s="31" t="s">
        <v>27</v>
      </c>
      <c r="L26" s="38"/>
      <c r="M26" s="38"/>
      <c r="N26" s="38"/>
      <c r="O26" s="38"/>
      <c r="P26" s="33">
        <v>6.5</v>
      </c>
      <c r="Q26" s="34">
        <f t="shared" si="0"/>
        <v>6.9</v>
      </c>
      <c r="R26" s="35" t="str">
        <f t="shared" si="3"/>
        <v>C+</v>
      </c>
      <c r="S26" s="36" t="str">
        <f t="shared" si="1"/>
        <v>Trung bình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30" customHeight="1">
      <c r="B27" s="26">
        <v>17</v>
      </c>
      <c r="C27" s="27" t="s">
        <v>353</v>
      </c>
      <c r="D27" s="28" t="s">
        <v>354</v>
      </c>
      <c r="E27" s="29" t="s">
        <v>355</v>
      </c>
      <c r="F27" s="30" t="s">
        <v>356</v>
      </c>
      <c r="G27" s="27" t="s">
        <v>66</v>
      </c>
      <c r="H27" s="31">
        <v>10</v>
      </c>
      <c r="I27" s="31">
        <v>7</v>
      </c>
      <c r="J27" s="31" t="s">
        <v>27</v>
      </c>
      <c r="K27" s="31" t="s">
        <v>27</v>
      </c>
      <c r="L27" s="38"/>
      <c r="M27" s="38"/>
      <c r="N27" s="38"/>
      <c r="O27" s="38"/>
      <c r="P27" s="33">
        <v>8</v>
      </c>
      <c r="Q27" s="34">
        <f t="shared" si="0"/>
        <v>7.9</v>
      </c>
      <c r="R27" s="35" t="str">
        <f t="shared" si="3"/>
        <v>B</v>
      </c>
      <c r="S27" s="36" t="str">
        <f t="shared" si="1"/>
        <v>Khá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30" customHeight="1">
      <c r="B28" s="26">
        <v>18</v>
      </c>
      <c r="C28" s="27" t="s">
        <v>357</v>
      </c>
      <c r="D28" s="28" t="s">
        <v>358</v>
      </c>
      <c r="E28" s="29" t="s">
        <v>166</v>
      </c>
      <c r="F28" s="30" t="s">
        <v>359</v>
      </c>
      <c r="G28" s="27" t="s">
        <v>75</v>
      </c>
      <c r="H28" s="31">
        <v>9</v>
      </c>
      <c r="I28" s="31">
        <v>7.5</v>
      </c>
      <c r="J28" s="31" t="s">
        <v>27</v>
      </c>
      <c r="K28" s="31" t="s">
        <v>27</v>
      </c>
      <c r="L28" s="38"/>
      <c r="M28" s="38"/>
      <c r="N28" s="38"/>
      <c r="O28" s="38"/>
      <c r="P28" s="33">
        <v>7.5</v>
      </c>
      <c r="Q28" s="34">
        <f t="shared" si="0"/>
        <v>7.7</v>
      </c>
      <c r="R28" s="35" t="str">
        <f t="shared" si="3"/>
        <v>B</v>
      </c>
      <c r="S28" s="36" t="str">
        <f t="shared" si="1"/>
        <v>Khá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30" customHeight="1">
      <c r="B29" s="26">
        <v>19</v>
      </c>
      <c r="C29" s="27" t="s">
        <v>360</v>
      </c>
      <c r="D29" s="28" t="s">
        <v>361</v>
      </c>
      <c r="E29" s="29" t="s">
        <v>166</v>
      </c>
      <c r="F29" s="30" t="s">
        <v>227</v>
      </c>
      <c r="G29" s="27" t="s">
        <v>108</v>
      </c>
      <c r="H29" s="31">
        <v>10</v>
      </c>
      <c r="I29" s="31">
        <v>6</v>
      </c>
      <c r="J29" s="31" t="s">
        <v>27</v>
      </c>
      <c r="K29" s="31" t="s">
        <v>27</v>
      </c>
      <c r="L29" s="38"/>
      <c r="M29" s="38"/>
      <c r="N29" s="38"/>
      <c r="O29" s="38"/>
      <c r="P29" s="33">
        <v>5.5</v>
      </c>
      <c r="Q29" s="34">
        <f t="shared" si="0"/>
        <v>6.1</v>
      </c>
      <c r="R29" s="35" t="str">
        <f t="shared" si="3"/>
        <v>C</v>
      </c>
      <c r="S29" s="36" t="str">
        <f t="shared" si="1"/>
        <v>Trung bình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30" customHeight="1">
      <c r="B30" s="26">
        <v>20</v>
      </c>
      <c r="C30" s="27" t="s">
        <v>362</v>
      </c>
      <c r="D30" s="28" t="s">
        <v>363</v>
      </c>
      <c r="E30" s="29" t="s">
        <v>166</v>
      </c>
      <c r="F30" s="30" t="s">
        <v>364</v>
      </c>
      <c r="G30" s="27" t="s">
        <v>88</v>
      </c>
      <c r="H30" s="31">
        <v>10</v>
      </c>
      <c r="I30" s="31">
        <v>7.5</v>
      </c>
      <c r="J30" s="31" t="s">
        <v>27</v>
      </c>
      <c r="K30" s="31" t="s">
        <v>27</v>
      </c>
      <c r="L30" s="38"/>
      <c r="M30" s="38"/>
      <c r="N30" s="38"/>
      <c r="O30" s="38"/>
      <c r="P30" s="33">
        <v>8.5</v>
      </c>
      <c r="Q30" s="34">
        <f t="shared" si="0"/>
        <v>8.4</v>
      </c>
      <c r="R30" s="35" t="str">
        <f t="shared" si="3"/>
        <v>B+</v>
      </c>
      <c r="S30" s="36" t="str">
        <f t="shared" si="1"/>
        <v>Khá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30" customHeight="1">
      <c r="B31" s="26">
        <v>21</v>
      </c>
      <c r="C31" s="27" t="s">
        <v>365</v>
      </c>
      <c r="D31" s="28" t="s">
        <v>366</v>
      </c>
      <c r="E31" s="29" t="s">
        <v>367</v>
      </c>
      <c r="F31" s="30" t="s">
        <v>368</v>
      </c>
      <c r="G31" s="27" t="s">
        <v>70</v>
      </c>
      <c r="H31" s="31">
        <v>10</v>
      </c>
      <c r="I31" s="31">
        <v>10</v>
      </c>
      <c r="J31" s="31" t="s">
        <v>27</v>
      </c>
      <c r="K31" s="31" t="s">
        <v>27</v>
      </c>
      <c r="L31" s="38"/>
      <c r="M31" s="38"/>
      <c r="N31" s="38"/>
      <c r="O31" s="38"/>
      <c r="P31" s="33">
        <v>9</v>
      </c>
      <c r="Q31" s="34">
        <f t="shared" si="0"/>
        <v>9.4</v>
      </c>
      <c r="R31" s="35" t="str">
        <f t="shared" si="3"/>
        <v>A+</v>
      </c>
      <c r="S31" s="36" t="str">
        <f t="shared" si="1"/>
        <v>Giỏi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30" customHeight="1">
      <c r="B32" s="26">
        <v>22</v>
      </c>
      <c r="C32" s="27" t="s">
        <v>369</v>
      </c>
      <c r="D32" s="28" t="s">
        <v>370</v>
      </c>
      <c r="E32" s="29" t="s">
        <v>180</v>
      </c>
      <c r="F32" s="30" t="s">
        <v>247</v>
      </c>
      <c r="G32" s="27" t="s">
        <v>108</v>
      </c>
      <c r="H32" s="31">
        <v>10</v>
      </c>
      <c r="I32" s="31">
        <v>7</v>
      </c>
      <c r="J32" s="31" t="s">
        <v>27</v>
      </c>
      <c r="K32" s="31" t="s">
        <v>27</v>
      </c>
      <c r="L32" s="38"/>
      <c r="M32" s="38"/>
      <c r="N32" s="38"/>
      <c r="O32" s="38"/>
      <c r="P32" s="33">
        <v>7</v>
      </c>
      <c r="Q32" s="34">
        <f t="shared" si="0"/>
        <v>7.3</v>
      </c>
      <c r="R32" s="35" t="str">
        <f t="shared" si="3"/>
        <v>B</v>
      </c>
      <c r="S32" s="36" t="str">
        <f t="shared" si="1"/>
        <v>Khá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30" customHeight="1">
      <c r="B33" s="26">
        <v>23</v>
      </c>
      <c r="C33" s="27" t="s">
        <v>371</v>
      </c>
      <c r="D33" s="28" t="s">
        <v>372</v>
      </c>
      <c r="E33" s="29" t="s">
        <v>180</v>
      </c>
      <c r="F33" s="30" t="s">
        <v>373</v>
      </c>
      <c r="G33" s="27" t="s">
        <v>70</v>
      </c>
      <c r="H33" s="31">
        <v>9</v>
      </c>
      <c r="I33" s="31">
        <v>6</v>
      </c>
      <c r="J33" s="31" t="s">
        <v>27</v>
      </c>
      <c r="K33" s="31" t="s">
        <v>27</v>
      </c>
      <c r="L33" s="38"/>
      <c r="M33" s="38"/>
      <c r="N33" s="38"/>
      <c r="O33" s="38"/>
      <c r="P33" s="33">
        <v>7</v>
      </c>
      <c r="Q33" s="34">
        <f t="shared" si="0"/>
        <v>6.9</v>
      </c>
      <c r="R33" s="35" t="str">
        <f t="shared" si="3"/>
        <v>C+</v>
      </c>
      <c r="S33" s="36" t="str">
        <f t="shared" si="1"/>
        <v>Trung bình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30" customHeight="1">
      <c r="B34" s="26">
        <v>24</v>
      </c>
      <c r="C34" s="27" t="s">
        <v>374</v>
      </c>
      <c r="D34" s="28" t="s">
        <v>375</v>
      </c>
      <c r="E34" s="29" t="s">
        <v>187</v>
      </c>
      <c r="F34" s="30" t="s">
        <v>376</v>
      </c>
      <c r="G34" s="27" t="s">
        <v>75</v>
      </c>
      <c r="H34" s="31">
        <v>10</v>
      </c>
      <c r="I34" s="31">
        <v>8.5</v>
      </c>
      <c r="J34" s="31" t="s">
        <v>27</v>
      </c>
      <c r="K34" s="31" t="s">
        <v>27</v>
      </c>
      <c r="L34" s="38"/>
      <c r="M34" s="38"/>
      <c r="N34" s="38"/>
      <c r="O34" s="38"/>
      <c r="P34" s="33">
        <v>6.5</v>
      </c>
      <c r="Q34" s="34">
        <f t="shared" si="0"/>
        <v>7.5</v>
      </c>
      <c r="R34" s="35" t="str">
        <f t="shared" si="3"/>
        <v>B</v>
      </c>
      <c r="S34" s="36" t="str">
        <f t="shared" si="1"/>
        <v>Khá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30" customHeight="1">
      <c r="B35" s="26">
        <v>25</v>
      </c>
      <c r="C35" s="27" t="s">
        <v>377</v>
      </c>
      <c r="D35" s="28" t="s">
        <v>219</v>
      </c>
      <c r="E35" s="29" t="s">
        <v>187</v>
      </c>
      <c r="F35" s="30" t="s">
        <v>378</v>
      </c>
      <c r="G35" s="27" t="s">
        <v>108</v>
      </c>
      <c r="H35" s="31">
        <v>10</v>
      </c>
      <c r="I35" s="31">
        <v>6</v>
      </c>
      <c r="J35" s="31" t="s">
        <v>27</v>
      </c>
      <c r="K35" s="31" t="s">
        <v>27</v>
      </c>
      <c r="L35" s="38"/>
      <c r="M35" s="38"/>
      <c r="N35" s="38"/>
      <c r="O35" s="38"/>
      <c r="P35" s="33">
        <v>6.5</v>
      </c>
      <c r="Q35" s="34">
        <f t="shared" si="0"/>
        <v>6.7</v>
      </c>
      <c r="R35" s="35" t="str">
        <f t="shared" si="3"/>
        <v>C+</v>
      </c>
      <c r="S35" s="36" t="str">
        <f t="shared" si="1"/>
        <v>Trung bình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30" customHeight="1">
      <c r="B36" s="26">
        <v>26</v>
      </c>
      <c r="C36" s="27" t="s">
        <v>379</v>
      </c>
      <c r="D36" s="28" t="s">
        <v>380</v>
      </c>
      <c r="E36" s="29" t="s">
        <v>187</v>
      </c>
      <c r="F36" s="30" t="s">
        <v>257</v>
      </c>
      <c r="G36" s="27" t="s">
        <v>75</v>
      </c>
      <c r="H36" s="31">
        <v>9</v>
      </c>
      <c r="I36" s="31">
        <v>7.5</v>
      </c>
      <c r="J36" s="31" t="s">
        <v>27</v>
      </c>
      <c r="K36" s="31" t="s">
        <v>27</v>
      </c>
      <c r="L36" s="38"/>
      <c r="M36" s="38"/>
      <c r="N36" s="38"/>
      <c r="O36" s="38"/>
      <c r="P36" s="33">
        <v>7</v>
      </c>
      <c r="Q36" s="34">
        <f t="shared" si="0"/>
        <v>7.4</v>
      </c>
      <c r="R36" s="35" t="str">
        <f t="shared" si="3"/>
        <v>B</v>
      </c>
      <c r="S36" s="36" t="str">
        <f t="shared" si="1"/>
        <v>Khá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30" customHeight="1">
      <c r="B37" s="26">
        <v>27</v>
      </c>
      <c r="C37" s="27" t="s">
        <v>381</v>
      </c>
      <c r="D37" s="28" t="s">
        <v>382</v>
      </c>
      <c r="E37" s="29" t="s">
        <v>383</v>
      </c>
      <c r="F37" s="30" t="s">
        <v>384</v>
      </c>
      <c r="G37" s="27" t="s">
        <v>108</v>
      </c>
      <c r="H37" s="31">
        <v>9</v>
      </c>
      <c r="I37" s="31">
        <v>7.5</v>
      </c>
      <c r="J37" s="31" t="s">
        <v>27</v>
      </c>
      <c r="K37" s="31" t="s">
        <v>27</v>
      </c>
      <c r="L37" s="38"/>
      <c r="M37" s="38"/>
      <c r="N37" s="38"/>
      <c r="O37" s="38"/>
      <c r="P37" s="33">
        <v>7</v>
      </c>
      <c r="Q37" s="34">
        <f t="shared" si="0"/>
        <v>7.4</v>
      </c>
      <c r="R37" s="35" t="str">
        <f t="shared" si="3"/>
        <v>B</v>
      </c>
      <c r="S37" s="36" t="str">
        <f t="shared" si="1"/>
        <v>Khá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30" customHeight="1">
      <c r="B38" s="26">
        <v>28</v>
      </c>
      <c r="C38" s="27" t="s">
        <v>385</v>
      </c>
      <c r="D38" s="28" t="s">
        <v>386</v>
      </c>
      <c r="E38" s="29" t="s">
        <v>387</v>
      </c>
      <c r="F38" s="30" t="s">
        <v>388</v>
      </c>
      <c r="G38" s="27" t="s">
        <v>75</v>
      </c>
      <c r="H38" s="31">
        <v>6</v>
      </c>
      <c r="I38" s="31">
        <v>4.5</v>
      </c>
      <c r="J38" s="31" t="s">
        <v>27</v>
      </c>
      <c r="K38" s="31" t="s">
        <v>27</v>
      </c>
      <c r="L38" s="38"/>
      <c r="M38" s="38"/>
      <c r="N38" s="38"/>
      <c r="O38" s="38"/>
      <c r="P38" s="33">
        <v>7</v>
      </c>
      <c r="Q38" s="34">
        <f t="shared" si="0"/>
        <v>6.2</v>
      </c>
      <c r="R38" s="35" t="str">
        <f t="shared" si="3"/>
        <v>C</v>
      </c>
      <c r="S38" s="36" t="str">
        <f t="shared" si="1"/>
        <v>Trung bình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30" customHeight="1">
      <c r="B39" s="26">
        <v>29</v>
      </c>
      <c r="C39" s="27" t="s">
        <v>389</v>
      </c>
      <c r="D39" s="28" t="s">
        <v>390</v>
      </c>
      <c r="E39" s="29" t="s">
        <v>391</v>
      </c>
      <c r="F39" s="30" t="s">
        <v>392</v>
      </c>
      <c r="G39" s="27" t="s">
        <v>108</v>
      </c>
      <c r="H39" s="31">
        <v>10</v>
      </c>
      <c r="I39" s="31">
        <v>6</v>
      </c>
      <c r="J39" s="31" t="s">
        <v>27</v>
      </c>
      <c r="K39" s="31" t="s">
        <v>27</v>
      </c>
      <c r="L39" s="38"/>
      <c r="M39" s="38"/>
      <c r="N39" s="38"/>
      <c r="O39" s="38"/>
      <c r="P39" s="33">
        <v>7</v>
      </c>
      <c r="Q39" s="34">
        <f t="shared" si="0"/>
        <v>7</v>
      </c>
      <c r="R39" s="35" t="str">
        <f t="shared" si="3"/>
        <v>B</v>
      </c>
      <c r="S39" s="36" t="str">
        <f t="shared" si="1"/>
        <v>Khá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30" customHeight="1">
      <c r="B40" s="26">
        <v>30</v>
      </c>
      <c r="C40" s="27" t="s">
        <v>393</v>
      </c>
      <c r="D40" s="28" t="s">
        <v>394</v>
      </c>
      <c r="E40" s="29" t="s">
        <v>220</v>
      </c>
      <c r="F40" s="30" t="s">
        <v>373</v>
      </c>
      <c r="G40" s="27" t="s">
        <v>88</v>
      </c>
      <c r="H40" s="31">
        <v>10</v>
      </c>
      <c r="I40" s="31">
        <v>6.5</v>
      </c>
      <c r="J40" s="31" t="s">
        <v>27</v>
      </c>
      <c r="K40" s="31" t="s">
        <v>27</v>
      </c>
      <c r="L40" s="38"/>
      <c r="M40" s="38"/>
      <c r="N40" s="38"/>
      <c r="O40" s="38"/>
      <c r="P40" s="33">
        <v>6.5</v>
      </c>
      <c r="Q40" s="34">
        <f t="shared" si="0"/>
        <v>6.9</v>
      </c>
      <c r="R40" s="35" t="str">
        <f t="shared" si="3"/>
        <v>C+</v>
      </c>
      <c r="S40" s="36" t="str">
        <f t="shared" si="1"/>
        <v>Trung bình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30" customHeight="1">
      <c r="B41" s="26">
        <v>31</v>
      </c>
      <c r="C41" s="27" t="s">
        <v>395</v>
      </c>
      <c r="D41" s="28" t="s">
        <v>396</v>
      </c>
      <c r="E41" s="29" t="s">
        <v>220</v>
      </c>
      <c r="F41" s="30" t="s">
        <v>81</v>
      </c>
      <c r="G41" s="27" t="s">
        <v>108</v>
      </c>
      <c r="H41" s="31">
        <v>8</v>
      </c>
      <c r="I41" s="31">
        <v>7.5</v>
      </c>
      <c r="J41" s="31" t="s">
        <v>27</v>
      </c>
      <c r="K41" s="31" t="s">
        <v>27</v>
      </c>
      <c r="L41" s="38"/>
      <c r="M41" s="38"/>
      <c r="N41" s="38"/>
      <c r="O41" s="38"/>
      <c r="P41" s="33">
        <v>7</v>
      </c>
      <c r="Q41" s="34">
        <f t="shared" si="0"/>
        <v>7.3</v>
      </c>
      <c r="R41" s="35" t="str">
        <f t="shared" si="3"/>
        <v>B</v>
      </c>
      <c r="S41" s="36" t="str">
        <f t="shared" si="1"/>
        <v>Khá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30" customHeight="1">
      <c r="B42" s="26">
        <v>32</v>
      </c>
      <c r="C42" s="27" t="s">
        <v>397</v>
      </c>
      <c r="D42" s="28" t="s">
        <v>169</v>
      </c>
      <c r="E42" s="29" t="s">
        <v>220</v>
      </c>
      <c r="F42" s="30" t="s">
        <v>398</v>
      </c>
      <c r="G42" s="27" t="s">
        <v>70</v>
      </c>
      <c r="H42" s="31">
        <v>10</v>
      </c>
      <c r="I42" s="31">
        <v>9.5</v>
      </c>
      <c r="J42" s="31" t="s">
        <v>27</v>
      </c>
      <c r="K42" s="31" t="s">
        <v>27</v>
      </c>
      <c r="L42" s="38"/>
      <c r="M42" s="38"/>
      <c r="N42" s="38"/>
      <c r="O42" s="38"/>
      <c r="P42" s="33">
        <v>8.5</v>
      </c>
      <c r="Q42" s="34">
        <f t="shared" si="0"/>
        <v>9</v>
      </c>
      <c r="R42" s="35" t="str">
        <f t="shared" si="3"/>
        <v>A+</v>
      </c>
      <c r="S42" s="36" t="str">
        <f t="shared" si="1"/>
        <v>Giỏi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30" customHeight="1">
      <c r="B43" s="26">
        <v>33</v>
      </c>
      <c r="C43" s="27" t="s">
        <v>399</v>
      </c>
      <c r="D43" s="28" t="s">
        <v>239</v>
      </c>
      <c r="E43" s="29" t="s">
        <v>400</v>
      </c>
      <c r="F43" s="30" t="s">
        <v>373</v>
      </c>
      <c r="G43" s="27" t="s">
        <v>66</v>
      </c>
      <c r="H43" s="31">
        <v>0</v>
      </c>
      <c r="I43" s="31">
        <v>0</v>
      </c>
      <c r="J43" s="31" t="s">
        <v>27</v>
      </c>
      <c r="K43" s="31" t="s">
        <v>27</v>
      </c>
      <c r="L43" s="38"/>
      <c r="M43" s="38"/>
      <c r="N43" s="38"/>
      <c r="O43" s="38"/>
      <c r="P43" s="33" t="s">
        <v>852</v>
      </c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>Không đủ ĐKDT</v>
      </c>
      <c r="U43" s="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30" customHeight="1">
      <c r="B44" s="26">
        <v>34</v>
      </c>
      <c r="C44" s="27" t="s">
        <v>401</v>
      </c>
      <c r="D44" s="28" t="s">
        <v>239</v>
      </c>
      <c r="E44" s="29" t="s">
        <v>402</v>
      </c>
      <c r="F44" s="30" t="s">
        <v>188</v>
      </c>
      <c r="G44" s="27" t="s">
        <v>70</v>
      </c>
      <c r="H44" s="31">
        <v>10</v>
      </c>
      <c r="I44" s="31">
        <v>7.5</v>
      </c>
      <c r="J44" s="31" t="s">
        <v>27</v>
      </c>
      <c r="K44" s="31" t="s">
        <v>27</v>
      </c>
      <c r="L44" s="38"/>
      <c r="M44" s="38"/>
      <c r="N44" s="38"/>
      <c r="O44" s="38"/>
      <c r="P44" s="33">
        <v>8</v>
      </c>
      <c r="Q44" s="34">
        <f t="shared" si="0"/>
        <v>8.1</v>
      </c>
      <c r="R44" s="35" t="str">
        <f t="shared" si="3"/>
        <v>B+</v>
      </c>
      <c r="S44" s="36" t="str">
        <f t="shared" si="1"/>
        <v>Khá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30" customHeight="1">
      <c r="B45" s="26">
        <v>35</v>
      </c>
      <c r="C45" s="27" t="s">
        <v>403</v>
      </c>
      <c r="D45" s="28" t="s">
        <v>117</v>
      </c>
      <c r="E45" s="29" t="s">
        <v>242</v>
      </c>
      <c r="F45" s="30" t="s">
        <v>404</v>
      </c>
      <c r="G45" s="27" t="s">
        <v>66</v>
      </c>
      <c r="H45" s="31">
        <v>9</v>
      </c>
      <c r="I45" s="31">
        <v>8</v>
      </c>
      <c r="J45" s="31" t="s">
        <v>27</v>
      </c>
      <c r="K45" s="31" t="s">
        <v>27</v>
      </c>
      <c r="L45" s="38"/>
      <c r="M45" s="38"/>
      <c r="N45" s="38"/>
      <c r="O45" s="38"/>
      <c r="P45" s="33">
        <v>7</v>
      </c>
      <c r="Q45" s="34">
        <f t="shared" si="0"/>
        <v>7.5</v>
      </c>
      <c r="R45" s="35" t="str">
        <f t="shared" si="3"/>
        <v>B</v>
      </c>
      <c r="S45" s="36" t="str">
        <f t="shared" si="1"/>
        <v>Khá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30" customHeight="1">
      <c r="B46" s="26">
        <v>36</v>
      </c>
      <c r="C46" s="27" t="s">
        <v>405</v>
      </c>
      <c r="D46" s="28" t="s">
        <v>406</v>
      </c>
      <c r="E46" s="29" t="s">
        <v>242</v>
      </c>
      <c r="F46" s="30" t="s">
        <v>407</v>
      </c>
      <c r="G46" s="27" t="s">
        <v>108</v>
      </c>
      <c r="H46" s="31">
        <v>9</v>
      </c>
      <c r="I46" s="31">
        <v>7</v>
      </c>
      <c r="J46" s="31" t="s">
        <v>27</v>
      </c>
      <c r="K46" s="31" t="s">
        <v>27</v>
      </c>
      <c r="L46" s="38"/>
      <c r="M46" s="38"/>
      <c r="N46" s="38"/>
      <c r="O46" s="38"/>
      <c r="P46" s="33">
        <v>6.5</v>
      </c>
      <c r="Q46" s="34">
        <f t="shared" si="0"/>
        <v>6.9</v>
      </c>
      <c r="R46" s="35" t="str">
        <f t="shared" si="3"/>
        <v>C+</v>
      </c>
      <c r="S46" s="36" t="str">
        <f t="shared" si="1"/>
        <v>Trung bình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30" customHeight="1">
      <c r="B47" s="26">
        <v>37</v>
      </c>
      <c r="C47" s="27" t="s">
        <v>408</v>
      </c>
      <c r="D47" s="28" t="s">
        <v>117</v>
      </c>
      <c r="E47" s="29" t="s">
        <v>409</v>
      </c>
      <c r="F47" s="30" t="s">
        <v>398</v>
      </c>
      <c r="G47" s="27" t="s">
        <v>108</v>
      </c>
      <c r="H47" s="31">
        <v>10</v>
      </c>
      <c r="I47" s="31">
        <v>4.5</v>
      </c>
      <c r="J47" s="31" t="s">
        <v>27</v>
      </c>
      <c r="K47" s="31" t="s">
        <v>27</v>
      </c>
      <c r="L47" s="38"/>
      <c r="M47" s="38"/>
      <c r="N47" s="38"/>
      <c r="O47" s="38"/>
      <c r="P47" s="33">
        <v>7</v>
      </c>
      <c r="Q47" s="34">
        <f t="shared" si="0"/>
        <v>6.6</v>
      </c>
      <c r="R47" s="35" t="str">
        <f t="shared" si="3"/>
        <v>C+</v>
      </c>
      <c r="S47" s="36" t="str">
        <f t="shared" si="1"/>
        <v>Trung bình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30" customHeight="1">
      <c r="B48" s="26">
        <v>38</v>
      </c>
      <c r="C48" s="27" t="s">
        <v>410</v>
      </c>
      <c r="D48" s="28" t="s">
        <v>411</v>
      </c>
      <c r="E48" s="29" t="s">
        <v>412</v>
      </c>
      <c r="F48" s="30" t="s">
        <v>413</v>
      </c>
      <c r="G48" s="27" t="s">
        <v>70</v>
      </c>
      <c r="H48" s="31">
        <v>9</v>
      </c>
      <c r="I48" s="31">
        <v>6</v>
      </c>
      <c r="J48" s="31" t="s">
        <v>27</v>
      </c>
      <c r="K48" s="31" t="s">
        <v>27</v>
      </c>
      <c r="L48" s="38"/>
      <c r="M48" s="38"/>
      <c r="N48" s="38"/>
      <c r="O48" s="38"/>
      <c r="P48" s="33">
        <v>7</v>
      </c>
      <c r="Q48" s="34">
        <f t="shared" si="0"/>
        <v>6.9</v>
      </c>
      <c r="R48" s="35" t="str">
        <f t="shared" si="3"/>
        <v>C+</v>
      </c>
      <c r="S48" s="36" t="str">
        <f t="shared" si="1"/>
        <v>Trung bình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30" customHeight="1">
      <c r="B49" s="26">
        <v>39</v>
      </c>
      <c r="C49" s="27" t="s">
        <v>414</v>
      </c>
      <c r="D49" s="28" t="s">
        <v>415</v>
      </c>
      <c r="E49" s="29" t="s">
        <v>412</v>
      </c>
      <c r="F49" s="30" t="s">
        <v>416</v>
      </c>
      <c r="G49" s="27" t="s">
        <v>108</v>
      </c>
      <c r="H49" s="31">
        <v>10</v>
      </c>
      <c r="I49" s="31">
        <v>7.5</v>
      </c>
      <c r="J49" s="31" t="s">
        <v>27</v>
      </c>
      <c r="K49" s="31" t="s">
        <v>27</v>
      </c>
      <c r="L49" s="38"/>
      <c r="M49" s="38"/>
      <c r="N49" s="38"/>
      <c r="O49" s="38"/>
      <c r="P49" s="33">
        <v>6.5</v>
      </c>
      <c r="Q49" s="34">
        <f t="shared" si="0"/>
        <v>7.2</v>
      </c>
      <c r="R49" s="35" t="str">
        <f t="shared" si="3"/>
        <v>B</v>
      </c>
      <c r="S49" s="36" t="str">
        <f t="shared" si="1"/>
        <v>Khá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30" customHeight="1">
      <c r="B50" s="26">
        <v>40</v>
      </c>
      <c r="C50" s="27" t="s">
        <v>417</v>
      </c>
      <c r="D50" s="28" t="s">
        <v>418</v>
      </c>
      <c r="E50" s="29" t="s">
        <v>419</v>
      </c>
      <c r="F50" s="30" t="s">
        <v>420</v>
      </c>
      <c r="G50" s="27" t="s">
        <v>88</v>
      </c>
      <c r="H50" s="31">
        <v>10</v>
      </c>
      <c r="I50" s="31">
        <v>6.5</v>
      </c>
      <c r="J50" s="31" t="s">
        <v>27</v>
      </c>
      <c r="K50" s="31" t="s">
        <v>27</v>
      </c>
      <c r="L50" s="38"/>
      <c r="M50" s="38"/>
      <c r="N50" s="38"/>
      <c r="O50" s="38"/>
      <c r="P50" s="33">
        <v>7.5</v>
      </c>
      <c r="Q50" s="34">
        <f t="shared" si="0"/>
        <v>7.5</v>
      </c>
      <c r="R50" s="35" t="str">
        <f t="shared" si="3"/>
        <v>B</v>
      </c>
      <c r="S50" s="36" t="str">
        <f t="shared" si="1"/>
        <v>Khá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30" customHeight="1">
      <c r="B51" s="26">
        <v>41</v>
      </c>
      <c r="C51" s="27" t="s">
        <v>421</v>
      </c>
      <c r="D51" s="28" t="s">
        <v>422</v>
      </c>
      <c r="E51" s="29" t="s">
        <v>423</v>
      </c>
      <c r="F51" s="30" t="s">
        <v>424</v>
      </c>
      <c r="G51" s="27" t="s">
        <v>70</v>
      </c>
      <c r="H51" s="31">
        <v>10</v>
      </c>
      <c r="I51" s="31">
        <v>8.5</v>
      </c>
      <c r="J51" s="31" t="s">
        <v>27</v>
      </c>
      <c r="K51" s="31" t="s">
        <v>27</v>
      </c>
      <c r="L51" s="38"/>
      <c r="M51" s="38"/>
      <c r="N51" s="38"/>
      <c r="O51" s="38"/>
      <c r="P51" s="33">
        <v>7.5</v>
      </c>
      <c r="Q51" s="34">
        <f t="shared" si="0"/>
        <v>8.1</v>
      </c>
      <c r="R51" s="35" t="str">
        <f t="shared" si="3"/>
        <v>B+</v>
      </c>
      <c r="S51" s="36" t="str">
        <f t="shared" si="1"/>
        <v>Khá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30" customHeight="1">
      <c r="B52" s="26">
        <v>42</v>
      </c>
      <c r="C52" s="27" t="s">
        <v>425</v>
      </c>
      <c r="D52" s="28" t="s">
        <v>426</v>
      </c>
      <c r="E52" s="29" t="s">
        <v>427</v>
      </c>
      <c r="F52" s="30" t="s">
        <v>115</v>
      </c>
      <c r="G52" s="27" t="s">
        <v>108</v>
      </c>
      <c r="H52" s="31">
        <v>10</v>
      </c>
      <c r="I52" s="31">
        <v>7.5</v>
      </c>
      <c r="J52" s="31" t="s">
        <v>27</v>
      </c>
      <c r="K52" s="31" t="s">
        <v>27</v>
      </c>
      <c r="L52" s="38"/>
      <c r="M52" s="38"/>
      <c r="N52" s="38"/>
      <c r="O52" s="38"/>
      <c r="P52" s="33">
        <v>7.5</v>
      </c>
      <c r="Q52" s="34">
        <f t="shared" si="0"/>
        <v>7.8</v>
      </c>
      <c r="R52" s="35" t="str">
        <f t="shared" si="3"/>
        <v>B</v>
      </c>
      <c r="S52" s="36" t="str">
        <f t="shared" si="1"/>
        <v>Khá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30" customHeight="1">
      <c r="B53" s="26">
        <v>43</v>
      </c>
      <c r="C53" s="27" t="s">
        <v>428</v>
      </c>
      <c r="D53" s="28" t="s">
        <v>429</v>
      </c>
      <c r="E53" s="29" t="s">
        <v>427</v>
      </c>
      <c r="F53" s="30" t="s">
        <v>430</v>
      </c>
      <c r="G53" s="27" t="s">
        <v>88</v>
      </c>
      <c r="H53" s="31">
        <v>10</v>
      </c>
      <c r="I53" s="31">
        <v>8</v>
      </c>
      <c r="J53" s="31" t="s">
        <v>27</v>
      </c>
      <c r="K53" s="31" t="s">
        <v>27</v>
      </c>
      <c r="L53" s="38"/>
      <c r="M53" s="38"/>
      <c r="N53" s="38"/>
      <c r="O53" s="38"/>
      <c r="P53" s="33">
        <v>7.5</v>
      </c>
      <c r="Q53" s="34">
        <f t="shared" si="0"/>
        <v>7.9</v>
      </c>
      <c r="R53" s="35" t="str">
        <f t="shared" si="3"/>
        <v>B</v>
      </c>
      <c r="S53" s="36" t="str">
        <f t="shared" si="1"/>
        <v>Khá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30" customHeight="1">
      <c r="B54" s="26">
        <v>44</v>
      </c>
      <c r="C54" s="27" t="s">
        <v>431</v>
      </c>
      <c r="D54" s="28" t="s">
        <v>322</v>
      </c>
      <c r="E54" s="29" t="s">
        <v>432</v>
      </c>
      <c r="F54" s="30" t="s">
        <v>433</v>
      </c>
      <c r="G54" s="27" t="s">
        <v>75</v>
      </c>
      <c r="H54" s="31">
        <v>10</v>
      </c>
      <c r="I54" s="31">
        <v>8.5</v>
      </c>
      <c r="J54" s="31" t="s">
        <v>27</v>
      </c>
      <c r="K54" s="31" t="s">
        <v>27</v>
      </c>
      <c r="L54" s="38"/>
      <c r="M54" s="38"/>
      <c r="N54" s="38"/>
      <c r="O54" s="38"/>
      <c r="P54" s="33">
        <v>8.5</v>
      </c>
      <c r="Q54" s="34">
        <f t="shared" si="0"/>
        <v>8.6999999999999993</v>
      </c>
      <c r="R54" s="35" t="str">
        <f t="shared" si="3"/>
        <v>A</v>
      </c>
      <c r="S54" s="36" t="str">
        <f t="shared" si="1"/>
        <v>Giỏi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30" customHeight="1">
      <c r="B55" s="26">
        <v>45</v>
      </c>
      <c r="C55" s="27" t="s">
        <v>434</v>
      </c>
      <c r="D55" s="28" t="s">
        <v>117</v>
      </c>
      <c r="E55" s="29" t="s">
        <v>435</v>
      </c>
      <c r="F55" s="30" t="s">
        <v>436</v>
      </c>
      <c r="G55" s="27" t="s">
        <v>108</v>
      </c>
      <c r="H55" s="31">
        <v>10</v>
      </c>
      <c r="I55" s="31">
        <v>6</v>
      </c>
      <c r="J55" s="31" t="s">
        <v>27</v>
      </c>
      <c r="K55" s="31" t="s">
        <v>27</v>
      </c>
      <c r="L55" s="38"/>
      <c r="M55" s="38"/>
      <c r="N55" s="38"/>
      <c r="O55" s="38"/>
      <c r="P55" s="33">
        <v>6.5</v>
      </c>
      <c r="Q55" s="34">
        <f t="shared" si="0"/>
        <v>6.7</v>
      </c>
      <c r="R55" s="35" t="str">
        <f t="shared" si="3"/>
        <v>C+</v>
      </c>
      <c r="S55" s="36" t="str">
        <f t="shared" si="1"/>
        <v>Trung bình</v>
      </c>
      <c r="T55" s="37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30" customHeight="1">
      <c r="B56" s="26">
        <v>46</v>
      </c>
      <c r="C56" s="27" t="s">
        <v>437</v>
      </c>
      <c r="D56" s="28" t="s">
        <v>239</v>
      </c>
      <c r="E56" s="29" t="s">
        <v>435</v>
      </c>
      <c r="F56" s="30" t="s">
        <v>152</v>
      </c>
      <c r="G56" s="27" t="s">
        <v>88</v>
      </c>
      <c r="H56" s="31">
        <v>10</v>
      </c>
      <c r="I56" s="31">
        <v>6.5</v>
      </c>
      <c r="J56" s="31" t="s">
        <v>27</v>
      </c>
      <c r="K56" s="31" t="s">
        <v>27</v>
      </c>
      <c r="L56" s="38"/>
      <c r="M56" s="38"/>
      <c r="N56" s="38"/>
      <c r="O56" s="38"/>
      <c r="P56" s="33">
        <v>7.5</v>
      </c>
      <c r="Q56" s="34">
        <f t="shared" si="0"/>
        <v>7.5</v>
      </c>
      <c r="R56" s="35" t="str">
        <f t="shared" si="3"/>
        <v>B</v>
      </c>
      <c r="S56" s="36" t="str">
        <f t="shared" si="1"/>
        <v>Khá</v>
      </c>
      <c r="T56" s="37" t="str">
        <f t="shared" si="4"/>
        <v/>
      </c>
      <c r="U56" s="3"/>
      <c r="V56" s="91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30" customHeight="1">
      <c r="B57" s="26">
        <v>47</v>
      </c>
      <c r="C57" s="27" t="s">
        <v>438</v>
      </c>
      <c r="D57" s="28" t="s">
        <v>439</v>
      </c>
      <c r="E57" s="29" t="s">
        <v>435</v>
      </c>
      <c r="F57" s="30" t="s">
        <v>440</v>
      </c>
      <c r="G57" s="27" t="s">
        <v>75</v>
      </c>
      <c r="H57" s="31">
        <v>10</v>
      </c>
      <c r="I57" s="31">
        <v>6.5</v>
      </c>
      <c r="J57" s="31" t="s">
        <v>27</v>
      </c>
      <c r="K57" s="31" t="s">
        <v>27</v>
      </c>
      <c r="L57" s="38"/>
      <c r="M57" s="38"/>
      <c r="N57" s="38"/>
      <c r="O57" s="38"/>
      <c r="P57" s="33">
        <v>6.5</v>
      </c>
      <c r="Q57" s="34">
        <f t="shared" si="0"/>
        <v>6.9</v>
      </c>
      <c r="R57" s="35" t="str">
        <f t="shared" si="3"/>
        <v>C+</v>
      </c>
      <c r="S57" s="36" t="str">
        <f t="shared" si="1"/>
        <v>Trung bình</v>
      </c>
      <c r="T57" s="37" t="str">
        <f t="shared" si="4"/>
        <v/>
      </c>
      <c r="U57" s="3"/>
      <c r="V57" s="91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30" customHeight="1">
      <c r="B58" s="26">
        <v>48</v>
      </c>
      <c r="C58" s="27" t="s">
        <v>441</v>
      </c>
      <c r="D58" s="28" t="s">
        <v>442</v>
      </c>
      <c r="E58" s="29" t="s">
        <v>443</v>
      </c>
      <c r="F58" s="30" t="s">
        <v>444</v>
      </c>
      <c r="G58" s="27" t="s">
        <v>75</v>
      </c>
      <c r="H58" s="31">
        <v>10</v>
      </c>
      <c r="I58" s="31">
        <v>6</v>
      </c>
      <c r="J58" s="31" t="s">
        <v>27</v>
      </c>
      <c r="K58" s="31" t="s">
        <v>27</v>
      </c>
      <c r="L58" s="38"/>
      <c r="M58" s="38"/>
      <c r="N58" s="38"/>
      <c r="O58" s="38"/>
      <c r="P58" s="33">
        <v>6.5</v>
      </c>
      <c r="Q58" s="34">
        <f t="shared" si="0"/>
        <v>6.7</v>
      </c>
      <c r="R58" s="35" t="str">
        <f t="shared" si="3"/>
        <v>C+</v>
      </c>
      <c r="S58" s="36" t="str">
        <f t="shared" si="1"/>
        <v>Trung bình</v>
      </c>
      <c r="T58" s="37" t="str">
        <f t="shared" si="4"/>
        <v/>
      </c>
      <c r="U58" s="3"/>
      <c r="V58" s="91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30" customHeight="1">
      <c r="B59" s="26">
        <v>49</v>
      </c>
      <c r="C59" s="27" t="s">
        <v>445</v>
      </c>
      <c r="D59" s="28" t="s">
        <v>446</v>
      </c>
      <c r="E59" s="29" t="s">
        <v>443</v>
      </c>
      <c r="F59" s="30" t="s">
        <v>447</v>
      </c>
      <c r="G59" s="27" t="s">
        <v>157</v>
      </c>
      <c r="H59" s="31">
        <v>8</v>
      </c>
      <c r="I59" s="31">
        <v>4</v>
      </c>
      <c r="J59" s="31" t="s">
        <v>27</v>
      </c>
      <c r="K59" s="31" t="s">
        <v>27</v>
      </c>
      <c r="L59" s="38"/>
      <c r="M59" s="38"/>
      <c r="N59" s="38"/>
      <c r="O59" s="38"/>
      <c r="P59" s="33">
        <v>6.5</v>
      </c>
      <c r="Q59" s="34">
        <f t="shared" si="0"/>
        <v>5.9</v>
      </c>
      <c r="R59" s="35" t="str">
        <f t="shared" si="3"/>
        <v>C</v>
      </c>
      <c r="S59" s="36" t="str">
        <f t="shared" si="1"/>
        <v>Trung bình</v>
      </c>
      <c r="T59" s="37" t="str">
        <f t="shared" si="4"/>
        <v/>
      </c>
      <c r="U59" s="3"/>
      <c r="V59" s="91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30" customHeight="1">
      <c r="B60" s="26">
        <v>50</v>
      </c>
      <c r="C60" s="27" t="s">
        <v>448</v>
      </c>
      <c r="D60" s="28" t="s">
        <v>449</v>
      </c>
      <c r="E60" s="29" t="s">
        <v>450</v>
      </c>
      <c r="F60" s="30" t="s">
        <v>451</v>
      </c>
      <c r="G60" s="27" t="s">
        <v>66</v>
      </c>
      <c r="H60" s="31">
        <v>10</v>
      </c>
      <c r="I60" s="31">
        <v>7</v>
      </c>
      <c r="J60" s="31" t="s">
        <v>27</v>
      </c>
      <c r="K60" s="31" t="s">
        <v>27</v>
      </c>
      <c r="L60" s="38"/>
      <c r="M60" s="38"/>
      <c r="N60" s="38"/>
      <c r="O60" s="38"/>
      <c r="P60" s="33">
        <v>8.5</v>
      </c>
      <c r="Q60" s="34">
        <f t="shared" si="0"/>
        <v>8.1999999999999993</v>
      </c>
      <c r="R60" s="35" t="str">
        <f t="shared" si="3"/>
        <v>B+</v>
      </c>
      <c r="S60" s="36" t="str">
        <f t="shared" si="1"/>
        <v>Khá</v>
      </c>
      <c r="T60" s="37" t="str">
        <f t="shared" si="4"/>
        <v/>
      </c>
      <c r="U60" s="3"/>
      <c r="V60" s="91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30" customHeight="1">
      <c r="B61" s="26">
        <v>51</v>
      </c>
      <c r="C61" s="27" t="s">
        <v>452</v>
      </c>
      <c r="D61" s="28" t="s">
        <v>453</v>
      </c>
      <c r="E61" s="29" t="s">
        <v>450</v>
      </c>
      <c r="F61" s="30" t="s">
        <v>454</v>
      </c>
      <c r="G61" s="27" t="s">
        <v>70</v>
      </c>
      <c r="H61" s="31">
        <v>10</v>
      </c>
      <c r="I61" s="31">
        <v>9</v>
      </c>
      <c r="J61" s="31" t="s">
        <v>27</v>
      </c>
      <c r="K61" s="31" t="s">
        <v>27</v>
      </c>
      <c r="L61" s="38"/>
      <c r="M61" s="38"/>
      <c r="N61" s="38"/>
      <c r="O61" s="38"/>
      <c r="P61" s="33">
        <v>8.5</v>
      </c>
      <c r="Q61" s="34">
        <f t="shared" si="0"/>
        <v>8.8000000000000007</v>
      </c>
      <c r="R61" s="35" t="str">
        <f t="shared" si="3"/>
        <v>A</v>
      </c>
      <c r="S61" s="36" t="str">
        <f t="shared" si="1"/>
        <v>Giỏi</v>
      </c>
      <c r="T61" s="37" t="str">
        <f t="shared" si="4"/>
        <v/>
      </c>
      <c r="U61" s="3"/>
      <c r="V61" s="91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30" customHeight="1">
      <c r="B62" s="26">
        <v>52</v>
      </c>
      <c r="C62" s="27" t="s">
        <v>455</v>
      </c>
      <c r="D62" s="28" t="s">
        <v>456</v>
      </c>
      <c r="E62" s="29" t="s">
        <v>450</v>
      </c>
      <c r="F62" s="30" t="s">
        <v>121</v>
      </c>
      <c r="G62" s="27" t="s">
        <v>108</v>
      </c>
      <c r="H62" s="31">
        <v>8</v>
      </c>
      <c r="I62" s="31">
        <v>8.5</v>
      </c>
      <c r="J62" s="31" t="s">
        <v>27</v>
      </c>
      <c r="K62" s="31" t="s">
        <v>27</v>
      </c>
      <c r="L62" s="38"/>
      <c r="M62" s="38"/>
      <c r="N62" s="38"/>
      <c r="O62" s="38"/>
      <c r="P62" s="33">
        <v>7.5</v>
      </c>
      <c r="Q62" s="34">
        <f t="shared" si="0"/>
        <v>7.9</v>
      </c>
      <c r="R62" s="35" t="str">
        <f t="shared" si="3"/>
        <v>B</v>
      </c>
      <c r="S62" s="36" t="str">
        <f t="shared" si="1"/>
        <v>Khá</v>
      </c>
      <c r="T62" s="37" t="str">
        <f t="shared" si="4"/>
        <v/>
      </c>
      <c r="U62" s="3"/>
      <c r="V62" s="91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30" customHeight="1">
      <c r="B63" s="26">
        <v>53</v>
      </c>
      <c r="C63" s="27" t="s">
        <v>457</v>
      </c>
      <c r="D63" s="28" t="s">
        <v>458</v>
      </c>
      <c r="E63" s="29" t="s">
        <v>264</v>
      </c>
      <c r="F63" s="30" t="s">
        <v>459</v>
      </c>
      <c r="G63" s="27" t="s">
        <v>108</v>
      </c>
      <c r="H63" s="31">
        <v>9</v>
      </c>
      <c r="I63" s="31">
        <v>8</v>
      </c>
      <c r="J63" s="31" t="s">
        <v>27</v>
      </c>
      <c r="K63" s="31" t="s">
        <v>27</v>
      </c>
      <c r="L63" s="38"/>
      <c r="M63" s="38"/>
      <c r="N63" s="38"/>
      <c r="O63" s="38"/>
      <c r="P63" s="33">
        <v>7.5</v>
      </c>
      <c r="Q63" s="34">
        <f t="shared" si="0"/>
        <v>7.8</v>
      </c>
      <c r="R63" s="35" t="str">
        <f t="shared" si="3"/>
        <v>B</v>
      </c>
      <c r="S63" s="36" t="str">
        <f t="shared" si="1"/>
        <v>Khá</v>
      </c>
      <c r="T63" s="37" t="str">
        <f t="shared" si="4"/>
        <v/>
      </c>
      <c r="U63" s="3"/>
      <c r="V63" s="91" t="str">
        <f t="shared" si="2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30" customHeight="1">
      <c r="B64" s="26">
        <v>54</v>
      </c>
      <c r="C64" s="27" t="s">
        <v>460</v>
      </c>
      <c r="D64" s="28" t="s">
        <v>461</v>
      </c>
      <c r="E64" s="29" t="s">
        <v>462</v>
      </c>
      <c r="F64" s="30" t="s">
        <v>100</v>
      </c>
      <c r="G64" s="27" t="s">
        <v>108</v>
      </c>
      <c r="H64" s="31">
        <v>8</v>
      </c>
      <c r="I64" s="31">
        <v>6.5</v>
      </c>
      <c r="J64" s="31" t="s">
        <v>27</v>
      </c>
      <c r="K64" s="31" t="s">
        <v>27</v>
      </c>
      <c r="L64" s="38"/>
      <c r="M64" s="38"/>
      <c r="N64" s="38"/>
      <c r="O64" s="38"/>
      <c r="P64" s="33">
        <v>6.5</v>
      </c>
      <c r="Q64" s="34">
        <f t="shared" si="0"/>
        <v>6.7</v>
      </c>
      <c r="R64" s="35" t="str">
        <f t="shared" si="3"/>
        <v>C+</v>
      </c>
      <c r="S64" s="36" t="str">
        <f t="shared" si="1"/>
        <v>Trung bình</v>
      </c>
      <c r="T64" s="37" t="str">
        <f t="shared" si="4"/>
        <v/>
      </c>
      <c r="U64" s="3"/>
      <c r="V64" s="91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30" customHeight="1">
      <c r="B65" s="26">
        <v>55</v>
      </c>
      <c r="C65" s="27" t="s">
        <v>463</v>
      </c>
      <c r="D65" s="28" t="s">
        <v>464</v>
      </c>
      <c r="E65" s="29" t="s">
        <v>465</v>
      </c>
      <c r="F65" s="30" t="s">
        <v>466</v>
      </c>
      <c r="G65" s="27" t="s">
        <v>70</v>
      </c>
      <c r="H65" s="31">
        <v>9</v>
      </c>
      <c r="I65" s="31">
        <v>9.5</v>
      </c>
      <c r="J65" s="31" t="s">
        <v>27</v>
      </c>
      <c r="K65" s="31" t="s">
        <v>27</v>
      </c>
      <c r="L65" s="38"/>
      <c r="M65" s="38"/>
      <c r="N65" s="38"/>
      <c r="O65" s="38"/>
      <c r="P65" s="33">
        <v>9.5</v>
      </c>
      <c r="Q65" s="34">
        <f t="shared" si="0"/>
        <v>9.5</v>
      </c>
      <c r="R65" s="35" t="str">
        <f t="shared" si="3"/>
        <v>A+</v>
      </c>
      <c r="S65" s="36" t="str">
        <f t="shared" si="1"/>
        <v>Giỏi</v>
      </c>
      <c r="T65" s="37" t="str">
        <f t="shared" si="4"/>
        <v/>
      </c>
      <c r="U65" s="3"/>
      <c r="V65" s="91" t="str">
        <f t="shared" si="2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30" customHeight="1">
      <c r="B66" s="26">
        <v>56</v>
      </c>
      <c r="C66" s="27" t="s">
        <v>467</v>
      </c>
      <c r="D66" s="28" t="s">
        <v>340</v>
      </c>
      <c r="E66" s="29" t="s">
        <v>465</v>
      </c>
      <c r="F66" s="30" t="s">
        <v>237</v>
      </c>
      <c r="G66" s="27" t="s">
        <v>88</v>
      </c>
      <c r="H66" s="31">
        <v>10</v>
      </c>
      <c r="I66" s="31">
        <v>9</v>
      </c>
      <c r="J66" s="31" t="s">
        <v>27</v>
      </c>
      <c r="K66" s="31" t="s">
        <v>27</v>
      </c>
      <c r="L66" s="38"/>
      <c r="M66" s="38"/>
      <c r="N66" s="38"/>
      <c r="O66" s="38"/>
      <c r="P66" s="33">
        <v>8</v>
      </c>
      <c r="Q66" s="34">
        <f t="shared" si="0"/>
        <v>8.5</v>
      </c>
      <c r="R66" s="35" t="str">
        <f t="shared" si="3"/>
        <v>A</v>
      </c>
      <c r="S66" s="36" t="str">
        <f t="shared" si="1"/>
        <v>Giỏi</v>
      </c>
      <c r="T66" s="37" t="str">
        <f t="shared" si="4"/>
        <v/>
      </c>
      <c r="U66" s="3"/>
      <c r="V66" s="91" t="str">
        <f t="shared" si="2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30" customHeight="1">
      <c r="B67" s="26">
        <v>57</v>
      </c>
      <c r="C67" s="27" t="s">
        <v>468</v>
      </c>
      <c r="D67" s="28" t="s">
        <v>469</v>
      </c>
      <c r="E67" s="29" t="s">
        <v>470</v>
      </c>
      <c r="F67" s="30" t="s">
        <v>471</v>
      </c>
      <c r="G67" s="27" t="s">
        <v>75</v>
      </c>
      <c r="H67" s="31">
        <v>10</v>
      </c>
      <c r="I67" s="31">
        <v>7</v>
      </c>
      <c r="J67" s="31" t="s">
        <v>27</v>
      </c>
      <c r="K67" s="31" t="s">
        <v>27</v>
      </c>
      <c r="L67" s="38"/>
      <c r="M67" s="38"/>
      <c r="N67" s="38"/>
      <c r="O67" s="38"/>
      <c r="P67" s="33">
        <v>8.5</v>
      </c>
      <c r="Q67" s="34">
        <f t="shared" si="0"/>
        <v>8.1999999999999993</v>
      </c>
      <c r="R67" s="35" t="str">
        <f t="shared" si="3"/>
        <v>B+</v>
      </c>
      <c r="S67" s="36" t="str">
        <f t="shared" si="1"/>
        <v>Khá</v>
      </c>
      <c r="T67" s="37" t="str">
        <f t="shared" si="4"/>
        <v/>
      </c>
      <c r="U67" s="3"/>
      <c r="V67" s="91" t="str">
        <f t="shared" si="2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30" customHeight="1">
      <c r="B68" s="26">
        <v>58</v>
      </c>
      <c r="C68" s="27" t="s">
        <v>472</v>
      </c>
      <c r="D68" s="28" t="s">
        <v>473</v>
      </c>
      <c r="E68" s="29" t="s">
        <v>474</v>
      </c>
      <c r="F68" s="30" t="s">
        <v>475</v>
      </c>
      <c r="G68" s="27" t="s">
        <v>66</v>
      </c>
      <c r="H68" s="31">
        <v>10</v>
      </c>
      <c r="I68" s="31">
        <v>9</v>
      </c>
      <c r="J68" s="31" t="s">
        <v>27</v>
      </c>
      <c r="K68" s="31" t="s">
        <v>27</v>
      </c>
      <c r="L68" s="38"/>
      <c r="M68" s="38"/>
      <c r="N68" s="38"/>
      <c r="O68" s="38"/>
      <c r="P68" s="33">
        <v>9</v>
      </c>
      <c r="Q68" s="34">
        <f t="shared" si="0"/>
        <v>9.1</v>
      </c>
      <c r="R68" s="35" t="str">
        <f t="shared" si="3"/>
        <v>A+</v>
      </c>
      <c r="S68" s="36" t="str">
        <f t="shared" si="1"/>
        <v>Giỏi</v>
      </c>
      <c r="T68" s="37" t="str">
        <f t="shared" si="4"/>
        <v/>
      </c>
      <c r="U68" s="3"/>
      <c r="V68" s="91" t="str">
        <f t="shared" si="2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30" customHeight="1">
      <c r="B69" s="26">
        <v>59</v>
      </c>
      <c r="C69" s="27" t="s">
        <v>476</v>
      </c>
      <c r="D69" s="28" t="s">
        <v>477</v>
      </c>
      <c r="E69" s="29" t="s">
        <v>478</v>
      </c>
      <c r="F69" s="30" t="s">
        <v>479</v>
      </c>
      <c r="G69" s="27" t="s">
        <v>108</v>
      </c>
      <c r="H69" s="31">
        <v>8</v>
      </c>
      <c r="I69" s="31">
        <v>8</v>
      </c>
      <c r="J69" s="31" t="s">
        <v>27</v>
      </c>
      <c r="K69" s="31" t="s">
        <v>27</v>
      </c>
      <c r="L69" s="38"/>
      <c r="M69" s="38"/>
      <c r="N69" s="38"/>
      <c r="O69" s="38"/>
      <c r="P69" s="33">
        <v>7.5</v>
      </c>
      <c r="Q69" s="34">
        <f t="shared" si="0"/>
        <v>7.7</v>
      </c>
      <c r="R69" s="35" t="str">
        <f t="shared" si="3"/>
        <v>B</v>
      </c>
      <c r="S69" s="36" t="str">
        <f t="shared" si="1"/>
        <v>Khá</v>
      </c>
      <c r="T69" s="37" t="str">
        <f t="shared" si="4"/>
        <v/>
      </c>
      <c r="U69" s="3"/>
      <c r="V69" s="91" t="str">
        <f t="shared" si="2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30" customHeight="1">
      <c r="B70" s="26">
        <v>60</v>
      </c>
      <c r="C70" s="27" t="s">
        <v>480</v>
      </c>
      <c r="D70" s="28" t="s">
        <v>481</v>
      </c>
      <c r="E70" s="29" t="s">
        <v>482</v>
      </c>
      <c r="F70" s="30" t="s">
        <v>254</v>
      </c>
      <c r="G70" s="27" t="s">
        <v>70</v>
      </c>
      <c r="H70" s="31">
        <v>10</v>
      </c>
      <c r="I70" s="31">
        <v>9</v>
      </c>
      <c r="J70" s="31" t="s">
        <v>27</v>
      </c>
      <c r="K70" s="31" t="s">
        <v>27</v>
      </c>
      <c r="L70" s="38"/>
      <c r="M70" s="38"/>
      <c r="N70" s="38"/>
      <c r="O70" s="38"/>
      <c r="P70" s="33">
        <v>9</v>
      </c>
      <c r="Q70" s="34">
        <f t="shared" si="0"/>
        <v>9.1</v>
      </c>
      <c r="R70" s="35" t="str">
        <f t="shared" si="3"/>
        <v>A+</v>
      </c>
      <c r="S70" s="36" t="str">
        <f t="shared" si="1"/>
        <v>Giỏi</v>
      </c>
      <c r="T70" s="37" t="str">
        <f t="shared" si="4"/>
        <v/>
      </c>
      <c r="U70" s="3"/>
      <c r="V70" s="91" t="str">
        <f t="shared" si="2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30" customHeight="1">
      <c r="B71" s="26">
        <v>61</v>
      </c>
      <c r="C71" s="27" t="s">
        <v>483</v>
      </c>
      <c r="D71" s="28" t="s">
        <v>484</v>
      </c>
      <c r="E71" s="29" t="s">
        <v>482</v>
      </c>
      <c r="F71" s="30" t="s">
        <v>485</v>
      </c>
      <c r="G71" s="27" t="s">
        <v>108</v>
      </c>
      <c r="H71" s="31">
        <v>9</v>
      </c>
      <c r="I71" s="31">
        <v>8.5</v>
      </c>
      <c r="J71" s="31" t="s">
        <v>27</v>
      </c>
      <c r="K71" s="31" t="s">
        <v>27</v>
      </c>
      <c r="L71" s="38"/>
      <c r="M71" s="38"/>
      <c r="N71" s="38"/>
      <c r="O71" s="38"/>
      <c r="P71" s="33">
        <v>8.5</v>
      </c>
      <c r="Q71" s="34">
        <f t="shared" si="0"/>
        <v>8.6</v>
      </c>
      <c r="R71" s="35" t="str">
        <f t="shared" si="3"/>
        <v>A</v>
      </c>
      <c r="S71" s="36" t="str">
        <f t="shared" si="1"/>
        <v>Giỏi</v>
      </c>
      <c r="T71" s="37" t="str">
        <f t="shared" si="4"/>
        <v/>
      </c>
      <c r="U71" s="3"/>
      <c r="V71" s="91" t="str">
        <f t="shared" si="2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30" customHeight="1">
      <c r="B72" s="26">
        <v>62</v>
      </c>
      <c r="C72" s="27" t="s">
        <v>486</v>
      </c>
      <c r="D72" s="28" t="s">
        <v>487</v>
      </c>
      <c r="E72" s="29" t="s">
        <v>488</v>
      </c>
      <c r="F72" s="30" t="s">
        <v>489</v>
      </c>
      <c r="G72" s="27" t="s">
        <v>75</v>
      </c>
      <c r="H72" s="31">
        <v>10</v>
      </c>
      <c r="I72" s="31">
        <v>7</v>
      </c>
      <c r="J72" s="31" t="s">
        <v>27</v>
      </c>
      <c r="K72" s="31" t="s">
        <v>27</v>
      </c>
      <c r="L72" s="38"/>
      <c r="M72" s="38"/>
      <c r="N72" s="38"/>
      <c r="O72" s="38"/>
      <c r="P72" s="33">
        <v>7.5</v>
      </c>
      <c r="Q72" s="34">
        <f t="shared" si="0"/>
        <v>7.6</v>
      </c>
      <c r="R72" s="35" t="str">
        <f t="shared" si="3"/>
        <v>B</v>
      </c>
      <c r="S72" s="36" t="str">
        <f t="shared" si="1"/>
        <v>Khá</v>
      </c>
      <c r="T72" s="37" t="str">
        <f t="shared" si="4"/>
        <v/>
      </c>
      <c r="U72" s="3"/>
      <c r="V72" s="91" t="str">
        <f t="shared" si="2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30" customHeight="1">
      <c r="B73" s="26">
        <v>63</v>
      </c>
      <c r="C73" s="27" t="s">
        <v>490</v>
      </c>
      <c r="D73" s="28" t="s">
        <v>491</v>
      </c>
      <c r="E73" s="29" t="s">
        <v>269</v>
      </c>
      <c r="F73" s="30" t="s">
        <v>492</v>
      </c>
      <c r="G73" s="27" t="s">
        <v>70</v>
      </c>
      <c r="H73" s="31">
        <v>10</v>
      </c>
      <c r="I73" s="31">
        <v>8.5</v>
      </c>
      <c r="J73" s="31" t="s">
        <v>27</v>
      </c>
      <c r="K73" s="31" t="s">
        <v>27</v>
      </c>
      <c r="L73" s="38"/>
      <c r="M73" s="38"/>
      <c r="N73" s="38"/>
      <c r="O73" s="38"/>
      <c r="P73" s="33">
        <v>7.5</v>
      </c>
      <c r="Q73" s="34">
        <f t="shared" si="0"/>
        <v>8.1</v>
      </c>
      <c r="R73" s="35" t="str">
        <f t="shared" si="3"/>
        <v>B+</v>
      </c>
      <c r="S73" s="36" t="str">
        <f t="shared" si="1"/>
        <v>Khá</v>
      </c>
      <c r="T73" s="37" t="str">
        <f t="shared" si="4"/>
        <v/>
      </c>
      <c r="U73" s="3"/>
      <c r="V73" s="91" t="str">
        <f t="shared" si="2"/>
        <v>Đạt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30" customHeight="1">
      <c r="B74" s="26">
        <v>64</v>
      </c>
      <c r="C74" s="27" t="s">
        <v>493</v>
      </c>
      <c r="D74" s="28" t="s">
        <v>94</v>
      </c>
      <c r="E74" s="29" t="s">
        <v>494</v>
      </c>
      <c r="F74" s="30" t="s">
        <v>221</v>
      </c>
      <c r="G74" s="27" t="s">
        <v>108</v>
      </c>
      <c r="H74" s="31">
        <v>10</v>
      </c>
      <c r="I74" s="31">
        <v>7.5</v>
      </c>
      <c r="J74" s="31" t="s">
        <v>27</v>
      </c>
      <c r="K74" s="31" t="s">
        <v>27</v>
      </c>
      <c r="L74" s="38"/>
      <c r="M74" s="38"/>
      <c r="N74" s="38"/>
      <c r="O74" s="38"/>
      <c r="P74" s="33">
        <v>7.5</v>
      </c>
      <c r="Q74" s="34">
        <f t="shared" si="0"/>
        <v>7.8</v>
      </c>
      <c r="R74" s="35" t="str">
        <f t="shared" si="3"/>
        <v>B</v>
      </c>
      <c r="S74" s="36" t="str">
        <f t="shared" si="1"/>
        <v>Khá</v>
      </c>
      <c r="T74" s="37" t="str">
        <f t="shared" si="4"/>
        <v/>
      </c>
      <c r="U74" s="3"/>
      <c r="V74" s="91" t="str">
        <f t="shared" si="2"/>
        <v>Đạt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1:38" ht="30" customHeight="1">
      <c r="B75" s="26">
        <v>65</v>
      </c>
      <c r="C75" s="27" t="s">
        <v>495</v>
      </c>
      <c r="D75" s="28" t="s">
        <v>496</v>
      </c>
      <c r="E75" s="29" t="s">
        <v>497</v>
      </c>
      <c r="F75" s="30" t="s">
        <v>227</v>
      </c>
      <c r="G75" s="27" t="s">
        <v>108</v>
      </c>
      <c r="H75" s="31">
        <v>9</v>
      </c>
      <c r="I75" s="31">
        <v>4</v>
      </c>
      <c r="J75" s="31" t="s">
        <v>27</v>
      </c>
      <c r="K75" s="31" t="s">
        <v>27</v>
      </c>
      <c r="L75" s="38"/>
      <c r="M75" s="38"/>
      <c r="N75" s="38"/>
      <c r="O75" s="38"/>
      <c r="P75" s="33">
        <v>7</v>
      </c>
      <c r="Q75" s="34">
        <f t="shared" ref="Q75:Q77" si="5">ROUND(SUMPRODUCT(H75:P75,$H$10:$P$10)/100,1)</f>
        <v>6.3</v>
      </c>
      <c r="R75" s="35" t="str">
        <f t="shared" si="3"/>
        <v>C</v>
      </c>
      <c r="S75" s="36" t="str">
        <f t="shared" si="1"/>
        <v>Trung bình</v>
      </c>
      <c r="T75" s="37" t="str">
        <f t="shared" si="4"/>
        <v/>
      </c>
      <c r="U75" s="3"/>
      <c r="V75" s="91" t="str">
        <f t="shared" si="2"/>
        <v>Đạt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1:38" ht="30" customHeight="1">
      <c r="B76" s="26">
        <v>66</v>
      </c>
      <c r="C76" s="27" t="s">
        <v>498</v>
      </c>
      <c r="D76" s="28" t="s">
        <v>499</v>
      </c>
      <c r="E76" s="29" t="s">
        <v>277</v>
      </c>
      <c r="F76" s="30" t="s">
        <v>500</v>
      </c>
      <c r="G76" s="27" t="s">
        <v>88</v>
      </c>
      <c r="H76" s="31">
        <v>10</v>
      </c>
      <c r="I76" s="31">
        <v>7.5</v>
      </c>
      <c r="J76" s="31" t="s">
        <v>27</v>
      </c>
      <c r="K76" s="31" t="s">
        <v>27</v>
      </c>
      <c r="L76" s="38"/>
      <c r="M76" s="38"/>
      <c r="N76" s="38"/>
      <c r="O76" s="38"/>
      <c r="P76" s="33">
        <v>7</v>
      </c>
      <c r="Q76" s="34">
        <f t="shared" si="5"/>
        <v>7.5</v>
      </c>
      <c r="R76" s="35" t="str">
        <f t="shared" si="3"/>
        <v>B</v>
      </c>
      <c r="S76" s="36" t="str">
        <f t="shared" si="1"/>
        <v>Khá</v>
      </c>
      <c r="T76" s="37" t="str">
        <f t="shared" si="4"/>
        <v/>
      </c>
      <c r="U76" s="3"/>
      <c r="V76" s="91" t="str">
        <f t="shared" ref="V76:V77" si="6"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Đạt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1:38" ht="30" customHeight="1">
      <c r="B77" s="26">
        <v>67</v>
      </c>
      <c r="C77" s="27" t="s">
        <v>501</v>
      </c>
      <c r="D77" s="28" t="s">
        <v>68</v>
      </c>
      <c r="E77" s="29" t="s">
        <v>502</v>
      </c>
      <c r="F77" s="30" t="s">
        <v>503</v>
      </c>
      <c r="G77" s="27" t="s">
        <v>70</v>
      </c>
      <c r="H77" s="31">
        <v>9</v>
      </c>
      <c r="I77" s="31">
        <v>8.5</v>
      </c>
      <c r="J77" s="31" t="s">
        <v>27</v>
      </c>
      <c r="K77" s="31" t="s">
        <v>27</v>
      </c>
      <c r="L77" s="38"/>
      <c r="M77" s="38"/>
      <c r="N77" s="38"/>
      <c r="O77" s="38"/>
      <c r="P77" s="33">
        <v>8.5</v>
      </c>
      <c r="Q77" s="34">
        <f t="shared" si="5"/>
        <v>8.6</v>
      </c>
      <c r="R77" s="35" t="str">
        <f t="shared" si="3"/>
        <v>A</v>
      </c>
      <c r="S77" s="36" t="str">
        <f t="shared" si="1"/>
        <v>Giỏi</v>
      </c>
      <c r="T77" s="37" t="str">
        <f t="shared" si="4"/>
        <v/>
      </c>
      <c r="U77" s="3"/>
      <c r="V77" s="91" t="str">
        <f t="shared" si="6"/>
        <v>Đạt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1:38" ht="7.5" hidden="1" customHeight="1">
      <c r="A78" s="2"/>
      <c r="B78" s="39"/>
      <c r="C78" s="40"/>
      <c r="D78" s="40"/>
      <c r="E78" s="41"/>
      <c r="F78" s="41"/>
      <c r="G78" s="41"/>
      <c r="H78" s="42"/>
      <c r="I78" s="43"/>
      <c r="J78" s="43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3"/>
    </row>
    <row r="79" spans="1:38" ht="16.5">
      <c r="A79" s="2"/>
      <c r="B79" s="111" t="s">
        <v>28</v>
      </c>
      <c r="C79" s="111"/>
      <c r="D79" s="40"/>
      <c r="E79" s="41"/>
      <c r="F79" s="41"/>
      <c r="G79" s="41"/>
      <c r="H79" s="42"/>
      <c r="I79" s="43"/>
      <c r="J79" s="43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3"/>
    </row>
    <row r="80" spans="1:38" ht="16.5" customHeight="1">
      <c r="A80" s="2"/>
      <c r="B80" s="45" t="s">
        <v>29</v>
      </c>
      <c r="C80" s="45"/>
      <c r="D80" s="46">
        <f>+$Y$9</f>
        <v>67</v>
      </c>
      <c r="E80" s="47" t="s">
        <v>30</v>
      </c>
      <c r="F80" s="47"/>
      <c r="G80" s="120" t="s">
        <v>31</v>
      </c>
      <c r="H80" s="120"/>
      <c r="I80" s="120"/>
      <c r="J80" s="120"/>
      <c r="K80" s="120"/>
      <c r="L80" s="120"/>
      <c r="M80" s="120"/>
      <c r="N80" s="120"/>
      <c r="O80" s="120"/>
      <c r="P80" s="48">
        <f>$Y$9 -COUNTIF($T$10:$T$267,"Vắng") -COUNTIF($T$10:$T$267,"Vắng có phép") - COUNTIF($T$10:$T$267,"Đình chỉ thi") - COUNTIF($T$10:$T$267,"Không đủ ĐKDT")</f>
        <v>65</v>
      </c>
      <c r="Q80" s="48"/>
      <c r="R80" s="49"/>
      <c r="S80" s="50"/>
      <c r="T80" s="50" t="s">
        <v>30</v>
      </c>
      <c r="U80" s="3"/>
    </row>
    <row r="81" spans="1:38" ht="16.5" customHeight="1">
      <c r="A81" s="2"/>
      <c r="B81" s="45" t="s">
        <v>32</v>
      </c>
      <c r="C81" s="45"/>
      <c r="D81" s="46">
        <f>+$AJ$9</f>
        <v>65</v>
      </c>
      <c r="E81" s="47" t="s">
        <v>30</v>
      </c>
      <c r="F81" s="47"/>
      <c r="G81" s="120" t="s">
        <v>33</v>
      </c>
      <c r="H81" s="120"/>
      <c r="I81" s="120"/>
      <c r="J81" s="120"/>
      <c r="K81" s="120"/>
      <c r="L81" s="120"/>
      <c r="M81" s="120"/>
      <c r="N81" s="120"/>
      <c r="O81" s="120"/>
      <c r="P81" s="51">
        <f>COUNTIF($T$10:$T$143,"Vắng")</f>
        <v>0</v>
      </c>
      <c r="Q81" s="51"/>
      <c r="R81" s="52"/>
      <c r="S81" s="50"/>
      <c r="T81" s="50" t="s">
        <v>30</v>
      </c>
      <c r="U81" s="3"/>
    </row>
    <row r="82" spans="1:38" ht="16.5" customHeight="1">
      <c r="A82" s="2"/>
      <c r="B82" s="45" t="s">
        <v>49</v>
      </c>
      <c r="C82" s="45"/>
      <c r="D82" s="85">
        <f>COUNTIF(V11:V77,"Học lại")</f>
        <v>2</v>
      </c>
      <c r="E82" s="47" t="s">
        <v>30</v>
      </c>
      <c r="F82" s="47"/>
      <c r="G82" s="120" t="s">
        <v>50</v>
      </c>
      <c r="H82" s="120"/>
      <c r="I82" s="120"/>
      <c r="J82" s="120"/>
      <c r="K82" s="120"/>
      <c r="L82" s="120"/>
      <c r="M82" s="120"/>
      <c r="N82" s="120"/>
      <c r="O82" s="120"/>
      <c r="P82" s="48">
        <f>COUNTIF($T$10:$T$143,"Vắng có phép")</f>
        <v>0</v>
      </c>
      <c r="Q82" s="48"/>
      <c r="R82" s="49"/>
      <c r="S82" s="50"/>
      <c r="T82" s="50" t="s">
        <v>30</v>
      </c>
      <c r="U82" s="3"/>
    </row>
    <row r="83" spans="1:38" ht="3" customHeight="1">
      <c r="A83" s="2"/>
      <c r="B83" s="39"/>
      <c r="C83" s="40"/>
      <c r="D83" s="40"/>
      <c r="E83" s="41"/>
      <c r="F83" s="41"/>
      <c r="G83" s="41"/>
      <c r="H83" s="42"/>
      <c r="I83" s="43"/>
      <c r="J83" s="43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3"/>
    </row>
    <row r="84" spans="1:38">
      <c r="B84" s="86" t="s">
        <v>34</v>
      </c>
      <c r="C84" s="86"/>
      <c r="D84" s="87">
        <f>COUNTIF(V11:V77,"Thi lại")</f>
        <v>0</v>
      </c>
      <c r="E84" s="88" t="s">
        <v>30</v>
      </c>
      <c r="F84" s="3"/>
      <c r="G84" s="3"/>
      <c r="H84" s="3"/>
      <c r="I84" s="3"/>
      <c r="J84" s="96"/>
      <c r="K84" s="96"/>
      <c r="L84" s="96"/>
      <c r="M84" s="96"/>
      <c r="N84" s="96"/>
      <c r="O84" s="96"/>
      <c r="P84" s="96"/>
      <c r="Q84" s="96"/>
      <c r="R84" s="96"/>
      <c r="S84" s="96"/>
      <c r="T84" s="96"/>
      <c r="U84" s="3"/>
    </row>
    <row r="85" spans="1:38">
      <c r="B85" s="86"/>
      <c r="C85" s="86"/>
      <c r="D85" s="87"/>
      <c r="E85" s="88"/>
      <c r="F85" s="3"/>
      <c r="G85" s="3"/>
      <c r="H85" s="3"/>
      <c r="I85" s="96" t="s">
        <v>855</v>
      </c>
      <c r="J85" s="96"/>
      <c r="K85" s="96"/>
      <c r="L85" s="96"/>
      <c r="M85" s="96"/>
      <c r="N85" s="96"/>
      <c r="O85" s="96"/>
      <c r="P85" s="96"/>
      <c r="Q85" s="96"/>
      <c r="R85" s="96"/>
      <c r="S85" s="96"/>
      <c r="T85" s="96"/>
      <c r="U85" s="3"/>
    </row>
    <row r="86" spans="1:38" ht="33" customHeight="1">
      <c r="A86" s="53"/>
      <c r="B86" s="99"/>
      <c r="C86" s="99"/>
      <c r="D86" s="99"/>
      <c r="E86" s="99"/>
      <c r="F86" s="99"/>
      <c r="G86" s="99"/>
      <c r="H86" s="99"/>
      <c r="I86" s="54"/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3"/>
    </row>
    <row r="87" spans="1:38" ht="22.5" customHeight="1">
      <c r="A87" s="2"/>
      <c r="B87" s="39"/>
      <c r="C87" s="55"/>
      <c r="D87" s="55"/>
      <c r="E87" s="56"/>
      <c r="F87" s="56"/>
      <c r="G87" s="56"/>
      <c r="H87" s="57"/>
      <c r="I87" s="58"/>
      <c r="J87" s="58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</row>
    <row r="88" spans="1:38" s="2" customFormat="1">
      <c r="B88" s="99"/>
      <c r="C88" s="99"/>
      <c r="D88" s="100"/>
      <c r="E88" s="100"/>
      <c r="F88" s="100"/>
      <c r="G88" s="100"/>
      <c r="H88" s="100"/>
      <c r="I88" s="58"/>
      <c r="J88" s="58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t="9.75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 ht="3.75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 ht="18" customHeight="1">
      <c r="A94" s="1"/>
      <c r="B94" s="98"/>
      <c r="C94" s="98"/>
      <c r="D94" s="98"/>
      <c r="E94" s="98"/>
      <c r="F94" s="98"/>
      <c r="G94" s="98"/>
      <c r="H94" s="98"/>
      <c r="I94" s="98"/>
      <c r="J94" s="98"/>
      <c r="K94" s="98"/>
      <c r="L94" s="98"/>
      <c r="M94" s="98"/>
      <c r="N94" s="98"/>
      <c r="O94" s="98"/>
      <c r="P94" s="98"/>
      <c r="Q94" s="98"/>
      <c r="R94" s="98"/>
      <c r="S94" s="98"/>
      <c r="T94" s="98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 ht="4.5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 ht="36.75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2:20" ht="38.25" hidden="1" customHeight="1">
      <c r="B97" s="102" t="s">
        <v>47</v>
      </c>
      <c r="C97" s="99"/>
      <c r="D97" s="99"/>
      <c r="E97" s="99"/>
      <c r="F97" s="99"/>
      <c r="G97" s="99"/>
      <c r="H97" s="102" t="s">
        <v>48</v>
      </c>
      <c r="I97" s="102"/>
      <c r="J97" s="102"/>
      <c r="K97" s="102"/>
      <c r="L97" s="102"/>
      <c r="M97" s="102"/>
      <c r="N97" s="103" t="s">
        <v>54</v>
      </c>
      <c r="O97" s="103"/>
      <c r="P97" s="103"/>
      <c r="Q97" s="103"/>
      <c r="R97" s="103"/>
      <c r="S97" s="103"/>
      <c r="T97" s="103"/>
    </row>
    <row r="98" spans="2:20" hidden="1">
      <c r="B98" s="39"/>
      <c r="C98" s="55"/>
      <c r="D98" s="55"/>
      <c r="E98" s="56"/>
      <c r="F98" s="56"/>
      <c r="G98" s="56"/>
      <c r="H98" s="57"/>
      <c r="I98" s="58"/>
      <c r="J98" s="58"/>
      <c r="K98" s="3"/>
      <c r="L98" s="3"/>
      <c r="M98" s="3"/>
      <c r="N98" s="3"/>
      <c r="O98" s="3"/>
      <c r="P98" s="3"/>
      <c r="Q98" s="3"/>
      <c r="R98" s="3"/>
      <c r="S98" s="3"/>
      <c r="T98" s="3"/>
    </row>
    <row r="99" spans="2:20" hidden="1">
      <c r="B99" s="99" t="s">
        <v>35</v>
      </c>
      <c r="C99" s="99"/>
      <c r="D99" s="100" t="s">
        <v>36</v>
      </c>
      <c r="E99" s="100"/>
      <c r="F99" s="100"/>
      <c r="G99" s="100"/>
      <c r="H99" s="100"/>
      <c r="I99" s="58"/>
      <c r="J99" s="58"/>
      <c r="K99" s="44"/>
      <c r="L99" s="44"/>
      <c r="M99" s="44"/>
      <c r="N99" s="44"/>
      <c r="O99" s="44"/>
      <c r="P99" s="44"/>
      <c r="Q99" s="44"/>
      <c r="R99" s="44"/>
      <c r="S99" s="44"/>
      <c r="T99" s="44"/>
    </row>
    <row r="100" spans="2:20" hidden="1"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</row>
    <row r="101" spans="2:20" hidden="1"/>
    <row r="102" spans="2:20" hidden="1"/>
    <row r="103" spans="2:20" hidden="1"/>
    <row r="104" spans="2:20" hidden="1"/>
    <row r="105" spans="2:20" hidden="1">
      <c r="B105" s="101"/>
      <c r="C105" s="101"/>
      <c r="D105" s="101"/>
      <c r="E105" s="101"/>
      <c r="F105" s="101"/>
      <c r="G105" s="101"/>
      <c r="H105" s="101"/>
      <c r="I105" s="101"/>
      <c r="J105" s="101"/>
      <c r="K105" s="101"/>
      <c r="L105" s="101"/>
      <c r="M105" s="101"/>
      <c r="N105" s="101" t="s">
        <v>53</v>
      </c>
      <c r="O105" s="101"/>
      <c r="P105" s="101"/>
      <c r="Q105" s="101"/>
      <c r="R105" s="101"/>
      <c r="S105" s="101"/>
      <c r="T105" s="101"/>
    </row>
  </sheetData>
  <sheetProtection formatCells="0" formatColumns="0" formatRows="0" insertColumns="0" insertRows="0" insertHyperlinks="0" deleteColumns="0" deleteRows="0" sort="0" autoFilter="0" pivotTables="0"/>
  <autoFilter ref="A9:AL77">
    <filterColumn colId="3" showButton="0"/>
  </autoFilter>
  <mergeCells count="59">
    <mergeCell ref="N105:T105"/>
    <mergeCell ref="B94:C94"/>
    <mergeCell ref="D94:I94"/>
    <mergeCell ref="J94:T94"/>
    <mergeCell ref="B97:G97"/>
    <mergeCell ref="H97:M97"/>
    <mergeCell ref="N97:T97"/>
    <mergeCell ref="B99:C99"/>
    <mergeCell ref="D99:H99"/>
    <mergeCell ref="B105:D105"/>
    <mergeCell ref="E105:G105"/>
    <mergeCell ref="H105:M105"/>
    <mergeCell ref="J84:T84"/>
    <mergeCell ref="B86:H86"/>
    <mergeCell ref="J86:T86"/>
    <mergeCell ref="B88:C88"/>
    <mergeCell ref="D88:H88"/>
    <mergeCell ref="I85:T85"/>
    <mergeCell ref="T8:T10"/>
    <mergeCell ref="B10:G10"/>
    <mergeCell ref="B79:C79"/>
    <mergeCell ref="G80:O80"/>
    <mergeCell ref="G81:O81"/>
    <mergeCell ref="R8:R9"/>
    <mergeCell ref="S8:S9"/>
    <mergeCell ref="F8:F9"/>
    <mergeCell ref="G82:O82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AD5:AE7"/>
    <mergeCell ref="AF5:AG7"/>
    <mergeCell ref="AH5:AI7"/>
    <mergeCell ref="AJ5:AK7"/>
    <mergeCell ref="B6:C6"/>
    <mergeCell ref="H6:N6"/>
    <mergeCell ref="O6:T6"/>
    <mergeCell ref="B5:C5"/>
    <mergeCell ref="O5:T5"/>
    <mergeCell ref="W5:W8"/>
    <mergeCell ref="X5:X8"/>
    <mergeCell ref="Y5:Y8"/>
    <mergeCell ref="Z5:AC7"/>
    <mergeCell ref="B8:B9"/>
    <mergeCell ref="C8:C9"/>
    <mergeCell ref="D8:E9"/>
    <mergeCell ref="L1:T1"/>
    <mergeCell ref="B2:G2"/>
    <mergeCell ref="H2:T2"/>
    <mergeCell ref="B3:G3"/>
    <mergeCell ref="H3:T3"/>
    <mergeCell ref="G1:K1"/>
  </mergeCells>
  <conditionalFormatting sqref="H11:P77">
    <cfRule type="cellIs" dxfId="5" priority="2" operator="greaterThan">
      <formula>10</formula>
    </cfRule>
  </conditionalFormatting>
  <conditionalFormatting sqref="C1:C1048576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82 AL3:AL9 V11:W77 W5:AK9 X3:AK4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115"/>
  <sheetViews>
    <sheetView workbookViewId="0">
      <pane ySplit="4" topLeftCell="A82" activePane="bottomLeft" state="frozen"/>
      <selection activeCell="A6" sqref="A6:XFD6"/>
      <selection pane="bottomLeft" activeCell="A87" sqref="A87:XFD116"/>
    </sheetView>
  </sheetViews>
  <sheetFormatPr defaultColWidth="9" defaultRowHeight="15.75"/>
  <cols>
    <col min="1" max="1" width="0.5" style="1" customWidth="1"/>
    <col min="2" max="2" width="7" style="1" customWidth="1"/>
    <col min="3" max="3" width="13.375" style="1" customWidth="1"/>
    <col min="4" max="4" width="14.5" style="1" customWidth="1"/>
    <col min="5" max="5" width="7.25" style="1" customWidth="1"/>
    <col min="6" max="6" width="9.375" style="1" hidden="1" customWidth="1"/>
    <col min="7" max="7" width="12.5" style="1" customWidth="1"/>
    <col min="8" max="8" width="7.875" style="1" customWidth="1"/>
    <col min="9" max="9" width="7.625" style="1" customWidth="1"/>
    <col min="10" max="11" width="4.375" style="1" hidden="1" customWidth="1"/>
    <col min="12" max="12" width="5" style="1" hidden="1" customWidth="1"/>
    <col min="13" max="13" width="4.875" style="1" hidden="1" customWidth="1"/>
    <col min="14" max="14" width="9.125" style="1" hidden="1" customWidth="1"/>
    <col min="15" max="15" width="10.875" style="1" hidden="1" customWidth="1"/>
    <col min="16" max="16" width="7.25" style="1" customWidth="1"/>
    <col min="17" max="17" width="7.5" style="1" customWidth="1"/>
    <col min="18" max="18" width="6.5" style="1" hidden="1" customWidth="1"/>
    <col min="19" max="19" width="0.75" style="1" hidden="1" customWidth="1"/>
    <col min="20" max="20" width="18.62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97" t="s">
        <v>0</v>
      </c>
      <c r="H1" s="97"/>
      <c r="I1" s="97"/>
      <c r="J1" s="97"/>
      <c r="K1" s="97"/>
      <c r="L1" s="97" t="s">
        <v>305</v>
      </c>
      <c r="M1" s="97"/>
      <c r="N1" s="97"/>
      <c r="O1" s="97"/>
      <c r="P1" s="97"/>
      <c r="Q1" s="97"/>
      <c r="R1" s="97"/>
      <c r="S1" s="97"/>
      <c r="T1" s="97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7" t="s">
        <v>851</v>
      </c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3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3" t="s">
        <v>52</v>
      </c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5" t="s">
        <v>3</v>
      </c>
      <c r="C5" s="125"/>
      <c r="D5" s="95" t="s">
        <v>55</v>
      </c>
      <c r="E5" s="95"/>
      <c r="F5" s="95"/>
      <c r="G5" s="95"/>
      <c r="H5" s="95"/>
      <c r="I5" s="95"/>
      <c r="J5" s="95"/>
      <c r="K5" s="95"/>
      <c r="L5" s="95"/>
      <c r="M5" s="95"/>
      <c r="N5" s="95"/>
      <c r="O5" s="129" t="s">
        <v>60</v>
      </c>
      <c r="P5" s="129"/>
      <c r="Q5" s="129"/>
      <c r="R5" s="129"/>
      <c r="S5" s="129"/>
      <c r="T5" s="129"/>
      <c r="W5" s="104" t="s">
        <v>43</v>
      </c>
      <c r="X5" s="104" t="s">
        <v>9</v>
      </c>
      <c r="Y5" s="104" t="s">
        <v>42</v>
      </c>
      <c r="Z5" s="104" t="s">
        <v>41</v>
      </c>
      <c r="AA5" s="104"/>
      <c r="AB5" s="104"/>
      <c r="AC5" s="104"/>
      <c r="AD5" s="104" t="s">
        <v>40</v>
      </c>
      <c r="AE5" s="104"/>
      <c r="AF5" s="104" t="s">
        <v>38</v>
      </c>
      <c r="AG5" s="104"/>
      <c r="AH5" s="104" t="s">
        <v>39</v>
      </c>
      <c r="AI5" s="104"/>
      <c r="AJ5" s="104" t="s">
        <v>37</v>
      </c>
      <c r="AK5" s="104"/>
      <c r="AL5" s="83"/>
    </row>
    <row r="6" spans="2:38" ht="17.25" customHeight="1">
      <c r="B6" s="124" t="s">
        <v>4</v>
      </c>
      <c r="C6" s="124"/>
      <c r="D6" s="8">
        <v>2</v>
      </c>
      <c r="G6" s="132" t="s">
        <v>51</v>
      </c>
      <c r="H6" s="128" t="s">
        <v>58</v>
      </c>
      <c r="I6" s="128"/>
      <c r="J6" s="128"/>
      <c r="K6" s="128"/>
      <c r="L6" s="128"/>
      <c r="M6" s="128"/>
      <c r="N6" s="128"/>
      <c r="O6" s="129" t="s">
        <v>57</v>
      </c>
      <c r="P6" s="129"/>
      <c r="Q6" s="129"/>
      <c r="R6" s="129"/>
      <c r="S6" s="129"/>
      <c r="T6" s="129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4"/>
      <c r="X7" s="104"/>
      <c r="Y7" s="104"/>
      <c r="Z7" s="104"/>
      <c r="AA7" s="104"/>
      <c r="AB7" s="104"/>
      <c r="AC7" s="104"/>
      <c r="AD7" s="104"/>
      <c r="AE7" s="104"/>
      <c r="AF7" s="104"/>
      <c r="AG7" s="104"/>
      <c r="AH7" s="104"/>
      <c r="AI7" s="104"/>
      <c r="AJ7" s="104"/>
      <c r="AK7" s="104"/>
      <c r="AL7" s="83"/>
    </row>
    <row r="8" spans="2:38" ht="44.25" customHeight="1">
      <c r="B8" s="105" t="s">
        <v>5</v>
      </c>
      <c r="C8" s="113" t="s">
        <v>6</v>
      </c>
      <c r="D8" s="115" t="s">
        <v>7</v>
      </c>
      <c r="E8" s="116"/>
      <c r="F8" s="105" t="s">
        <v>8</v>
      </c>
      <c r="G8" s="105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12" t="s">
        <v>14</v>
      </c>
      <c r="M8" s="108" t="s">
        <v>44</v>
      </c>
      <c r="N8" s="110"/>
      <c r="O8" s="112" t="s">
        <v>15</v>
      </c>
      <c r="P8" s="112" t="s">
        <v>16</v>
      </c>
      <c r="Q8" s="105" t="s">
        <v>17</v>
      </c>
      <c r="R8" s="112" t="s">
        <v>18</v>
      </c>
      <c r="S8" s="105" t="s">
        <v>19</v>
      </c>
      <c r="T8" s="105" t="s">
        <v>20</v>
      </c>
      <c r="W8" s="104"/>
      <c r="X8" s="104"/>
      <c r="Y8" s="104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30" customHeight="1">
      <c r="B9" s="106"/>
      <c r="C9" s="114"/>
      <c r="D9" s="117"/>
      <c r="E9" s="118"/>
      <c r="F9" s="106"/>
      <c r="G9" s="106"/>
      <c r="H9" s="119"/>
      <c r="I9" s="119"/>
      <c r="J9" s="119"/>
      <c r="K9" s="119"/>
      <c r="L9" s="112"/>
      <c r="M9" s="94" t="s">
        <v>45</v>
      </c>
      <c r="N9" s="94" t="s">
        <v>46</v>
      </c>
      <c r="O9" s="112"/>
      <c r="P9" s="112"/>
      <c r="Q9" s="107"/>
      <c r="R9" s="112"/>
      <c r="S9" s="106"/>
      <c r="T9" s="107"/>
      <c r="V9" s="90"/>
      <c r="W9" s="67" t="str">
        <f>+D5</f>
        <v>Mỹ thuật cơ bản</v>
      </c>
      <c r="X9" s="68" t="str">
        <f>+O5</f>
        <v>Nhóm: MUL1218-03</v>
      </c>
      <c r="Y9" s="69">
        <f>+$AH$9+$AJ$9+$AF$9</f>
        <v>68</v>
      </c>
      <c r="Z9" s="63">
        <f>COUNTIF($S$10:$S$138,"Khiển trách")</f>
        <v>0</v>
      </c>
      <c r="AA9" s="63">
        <f>COUNTIF($S$10:$S$138,"Cảnh cáo")</f>
        <v>0</v>
      </c>
      <c r="AB9" s="63">
        <f>COUNTIF($S$10:$S$138,"Đình chỉ thi")</f>
        <v>0</v>
      </c>
      <c r="AC9" s="70">
        <f>+($Z$9+$AA$9+$AB$9)/$Y$9*100%</f>
        <v>0</v>
      </c>
      <c r="AD9" s="63">
        <f>SUM(COUNTIF($S$10:$S$136,"Vắng"),COUNTIF($S$10:$S$136,"Vắng có phép"))</f>
        <v>0</v>
      </c>
      <c r="AE9" s="71">
        <f>+$AD$9/$Y$9</f>
        <v>0</v>
      </c>
      <c r="AF9" s="72">
        <f>COUNTIF($V$10:$V$136,"Thi lại")</f>
        <v>0</v>
      </c>
      <c r="AG9" s="71">
        <f>+$AF$9/$Y$9</f>
        <v>0</v>
      </c>
      <c r="AH9" s="72">
        <f>COUNTIF($V$10:$V$137,"Học lại")</f>
        <v>1</v>
      </c>
      <c r="AI9" s="71">
        <f>+$AH$9/$Y$9</f>
        <v>1.4705882352941176E-2</v>
      </c>
      <c r="AJ9" s="63">
        <f>COUNTIF($V$11:$V$137,"Đạt")</f>
        <v>67</v>
      </c>
      <c r="AK9" s="70">
        <f>+$AJ$9/$Y$9</f>
        <v>0.98529411764705888</v>
      </c>
      <c r="AL9" s="82"/>
    </row>
    <row r="10" spans="2:38" ht="27" customHeight="1">
      <c r="B10" s="108" t="s">
        <v>26</v>
      </c>
      <c r="C10" s="109"/>
      <c r="D10" s="109"/>
      <c r="E10" s="109"/>
      <c r="F10" s="109"/>
      <c r="G10" s="110"/>
      <c r="H10" s="10">
        <v>10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60</v>
      </c>
      <c r="Q10" s="106"/>
      <c r="R10" s="14"/>
      <c r="S10" s="14"/>
      <c r="T10" s="106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" customHeight="1">
      <c r="B11" s="15">
        <v>1</v>
      </c>
      <c r="C11" s="16" t="s">
        <v>504</v>
      </c>
      <c r="D11" s="17" t="s">
        <v>505</v>
      </c>
      <c r="E11" s="18" t="s">
        <v>73</v>
      </c>
      <c r="F11" s="19" t="s">
        <v>479</v>
      </c>
      <c r="G11" s="16" t="s">
        <v>75</v>
      </c>
      <c r="H11" s="20">
        <v>10</v>
      </c>
      <c r="I11" s="20">
        <v>6</v>
      </c>
      <c r="J11" s="20" t="s">
        <v>27</v>
      </c>
      <c r="K11" s="20" t="s">
        <v>27</v>
      </c>
      <c r="L11" s="21"/>
      <c r="M11" s="21"/>
      <c r="N11" s="21"/>
      <c r="O11" s="21"/>
      <c r="P11" s="22">
        <v>6.5</v>
      </c>
      <c r="Q11" s="23">
        <f t="shared" ref="Q11:Q74" si="0">ROUND(SUMPRODUCT(H11:P11,$H$10:$P$10)/100,1)</f>
        <v>6.7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C+</v>
      </c>
      <c r="S11" s="24" t="str">
        <f t="shared" ref="S11:S78" si="1">IF($Q11&lt;4,"Kém",IF(AND($Q11&gt;=4,$Q11&lt;=5.4),"Trung bình yếu",IF(AND($Q11&gt;=5.5,$Q11&lt;=6.9),"Trung bình",IF(AND($Q11&gt;=7,$Q11&lt;=8.4),"Khá",IF(AND($Q11&gt;=8.5,$Q11&lt;=10),"Giỏi","")))))</f>
        <v>Trung bình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" customHeight="1">
      <c r="B12" s="26">
        <v>2</v>
      </c>
      <c r="C12" s="27" t="s">
        <v>506</v>
      </c>
      <c r="D12" s="28" t="s">
        <v>507</v>
      </c>
      <c r="E12" s="29" t="s">
        <v>73</v>
      </c>
      <c r="F12" s="30" t="s">
        <v>508</v>
      </c>
      <c r="G12" s="27" t="s">
        <v>66</v>
      </c>
      <c r="H12" s="31">
        <v>10</v>
      </c>
      <c r="I12" s="31">
        <v>8</v>
      </c>
      <c r="J12" s="31" t="s">
        <v>27</v>
      </c>
      <c r="K12" s="31" t="s">
        <v>27</v>
      </c>
      <c r="L12" s="32"/>
      <c r="M12" s="32"/>
      <c r="N12" s="32"/>
      <c r="O12" s="32"/>
      <c r="P12" s="33">
        <v>6.5</v>
      </c>
      <c r="Q12" s="34">
        <f t="shared" si="0"/>
        <v>7.3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>+IF(OR($H12=0,$I12=0,$J12=0,$K12=0),"Không đủ ĐKDT","")</f>
        <v/>
      </c>
      <c r="U12" s="3"/>
      <c r="V12" s="91" t="str">
        <f t="shared" ref="V12:V7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" customHeight="1">
      <c r="B13" s="26">
        <v>3</v>
      </c>
      <c r="C13" s="27" t="s">
        <v>509</v>
      </c>
      <c r="D13" s="28" t="s">
        <v>507</v>
      </c>
      <c r="E13" s="29" t="s">
        <v>73</v>
      </c>
      <c r="F13" s="30" t="s">
        <v>510</v>
      </c>
      <c r="G13" s="27" t="s">
        <v>70</v>
      </c>
      <c r="H13" s="31">
        <v>10</v>
      </c>
      <c r="I13" s="31">
        <v>8.5</v>
      </c>
      <c r="J13" s="31" t="s">
        <v>27</v>
      </c>
      <c r="K13" s="31" t="s">
        <v>27</v>
      </c>
      <c r="L13" s="38"/>
      <c r="M13" s="38"/>
      <c r="N13" s="38"/>
      <c r="O13" s="38"/>
      <c r="P13" s="33">
        <v>8</v>
      </c>
      <c r="Q13" s="34">
        <f t="shared" si="0"/>
        <v>8.4</v>
      </c>
      <c r="R13" s="35" t="str">
        <f t="shared" ref="R13:R78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B+</v>
      </c>
      <c r="S13" s="36" t="str">
        <f t="shared" si="1"/>
        <v>Khá</v>
      </c>
      <c r="T13" s="37" t="str">
        <f t="shared" ref="T13:T78" si="4">+IF(OR($H13=0,$I13=0,$J13=0,$K13=0),"Không đủ ĐKDT","")</f>
        <v/>
      </c>
      <c r="U13" s="3"/>
      <c r="V13" s="91" t="str">
        <f t="shared" si="2"/>
        <v>Đạt</v>
      </c>
      <c r="W13" s="74"/>
      <c r="X13" s="75"/>
      <c r="Y13" s="75"/>
      <c r="Z13" s="93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" customHeight="1">
      <c r="B14" s="26">
        <v>4</v>
      </c>
      <c r="C14" s="27" t="s">
        <v>511</v>
      </c>
      <c r="D14" s="28" t="s">
        <v>207</v>
      </c>
      <c r="E14" s="29" t="s">
        <v>73</v>
      </c>
      <c r="F14" s="30" t="s">
        <v>512</v>
      </c>
      <c r="G14" s="27" t="s">
        <v>108</v>
      </c>
      <c r="H14" s="31">
        <v>10</v>
      </c>
      <c r="I14" s="31">
        <v>7</v>
      </c>
      <c r="J14" s="31" t="s">
        <v>27</v>
      </c>
      <c r="K14" s="31" t="s">
        <v>27</v>
      </c>
      <c r="L14" s="38"/>
      <c r="M14" s="38"/>
      <c r="N14" s="38"/>
      <c r="O14" s="38"/>
      <c r="P14" s="33">
        <v>7</v>
      </c>
      <c r="Q14" s="34">
        <f t="shared" si="0"/>
        <v>7.3</v>
      </c>
      <c r="R14" s="35" t="str">
        <f t="shared" si="3"/>
        <v>B</v>
      </c>
      <c r="S14" s="36" t="str">
        <f t="shared" si="1"/>
        <v>Khá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" customHeight="1">
      <c r="B15" s="26">
        <v>5</v>
      </c>
      <c r="C15" s="27" t="s">
        <v>513</v>
      </c>
      <c r="D15" s="28" t="s">
        <v>514</v>
      </c>
      <c r="E15" s="29" t="s">
        <v>332</v>
      </c>
      <c r="F15" s="30" t="s">
        <v>515</v>
      </c>
      <c r="G15" s="27" t="s">
        <v>75</v>
      </c>
      <c r="H15" s="31">
        <v>8</v>
      </c>
      <c r="I15" s="31">
        <v>3.5</v>
      </c>
      <c r="J15" s="31" t="s">
        <v>27</v>
      </c>
      <c r="K15" s="31" t="s">
        <v>27</v>
      </c>
      <c r="L15" s="38"/>
      <c r="M15" s="38"/>
      <c r="N15" s="38"/>
      <c r="O15" s="38"/>
      <c r="P15" s="33">
        <v>6.5</v>
      </c>
      <c r="Q15" s="34">
        <f t="shared" si="0"/>
        <v>5.8</v>
      </c>
      <c r="R15" s="35" t="str">
        <f t="shared" si="3"/>
        <v>C</v>
      </c>
      <c r="S15" s="36" t="str">
        <f t="shared" si="1"/>
        <v>Trung bình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" customHeight="1">
      <c r="B16" s="26">
        <v>6</v>
      </c>
      <c r="C16" s="27" t="s">
        <v>516</v>
      </c>
      <c r="D16" s="28" t="s">
        <v>517</v>
      </c>
      <c r="E16" s="29" t="s">
        <v>518</v>
      </c>
      <c r="F16" s="30" t="s">
        <v>407</v>
      </c>
      <c r="G16" s="27" t="s">
        <v>66</v>
      </c>
      <c r="H16" s="31">
        <v>10</v>
      </c>
      <c r="I16" s="31">
        <v>6</v>
      </c>
      <c r="J16" s="31" t="s">
        <v>27</v>
      </c>
      <c r="K16" s="31" t="s">
        <v>27</v>
      </c>
      <c r="L16" s="38"/>
      <c r="M16" s="38"/>
      <c r="N16" s="38"/>
      <c r="O16" s="38"/>
      <c r="P16" s="33">
        <v>7</v>
      </c>
      <c r="Q16" s="34">
        <f t="shared" si="0"/>
        <v>7</v>
      </c>
      <c r="R16" s="35" t="str">
        <f t="shared" si="3"/>
        <v>B</v>
      </c>
      <c r="S16" s="36" t="str">
        <f t="shared" si="1"/>
        <v>Khá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" customHeight="1">
      <c r="B17" s="26">
        <v>7</v>
      </c>
      <c r="C17" s="27" t="s">
        <v>519</v>
      </c>
      <c r="D17" s="28" t="s">
        <v>520</v>
      </c>
      <c r="E17" s="29" t="s">
        <v>521</v>
      </c>
      <c r="F17" s="30" t="s">
        <v>522</v>
      </c>
      <c r="G17" s="27" t="s">
        <v>523</v>
      </c>
      <c r="H17" s="31">
        <v>6</v>
      </c>
      <c r="I17" s="31">
        <v>5</v>
      </c>
      <c r="J17" s="31" t="s">
        <v>27</v>
      </c>
      <c r="K17" s="31" t="s">
        <v>27</v>
      </c>
      <c r="L17" s="38"/>
      <c r="M17" s="38"/>
      <c r="N17" s="38"/>
      <c r="O17" s="38"/>
      <c r="P17" s="33">
        <v>6</v>
      </c>
      <c r="Q17" s="34">
        <f t="shared" si="0"/>
        <v>5.7</v>
      </c>
      <c r="R17" s="35" t="str">
        <f t="shared" si="3"/>
        <v>C</v>
      </c>
      <c r="S17" s="36" t="str">
        <f t="shared" si="1"/>
        <v>Trung bình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" customHeight="1">
      <c r="B18" s="26">
        <v>8</v>
      </c>
      <c r="C18" s="27" t="s">
        <v>524</v>
      </c>
      <c r="D18" s="28" t="s">
        <v>446</v>
      </c>
      <c r="E18" s="29" t="s">
        <v>525</v>
      </c>
      <c r="F18" s="30" t="s">
        <v>526</v>
      </c>
      <c r="G18" s="27" t="s">
        <v>70</v>
      </c>
      <c r="H18" s="31">
        <v>10</v>
      </c>
      <c r="I18" s="31">
        <v>9</v>
      </c>
      <c r="J18" s="31" t="s">
        <v>27</v>
      </c>
      <c r="K18" s="31" t="s">
        <v>27</v>
      </c>
      <c r="L18" s="38"/>
      <c r="M18" s="38"/>
      <c r="N18" s="38"/>
      <c r="O18" s="38"/>
      <c r="P18" s="33">
        <v>7</v>
      </c>
      <c r="Q18" s="34">
        <f t="shared" si="0"/>
        <v>7.9</v>
      </c>
      <c r="R18" s="35" t="str">
        <f t="shared" si="3"/>
        <v>B</v>
      </c>
      <c r="S18" s="36" t="str">
        <f t="shared" si="1"/>
        <v>Khá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" customHeight="1">
      <c r="B19" s="26">
        <v>9</v>
      </c>
      <c r="C19" s="27" t="s">
        <v>527</v>
      </c>
      <c r="D19" s="28" t="s">
        <v>528</v>
      </c>
      <c r="E19" s="29" t="s">
        <v>106</v>
      </c>
      <c r="F19" s="30" t="s">
        <v>100</v>
      </c>
      <c r="G19" s="27" t="s">
        <v>70</v>
      </c>
      <c r="H19" s="31">
        <v>9</v>
      </c>
      <c r="I19" s="31">
        <v>8.5</v>
      </c>
      <c r="J19" s="31" t="s">
        <v>27</v>
      </c>
      <c r="K19" s="31" t="s">
        <v>27</v>
      </c>
      <c r="L19" s="38"/>
      <c r="M19" s="38"/>
      <c r="N19" s="38"/>
      <c r="O19" s="38"/>
      <c r="P19" s="33">
        <v>6</v>
      </c>
      <c r="Q19" s="34">
        <f t="shared" si="0"/>
        <v>7.1</v>
      </c>
      <c r="R19" s="35" t="str">
        <f t="shared" si="3"/>
        <v>B</v>
      </c>
      <c r="S19" s="36" t="str">
        <f t="shared" si="1"/>
        <v>Khá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" customHeight="1">
      <c r="B20" s="26">
        <v>10</v>
      </c>
      <c r="C20" s="27" t="s">
        <v>529</v>
      </c>
      <c r="D20" s="28" t="s">
        <v>530</v>
      </c>
      <c r="E20" s="29" t="s">
        <v>114</v>
      </c>
      <c r="F20" s="30" t="s">
        <v>294</v>
      </c>
      <c r="G20" s="27" t="s">
        <v>88</v>
      </c>
      <c r="H20" s="31">
        <v>10</v>
      </c>
      <c r="I20" s="31">
        <v>6.5</v>
      </c>
      <c r="J20" s="31" t="s">
        <v>27</v>
      </c>
      <c r="K20" s="31" t="s">
        <v>27</v>
      </c>
      <c r="L20" s="38"/>
      <c r="M20" s="38"/>
      <c r="N20" s="38"/>
      <c r="O20" s="38"/>
      <c r="P20" s="33">
        <v>6.5</v>
      </c>
      <c r="Q20" s="34">
        <f t="shared" si="0"/>
        <v>6.9</v>
      </c>
      <c r="R20" s="35" t="str">
        <f t="shared" si="3"/>
        <v>C+</v>
      </c>
      <c r="S20" s="36" t="str">
        <f t="shared" si="1"/>
        <v>Trung bình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" customHeight="1">
      <c r="B21" s="26">
        <v>11</v>
      </c>
      <c r="C21" s="27" t="s">
        <v>531</v>
      </c>
      <c r="D21" s="28" t="s">
        <v>532</v>
      </c>
      <c r="E21" s="29" t="s">
        <v>114</v>
      </c>
      <c r="F21" s="30" t="s">
        <v>533</v>
      </c>
      <c r="G21" s="27" t="s">
        <v>75</v>
      </c>
      <c r="H21" s="31">
        <v>10</v>
      </c>
      <c r="I21" s="31">
        <v>8</v>
      </c>
      <c r="J21" s="31" t="s">
        <v>27</v>
      </c>
      <c r="K21" s="31" t="s">
        <v>27</v>
      </c>
      <c r="L21" s="38"/>
      <c r="M21" s="38"/>
      <c r="N21" s="38"/>
      <c r="O21" s="38"/>
      <c r="P21" s="33">
        <v>8</v>
      </c>
      <c r="Q21" s="34">
        <f t="shared" si="0"/>
        <v>8.1999999999999993</v>
      </c>
      <c r="R21" s="35" t="str">
        <f t="shared" si="3"/>
        <v>B+</v>
      </c>
      <c r="S21" s="36" t="str">
        <f t="shared" si="1"/>
        <v>Khá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" customHeight="1">
      <c r="B22" s="26">
        <v>12</v>
      </c>
      <c r="C22" s="27" t="s">
        <v>534</v>
      </c>
      <c r="D22" s="28" t="s">
        <v>535</v>
      </c>
      <c r="E22" s="29" t="s">
        <v>114</v>
      </c>
      <c r="F22" s="30" t="s">
        <v>536</v>
      </c>
      <c r="G22" s="27" t="s">
        <v>66</v>
      </c>
      <c r="H22" s="31">
        <v>10</v>
      </c>
      <c r="I22" s="31">
        <v>7</v>
      </c>
      <c r="J22" s="31" t="s">
        <v>27</v>
      </c>
      <c r="K22" s="31" t="s">
        <v>27</v>
      </c>
      <c r="L22" s="38"/>
      <c r="M22" s="38"/>
      <c r="N22" s="38"/>
      <c r="O22" s="38"/>
      <c r="P22" s="33">
        <v>6.5</v>
      </c>
      <c r="Q22" s="34">
        <f t="shared" si="0"/>
        <v>7</v>
      </c>
      <c r="R22" s="35" t="str">
        <f t="shared" si="3"/>
        <v>B</v>
      </c>
      <c r="S22" s="36" t="str">
        <f t="shared" si="1"/>
        <v>Khá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" customHeight="1">
      <c r="B23" s="26">
        <v>13</v>
      </c>
      <c r="C23" s="27" t="s">
        <v>537</v>
      </c>
      <c r="D23" s="28" t="s">
        <v>239</v>
      </c>
      <c r="E23" s="29" t="s">
        <v>336</v>
      </c>
      <c r="F23" s="30" t="s">
        <v>433</v>
      </c>
      <c r="G23" s="27" t="s">
        <v>70</v>
      </c>
      <c r="H23" s="31">
        <v>8</v>
      </c>
      <c r="I23" s="31">
        <v>6.5</v>
      </c>
      <c r="J23" s="31" t="s">
        <v>27</v>
      </c>
      <c r="K23" s="31" t="s">
        <v>27</v>
      </c>
      <c r="L23" s="38"/>
      <c r="M23" s="38"/>
      <c r="N23" s="38"/>
      <c r="O23" s="38"/>
      <c r="P23" s="33">
        <v>7.5</v>
      </c>
      <c r="Q23" s="34">
        <f t="shared" si="0"/>
        <v>7.3</v>
      </c>
      <c r="R23" s="35" t="str">
        <f t="shared" si="3"/>
        <v>B</v>
      </c>
      <c r="S23" s="36" t="str">
        <f t="shared" si="1"/>
        <v>Khá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" customHeight="1">
      <c r="B24" s="26">
        <v>14</v>
      </c>
      <c r="C24" s="27" t="s">
        <v>538</v>
      </c>
      <c r="D24" s="28" t="s">
        <v>539</v>
      </c>
      <c r="E24" s="29" t="s">
        <v>139</v>
      </c>
      <c r="F24" s="30" t="s">
        <v>540</v>
      </c>
      <c r="G24" s="27" t="s">
        <v>66</v>
      </c>
      <c r="H24" s="31">
        <v>9</v>
      </c>
      <c r="I24" s="31">
        <v>6</v>
      </c>
      <c r="J24" s="31" t="s">
        <v>27</v>
      </c>
      <c r="K24" s="31" t="s">
        <v>27</v>
      </c>
      <c r="L24" s="38"/>
      <c r="M24" s="38"/>
      <c r="N24" s="38"/>
      <c r="O24" s="38"/>
      <c r="P24" s="33">
        <v>6</v>
      </c>
      <c r="Q24" s="34">
        <f t="shared" si="0"/>
        <v>6.3</v>
      </c>
      <c r="R24" s="35" t="str">
        <f t="shared" si="3"/>
        <v>C</v>
      </c>
      <c r="S24" s="36" t="str">
        <f t="shared" si="1"/>
        <v>Trung bình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" customHeight="1">
      <c r="B25" s="26">
        <v>15</v>
      </c>
      <c r="C25" s="27" t="s">
        <v>541</v>
      </c>
      <c r="D25" s="28" t="s">
        <v>542</v>
      </c>
      <c r="E25" s="29" t="s">
        <v>143</v>
      </c>
      <c r="F25" s="30" t="s">
        <v>247</v>
      </c>
      <c r="G25" s="27" t="s">
        <v>75</v>
      </c>
      <c r="H25" s="31">
        <v>10</v>
      </c>
      <c r="I25" s="31">
        <v>7</v>
      </c>
      <c r="J25" s="31" t="s">
        <v>27</v>
      </c>
      <c r="K25" s="31" t="s">
        <v>27</v>
      </c>
      <c r="L25" s="38"/>
      <c r="M25" s="38"/>
      <c r="N25" s="38"/>
      <c r="O25" s="38"/>
      <c r="P25" s="33">
        <v>8</v>
      </c>
      <c r="Q25" s="34">
        <f t="shared" si="0"/>
        <v>7.9</v>
      </c>
      <c r="R25" s="35" t="str">
        <f t="shared" si="3"/>
        <v>B</v>
      </c>
      <c r="S25" s="36" t="str">
        <f t="shared" si="1"/>
        <v>Khá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" customHeight="1">
      <c r="B26" s="26">
        <v>16</v>
      </c>
      <c r="C26" s="27" t="s">
        <v>543</v>
      </c>
      <c r="D26" s="28" t="s">
        <v>544</v>
      </c>
      <c r="E26" s="29" t="s">
        <v>341</v>
      </c>
      <c r="F26" s="30" t="s">
        <v>100</v>
      </c>
      <c r="G26" s="27" t="s">
        <v>88</v>
      </c>
      <c r="H26" s="31">
        <v>9</v>
      </c>
      <c r="I26" s="31">
        <v>7.5</v>
      </c>
      <c r="J26" s="31" t="s">
        <v>27</v>
      </c>
      <c r="K26" s="31" t="s">
        <v>27</v>
      </c>
      <c r="L26" s="38"/>
      <c r="M26" s="38"/>
      <c r="N26" s="38"/>
      <c r="O26" s="38"/>
      <c r="P26" s="33">
        <v>7.5</v>
      </c>
      <c r="Q26" s="34">
        <f t="shared" si="0"/>
        <v>7.7</v>
      </c>
      <c r="R26" s="35" t="str">
        <f t="shared" si="3"/>
        <v>B</v>
      </c>
      <c r="S26" s="36" t="str">
        <f t="shared" si="1"/>
        <v>Khá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" customHeight="1">
      <c r="B27" s="26">
        <v>17</v>
      </c>
      <c r="C27" s="27" t="s">
        <v>545</v>
      </c>
      <c r="D27" s="28" t="s">
        <v>268</v>
      </c>
      <c r="E27" s="29" t="s">
        <v>546</v>
      </c>
      <c r="F27" s="30" t="s">
        <v>547</v>
      </c>
      <c r="G27" s="27" t="s">
        <v>75</v>
      </c>
      <c r="H27" s="31">
        <v>10</v>
      </c>
      <c r="I27" s="31">
        <v>9</v>
      </c>
      <c r="J27" s="31" t="s">
        <v>27</v>
      </c>
      <c r="K27" s="31" t="s">
        <v>27</v>
      </c>
      <c r="L27" s="38"/>
      <c r="M27" s="38"/>
      <c r="N27" s="38"/>
      <c r="O27" s="38"/>
      <c r="P27" s="33">
        <v>9</v>
      </c>
      <c r="Q27" s="34">
        <f t="shared" si="0"/>
        <v>9.1</v>
      </c>
      <c r="R27" s="35" t="str">
        <f t="shared" si="3"/>
        <v>A+</v>
      </c>
      <c r="S27" s="36" t="str">
        <f t="shared" si="1"/>
        <v>Giỏi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" customHeight="1">
      <c r="B28" s="26">
        <v>18</v>
      </c>
      <c r="C28" s="27" t="s">
        <v>548</v>
      </c>
      <c r="D28" s="28" t="s">
        <v>549</v>
      </c>
      <c r="E28" s="29" t="s">
        <v>550</v>
      </c>
      <c r="F28" s="30" t="s">
        <v>551</v>
      </c>
      <c r="G28" s="27" t="s">
        <v>70</v>
      </c>
      <c r="H28" s="31">
        <v>10</v>
      </c>
      <c r="I28" s="31">
        <v>8.5</v>
      </c>
      <c r="J28" s="31" t="s">
        <v>27</v>
      </c>
      <c r="K28" s="31" t="s">
        <v>27</v>
      </c>
      <c r="L28" s="38"/>
      <c r="M28" s="38"/>
      <c r="N28" s="38"/>
      <c r="O28" s="38"/>
      <c r="P28" s="33">
        <v>8</v>
      </c>
      <c r="Q28" s="34">
        <f t="shared" si="0"/>
        <v>8.4</v>
      </c>
      <c r="R28" s="35" t="str">
        <f t="shared" si="3"/>
        <v>B+</v>
      </c>
      <c r="S28" s="36" t="str">
        <f t="shared" si="1"/>
        <v>Khá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" customHeight="1">
      <c r="B29" s="26">
        <v>19</v>
      </c>
      <c r="C29" s="27" t="s">
        <v>552</v>
      </c>
      <c r="D29" s="28" t="s">
        <v>553</v>
      </c>
      <c r="E29" s="29" t="s">
        <v>155</v>
      </c>
      <c r="F29" s="30" t="s">
        <v>554</v>
      </c>
      <c r="G29" s="27" t="s">
        <v>66</v>
      </c>
      <c r="H29" s="31">
        <v>10</v>
      </c>
      <c r="I29" s="31">
        <v>8.5</v>
      </c>
      <c r="J29" s="31" t="s">
        <v>27</v>
      </c>
      <c r="K29" s="31" t="s">
        <v>27</v>
      </c>
      <c r="L29" s="38"/>
      <c r="M29" s="38"/>
      <c r="N29" s="38"/>
      <c r="O29" s="38"/>
      <c r="P29" s="33">
        <v>8.5</v>
      </c>
      <c r="Q29" s="34">
        <f t="shared" si="0"/>
        <v>8.6999999999999993</v>
      </c>
      <c r="R29" s="35" t="str">
        <f t="shared" si="3"/>
        <v>A</v>
      </c>
      <c r="S29" s="36" t="str">
        <f t="shared" si="1"/>
        <v>Giỏi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" customHeight="1">
      <c r="B30" s="26">
        <v>20</v>
      </c>
      <c r="C30" s="27" t="s">
        <v>555</v>
      </c>
      <c r="D30" s="28" t="s">
        <v>347</v>
      </c>
      <c r="E30" s="29" t="s">
        <v>163</v>
      </c>
      <c r="F30" s="30" t="s">
        <v>556</v>
      </c>
      <c r="G30" s="27" t="s">
        <v>88</v>
      </c>
      <c r="H30" s="31">
        <v>8</v>
      </c>
      <c r="I30" s="31">
        <v>7</v>
      </c>
      <c r="J30" s="31" t="s">
        <v>27</v>
      </c>
      <c r="K30" s="31" t="s">
        <v>27</v>
      </c>
      <c r="L30" s="38"/>
      <c r="M30" s="38"/>
      <c r="N30" s="38"/>
      <c r="O30" s="38"/>
      <c r="P30" s="33">
        <v>6.5</v>
      </c>
      <c r="Q30" s="34">
        <f t="shared" si="0"/>
        <v>6.8</v>
      </c>
      <c r="R30" s="35" t="str">
        <f t="shared" si="3"/>
        <v>C+</v>
      </c>
      <c r="S30" s="36" t="str">
        <f t="shared" si="1"/>
        <v>Trung bình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" customHeight="1">
      <c r="B31" s="26">
        <v>21</v>
      </c>
      <c r="C31" s="27" t="s">
        <v>557</v>
      </c>
      <c r="D31" s="28" t="s">
        <v>558</v>
      </c>
      <c r="E31" s="29" t="s">
        <v>355</v>
      </c>
      <c r="F31" s="30" t="s">
        <v>559</v>
      </c>
      <c r="G31" s="27" t="s">
        <v>70</v>
      </c>
      <c r="H31" s="31">
        <v>10</v>
      </c>
      <c r="I31" s="31">
        <v>6</v>
      </c>
      <c r="J31" s="31" t="s">
        <v>27</v>
      </c>
      <c r="K31" s="31" t="s">
        <v>27</v>
      </c>
      <c r="L31" s="38"/>
      <c r="M31" s="38"/>
      <c r="N31" s="38"/>
      <c r="O31" s="38"/>
      <c r="P31" s="33">
        <v>6</v>
      </c>
      <c r="Q31" s="34">
        <f t="shared" si="0"/>
        <v>6.4</v>
      </c>
      <c r="R31" s="35" t="str">
        <f t="shared" si="3"/>
        <v>C</v>
      </c>
      <c r="S31" s="36" t="str">
        <f t="shared" si="1"/>
        <v>Trung bình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" customHeight="1">
      <c r="B32" s="26">
        <v>22</v>
      </c>
      <c r="C32" s="27" t="s">
        <v>560</v>
      </c>
      <c r="D32" s="28" t="s">
        <v>382</v>
      </c>
      <c r="E32" s="29" t="s">
        <v>166</v>
      </c>
      <c r="F32" s="30" t="s">
        <v>111</v>
      </c>
      <c r="G32" s="27" t="s">
        <v>75</v>
      </c>
      <c r="H32" s="31">
        <v>10</v>
      </c>
      <c r="I32" s="31">
        <v>7</v>
      </c>
      <c r="J32" s="31" t="s">
        <v>27</v>
      </c>
      <c r="K32" s="31" t="s">
        <v>27</v>
      </c>
      <c r="L32" s="38"/>
      <c r="M32" s="38"/>
      <c r="N32" s="38"/>
      <c r="O32" s="38"/>
      <c r="P32" s="33">
        <v>7</v>
      </c>
      <c r="Q32" s="34">
        <f t="shared" si="0"/>
        <v>7.3</v>
      </c>
      <c r="R32" s="35" t="str">
        <f t="shared" si="3"/>
        <v>B</v>
      </c>
      <c r="S32" s="36" t="str">
        <f t="shared" si="1"/>
        <v>Khá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" customHeight="1">
      <c r="B33" s="26">
        <v>23</v>
      </c>
      <c r="C33" s="27" t="s">
        <v>561</v>
      </c>
      <c r="D33" s="28" t="s">
        <v>562</v>
      </c>
      <c r="E33" s="29" t="s">
        <v>166</v>
      </c>
      <c r="F33" s="30" t="s">
        <v>563</v>
      </c>
      <c r="G33" s="27" t="s">
        <v>66</v>
      </c>
      <c r="H33" s="31">
        <v>9</v>
      </c>
      <c r="I33" s="31">
        <v>5.5</v>
      </c>
      <c r="J33" s="31" t="s">
        <v>27</v>
      </c>
      <c r="K33" s="31" t="s">
        <v>27</v>
      </c>
      <c r="L33" s="38"/>
      <c r="M33" s="38"/>
      <c r="N33" s="38"/>
      <c r="O33" s="38"/>
      <c r="P33" s="33">
        <v>7</v>
      </c>
      <c r="Q33" s="34">
        <f t="shared" si="0"/>
        <v>6.8</v>
      </c>
      <c r="R33" s="35" t="str">
        <f t="shared" si="3"/>
        <v>C+</v>
      </c>
      <c r="S33" s="36" t="str">
        <f t="shared" si="1"/>
        <v>Trung bình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" customHeight="1">
      <c r="B34" s="26">
        <v>24</v>
      </c>
      <c r="C34" s="27" t="s">
        <v>564</v>
      </c>
      <c r="D34" s="28" t="s">
        <v>565</v>
      </c>
      <c r="E34" s="29" t="s">
        <v>180</v>
      </c>
      <c r="F34" s="30" t="s">
        <v>566</v>
      </c>
      <c r="G34" s="27" t="s">
        <v>66</v>
      </c>
      <c r="H34" s="31">
        <v>10</v>
      </c>
      <c r="I34" s="31">
        <v>6</v>
      </c>
      <c r="J34" s="31" t="s">
        <v>27</v>
      </c>
      <c r="K34" s="31" t="s">
        <v>27</v>
      </c>
      <c r="L34" s="38"/>
      <c r="M34" s="38"/>
      <c r="N34" s="38"/>
      <c r="O34" s="38"/>
      <c r="P34" s="33">
        <v>6</v>
      </c>
      <c r="Q34" s="34">
        <f t="shared" si="0"/>
        <v>6.4</v>
      </c>
      <c r="R34" s="35" t="str">
        <f t="shared" si="3"/>
        <v>C</v>
      </c>
      <c r="S34" s="36" t="str">
        <f t="shared" si="1"/>
        <v>Trung bình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" customHeight="1">
      <c r="B35" s="26">
        <v>25</v>
      </c>
      <c r="C35" s="27" t="s">
        <v>567</v>
      </c>
      <c r="D35" s="28" t="s">
        <v>568</v>
      </c>
      <c r="E35" s="29" t="s">
        <v>180</v>
      </c>
      <c r="F35" s="30" t="s">
        <v>569</v>
      </c>
      <c r="G35" s="27" t="s">
        <v>70</v>
      </c>
      <c r="H35" s="31">
        <v>9</v>
      </c>
      <c r="I35" s="31">
        <v>9</v>
      </c>
      <c r="J35" s="31" t="s">
        <v>27</v>
      </c>
      <c r="K35" s="31" t="s">
        <v>27</v>
      </c>
      <c r="L35" s="38"/>
      <c r="M35" s="38"/>
      <c r="N35" s="38"/>
      <c r="O35" s="38"/>
      <c r="P35" s="33">
        <v>7.5</v>
      </c>
      <c r="Q35" s="34">
        <f t="shared" si="0"/>
        <v>8.1</v>
      </c>
      <c r="R35" s="35" t="str">
        <f t="shared" si="3"/>
        <v>B+</v>
      </c>
      <c r="S35" s="36" t="str">
        <f t="shared" si="1"/>
        <v>Khá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" customHeight="1">
      <c r="B36" s="26">
        <v>26</v>
      </c>
      <c r="C36" s="27" t="s">
        <v>570</v>
      </c>
      <c r="D36" s="28" t="s">
        <v>239</v>
      </c>
      <c r="E36" s="29" t="s">
        <v>571</v>
      </c>
      <c r="F36" s="30" t="s">
        <v>475</v>
      </c>
      <c r="G36" s="27" t="s">
        <v>108</v>
      </c>
      <c r="H36" s="31">
        <v>10</v>
      </c>
      <c r="I36" s="31">
        <v>9.5</v>
      </c>
      <c r="J36" s="31" t="s">
        <v>27</v>
      </c>
      <c r="K36" s="31" t="s">
        <v>27</v>
      </c>
      <c r="L36" s="38"/>
      <c r="M36" s="38"/>
      <c r="N36" s="38"/>
      <c r="O36" s="38"/>
      <c r="P36" s="33">
        <v>7.5</v>
      </c>
      <c r="Q36" s="34">
        <f t="shared" si="0"/>
        <v>8.4</v>
      </c>
      <c r="R36" s="35" t="str">
        <f t="shared" si="3"/>
        <v>B+</v>
      </c>
      <c r="S36" s="36" t="str">
        <f t="shared" si="1"/>
        <v>Khá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" customHeight="1">
      <c r="B37" s="26">
        <v>27</v>
      </c>
      <c r="C37" s="27" t="s">
        <v>572</v>
      </c>
      <c r="D37" s="28" t="s">
        <v>573</v>
      </c>
      <c r="E37" s="29" t="s">
        <v>187</v>
      </c>
      <c r="F37" s="30" t="s">
        <v>574</v>
      </c>
      <c r="G37" s="27" t="s">
        <v>88</v>
      </c>
      <c r="H37" s="31">
        <v>10</v>
      </c>
      <c r="I37" s="31">
        <v>7</v>
      </c>
      <c r="J37" s="31" t="s">
        <v>27</v>
      </c>
      <c r="K37" s="31" t="s">
        <v>27</v>
      </c>
      <c r="L37" s="38"/>
      <c r="M37" s="38"/>
      <c r="N37" s="38"/>
      <c r="O37" s="38"/>
      <c r="P37" s="33">
        <v>7.5</v>
      </c>
      <c r="Q37" s="34">
        <f t="shared" si="0"/>
        <v>7.6</v>
      </c>
      <c r="R37" s="35" t="str">
        <f t="shared" si="3"/>
        <v>B</v>
      </c>
      <c r="S37" s="36" t="str">
        <f t="shared" si="1"/>
        <v>Khá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" customHeight="1">
      <c r="B38" s="26">
        <v>28</v>
      </c>
      <c r="C38" s="27" t="s">
        <v>575</v>
      </c>
      <c r="D38" s="28" t="s">
        <v>576</v>
      </c>
      <c r="E38" s="29" t="s">
        <v>197</v>
      </c>
      <c r="F38" s="30" t="s">
        <v>577</v>
      </c>
      <c r="G38" s="27" t="s">
        <v>88</v>
      </c>
      <c r="H38" s="31">
        <v>8</v>
      </c>
      <c r="I38" s="31">
        <v>8</v>
      </c>
      <c r="J38" s="31" t="s">
        <v>27</v>
      </c>
      <c r="K38" s="31" t="s">
        <v>27</v>
      </c>
      <c r="L38" s="38"/>
      <c r="M38" s="38"/>
      <c r="N38" s="38"/>
      <c r="O38" s="38"/>
      <c r="P38" s="33">
        <v>7.5</v>
      </c>
      <c r="Q38" s="34">
        <f t="shared" si="0"/>
        <v>7.7</v>
      </c>
      <c r="R38" s="35" t="str">
        <f t="shared" si="3"/>
        <v>B</v>
      </c>
      <c r="S38" s="36" t="str">
        <f t="shared" si="1"/>
        <v>Khá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" customHeight="1">
      <c r="B39" s="26">
        <v>29</v>
      </c>
      <c r="C39" s="27" t="s">
        <v>578</v>
      </c>
      <c r="D39" s="28" t="s">
        <v>579</v>
      </c>
      <c r="E39" s="29" t="s">
        <v>580</v>
      </c>
      <c r="F39" s="30" t="s">
        <v>581</v>
      </c>
      <c r="G39" s="27" t="s">
        <v>66</v>
      </c>
      <c r="H39" s="31">
        <v>10</v>
      </c>
      <c r="I39" s="31">
        <v>7</v>
      </c>
      <c r="J39" s="31" t="s">
        <v>27</v>
      </c>
      <c r="K39" s="31" t="s">
        <v>27</v>
      </c>
      <c r="L39" s="38"/>
      <c r="M39" s="38"/>
      <c r="N39" s="38"/>
      <c r="O39" s="38"/>
      <c r="P39" s="33">
        <v>7</v>
      </c>
      <c r="Q39" s="34">
        <f t="shared" si="0"/>
        <v>7.3</v>
      </c>
      <c r="R39" s="35" t="str">
        <f t="shared" si="3"/>
        <v>B</v>
      </c>
      <c r="S39" s="36" t="str">
        <f t="shared" si="1"/>
        <v>Khá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" customHeight="1">
      <c r="B40" s="26">
        <v>30</v>
      </c>
      <c r="C40" s="27" t="s">
        <v>582</v>
      </c>
      <c r="D40" s="28" t="s">
        <v>236</v>
      </c>
      <c r="E40" s="29" t="s">
        <v>583</v>
      </c>
      <c r="F40" s="30" t="s">
        <v>584</v>
      </c>
      <c r="G40" s="27" t="s">
        <v>88</v>
      </c>
      <c r="H40" s="31">
        <v>9</v>
      </c>
      <c r="I40" s="31">
        <v>7</v>
      </c>
      <c r="J40" s="31" t="s">
        <v>27</v>
      </c>
      <c r="K40" s="31" t="s">
        <v>27</v>
      </c>
      <c r="L40" s="38"/>
      <c r="M40" s="38"/>
      <c r="N40" s="38"/>
      <c r="O40" s="38"/>
      <c r="P40" s="33">
        <v>7.5</v>
      </c>
      <c r="Q40" s="34">
        <f t="shared" si="0"/>
        <v>7.5</v>
      </c>
      <c r="R40" s="35" t="str">
        <f t="shared" si="3"/>
        <v>B</v>
      </c>
      <c r="S40" s="36" t="str">
        <f t="shared" si="1"/>
        <v>Khá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" customHeight="1">
      <c r="B41" s="26">
        <v>31</v>
      </c>
      <c r="C41" s="27" t="s">
        <v>585</v>
      </c>
      <c r="D41" s="28" t="s">
        <v>90</v>
      </c>
      <c r="E41" s="29" t="s">
        <v>586</v>
      </c>
      <c r="F41" s="30" t="s">
        <v>479</v>
      </c>
      <c r="G41" s="27" t="s">
        <v>66</v>
      </c>
      <c r="H41" s="31">
        <v>10</v>
      </c>
      <c r="I41" s="31">
        <v>7</v>
      </c>
      <c r="J41" s="31" t="s">
        <v>27</v>
      </c>
      <c r="K41" s="31" t="s">
        <v>27</v>
      </c>
      <c r="L41" s="38"/>
      <c r="M41" s="38"/>
      <c r="N41" s="38"/>
      <c r="O41" s="38"/>
      <c r="P41" s="33">
        <v>6.5</v>
      </c>
      <c r="Q41" s="34">
        <f t="shared" si="0"/>
        <v>7</v>
      </c>
      <c r="R41" s="35" t="str">
        <f t="shared" si="3"/>
        <v>B</v>
      </c>
      <c r="S41" s="36" t="str">
        <f t="shared" si="1"/>
        <v>Khá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" customHeight="1">
      <c r="B42" s="26">
        <v>32</v>
      </c>
      <c r="C42" s="27" t="s">
        <v>587</v>
      </c>
      <c r="D42" s="28" t="s">
        <v>588</v>
      </c>
      <c r="E42" s="29" t="s">
        <v>589</v>
      </c>
      <c r="F42" s="30" t="s">
        <v>590</v>
      </c>
      <c r="G42" s="27" t="s">
        <v>75</v>
      </c>
      <c r="H42" s="31">
        <v>9</v>
      </c>
      <c r="I42" s="31">
        <v>8</v>
      </c>
      <c r="J42" s="31" t="s">
        <v>27</v>
      </c>
      <c r="K42" s="31" t="s">
        <v>27</v>
      </c>
      <c r="L42" s="38"/>
      <c r="M42" s="38"/>
      <c r="N42" s="38"/>
      <c r="O42" s="38"/>
      <c r="P42" s="33">
        <v>7.5</v>
      </c>
      <c r="Q42" s="34">
        <f t="shared" si="0"/>
        <v>7.8</v>
      </c>
      <c r="R42" s="35" t="str">
        <f t="shared" si="3"/>
        <v>B</v>
      </c>
      <c r="S42" s="36" t="str">
        <f t="shared" si="1"/>
        <v>Khá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" customHeight="1">
      <c r="B43" s="26">
        <v>33</v>
      </c>
      <c r="C43" s="27" t="s">
        <v>591</v>
      </c>
      <c r="D43" s="28" t="s">
        <v>592</v>
      </c>
      <c r="E43" s="29" t="s">
        <v>593</v>
      </c>
      <c r="F43" s="30" t="s">
        <v>479</v>
      </c>
      <c r="G43" s="27" t="s">
        <v>66</v>
      </c>
      <c r="H43" s="31">
        <v>9</v>
      </c>
      <c r="I43" s="31">
        <v>6</v>
      </c>
      <c r="J43" s="31" t="s">
        <v>27</v>
      </c>
      <c r="K43" s="31" t="s">
        <v>27</v>
      </c>
      <c r="L43" s="38"/>
      <c r="M43" s="38"/>
      <c r="N43" s="38"/>
      <c r="O43" s="38"/>
      <c r="P43" s="33">
        <v>7</v>
      </c>
      <c r="Q43" s="34">
        <f t="shared" si="0"/>
        <v>6.9</v>
      </c>
      <c r="R43" s="35" t="str">
        <f t="shared" si="3"/>
        <v>C+</v>
      </c>
      <c r="S43" s="36" t="str">
        <f t="shared" si="1"/>
        <v>Trung bình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" customHeight="1">
      <c r="B44" s="26">
        <v>34</v>
      </c>
      <c r="C44" s="27" t="s">
        <v>594</v>
      </c>
      <c r="D44" s="28" t="s">
        <v>595</v>
      </c>
      <c r="E44" s="29" t="s">
        <v>596</v>
      </c>
      <c r="F44" s="30" t="s">
        <v>597</v>
      </c>
      <c r="G44" s="27" t="s">
        <v>70</v>
      </c>
      <c r="H44" s="31">
        <v>10</v>
      </c>
      <c r="I44" s="31">
        <v>9.5</v>
      </c>
      <c r="J44" s="31" t="s">
        <v>27</v>
      </c>
      <c r="K44" s="31" t="s">
        <v>27</v>
      </c>
      <c r="L44" s="38"/>
      <c r="M44" s="38"/>
      <c r="N44" s="38"/>
      <c r="O44" s="38"/>
      <c r="P44" s="33">
        <v>8.5</v>
      </c>
      <c r="Q44" s="34">
        <f t="shared" si="0"/>
        <v>9</v>
      </c>
      <c r="R44" s="35" t="str">
        <f t="shared" si="3"/>
        <v>A+</v>
      </c>
      <c r="S44" s="36" t="str">
        <f t="shared" si="1"/>
        <v>Giỏi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" customHeight="1">
      <c r="B45" s="26">
        <v>35</v>
      </c>
      <c r="C45" s="27" t="s">
        <v>598</v>
      </c>
      <c r="D45" s="28" t="s">
        <v>179</v>
      </c>
      <c r="E45" s="29" t="s">
        <v>220</v>
      </c>
      <c r="F45" s="30" t="s">
        <v>599</v>
      </c>
      <c r="G45" s="27" t="s">
        <v>75</v>
      </c>
      <c r="H45" s="31">
        <v>10</v>
      </c>
      <c r="I45" s="31">
        <v>7</v>
      </c>
      <c r="J45" s="31" t="s">
        <v>27</v>
      </c>
      <c r="K45" s="31" t="s">
        <v>27</v>
      </c>
      <c r="L45" s="38"/>
      <c r="M45" s="38"/>
      <c r="N45" s="38"/>
      <c r="O45" s="38"/>
      <c r="P45" s="33">
        <v>8.5</v>
      </c>
      <c r="Q45" s="34">
        <f t="shared" si="0"/>
        <v>8.1999999999999993</v>
      </c>
      <c r="R45" s="35" t="str">
        <f t="shared" si="3"/>
        <v>B+</v>
      </c>
      <c r="S45" s="36" t="str">
        <f t="shared" si="1"/>
        <v>Khá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" customHeight="1">
      <c r="B46" s="26">
        <v>36</v>
      </c>
      <c r="C46" s="27" t="s">
        <v>600</v>
      </c>
      <c r="D46" s="28" t="s">
        <v>505</v>
      </c>
      <c r="E46" s="29" t="s">
        <v>220</v>
      </c>
      <c r="F46" s="30" t="s">
        <v>601</v>
      </c>
      <c r="G46" s="27" t="s">
        <v>70</v>
      </c>
      <c r="H46" s="31">
        <v>10</v>
      </c>
      <c r="I46" s="31">
        <v>6.5</v>
      </c>
      <c r="J46" s="31" t="s">
        <v>27</v>
      </c>
      <c r="K46" s="31" t="s">
        <v>27</v>
      </c>
      <c r="L46" s="38"/>
      <c r="M46" s="38"/>
      <c r="N46" s="38"/>
      <c r="O46" s="38"/>
      <c r="P46" s="33">
        <v>5</v>
      </c>
      <c r="Q46" s="34">
        <f t="shared" si="0"/>
        <v>6</v>
      </c>
      <c r="R46" s="35" t="str">
        <f t="shared" si="3"/>
        <v>C</v>
      </c>
      <c r="S46" s="36" t="str">
        <f t="shared" si="1"/>
        <v>Trung bình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" customHeight="1">
      <c r="B47" s="26">
        <v>37</v>
      </c>
      <c r="C47" s="27" t="s">
        <v>602</v>
      </c>
      <c r="D47" s="28" t="s">
        <v>603</v>
      </c>
      <c r="E47" s="29" t="s">
        <v>230</v>
      </c>
      <c r="F47" s="30" t="s">
        <v>294</v>
      </c>
      <c r="G47" s="27" t="s">
        <v>75</v>
      </c>
      <c r="H47" s="31">
        <v>10</v>
      </c>
      <c r="I47" s="31">
        <v>8</v>
      </c>
      <c r="J47" s="31" t="s">
        <v>27</v>
      </c>
      <c r="K47" s="31" t="s">
        <v>27</v>
      </c>
      <c r="L47" s="38"/>
      <c r="M47" s="38"/>
      <c r="N47" s="38"/>
      <c r="O47" s="38"/>
      <c r="P47" s="33">
        <v>8</v>
      </c>
      <c r="Q47" s="34">
        <f t="shared" si="0"/>
        <v>8.1999999999999993</v>
      </c>
      <c r="R47" s="35" t="str">
        <f t="shared" si="3"/>
        <v>B+</v>
      </c>
      <c r="S47" s="36" t="str">
        <f t="shared" si="1"/>
        <v>Khá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" customHeight="1">
      <c r="B48" s="26">
        <v>38</v>
      </c>
      <c r="C48" s="27" t="s">
        <v>604</v>
      </c>
      <c r="D48" s="28" t="s">
        <v>605</v>
      </c>
      <c r="E48" s="29" t="s">
        <v>230</v>
      </c>
      <c r="F48" s="30" t="s">
        <v>606</v>
      </c>
      <c r="G48" s="27" t="s">
        <v>88</v>
      </c>
      <c r="H48" s="31">
        <v>10</v>
      </c>
      <c r="I48" s="31">
        <v>7.5</v>
      </c>
      <c r="J48" s="31" t="s">
        <v>27</v>
      </c>
      <c r="K48" s="31" t="s">
        <v>27</v>
      </c>
      <c r="L48" s="38"/>
      <c r="M48" s="38"/>
      <c r="N48" s="38"/>
      <c r="O48" s="38"/>
      <c r="P48" s="33">
        <v>6</v>
      </c>
      <c r="Q48" s="34">
        <f t="shared" si="0"/>
        <v>6.9</v>
      </c>
      <c r="R48" s="35" t="str">
        <f t="shared" si="3"/>
        <v>C+</v>
      </c>
      <c r="S48" s="36" t="str">
        <f t="shared" si="1"/>
        <v>Trung bình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" customHeight="1">
      <c r="B49" s="26">
        <v>39</v>
      </c>
      <c r="C49" s="27" t="s">
        <v>607</v>
      </c>
      <c r="D49" s="28" t="s">
        <v>608</v>
      </c>
      <c r="E49" s="29" t="s">
        <v>609</v>
      </c>
      <c r="F49" s="30" t="s">
        <v>610</v>
      </c>
      <c r="G49" s="27" t="s">
        <v>611</v>
      </c>
      <c r="H49" s="31">
        <v>3</v>
      </c>
      <c r="I49" s="31">
        <v>4</v>
      </c>
      <c r="J49" s="31" t="s">
        <v>27</v>
      </c>
      <c r="K49" s="31" t="s">
        <v>27</v>
      </c>
      <c r="L49" s="38"/>
      <c r="M49" s="38"/>
      <c r="N49" s="38"/>
      <c r="O49" s="38"/>
      <c r="P49" s="33">
        <v>5</v>
      </c>
      <c r="Q49" s="34">
        <f t="shared" si="0"/>
        <v>4.5</v>
      </c>
      <c r="R49" s="35" t="str">
        <f t="shared" si="3"/>
        <v>D</v>
      </c>
      <c r="S49" s="36" t="str">
        <f t="shared" si="1"/>
        <v>Trung bình yếu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" customHeight="1">
      <c r="B50" s="26">
        <v>40</v>
      </c>
      <c r="C50" s="27" t="s">
        <v>612</v>
      </c>
      <c r="D50" s="28" t="s">
        <v>613</v>
      </c>
      <c r="E50" s="29" t="s">
        <v>242</v>
      </c>
      <c r="F50" s="30" t="s">
        <v>231</v>
      </c>
      <c r="G50" s="27" t="s">
        <v>70</v>
      </c>
      <c r="H50" s="31">
        <v>10</v>
      </c>
      <c r="I50" s="31">
        <v>6</v>
      </c>
      <c r="J50" s="31" t="s">
        <v>27</v>
      </c>
      <c r="K50" s="31" t="s">
        <v>27</v>
      </c>
      <c r="L50" s="38"/>
      <c r="M50" s="38"/>
      <c r="N50" s="38"/>
      <c r="O50" s="38"/>
      <c r="P50" s="33">
        <v>7</v>
      </c>
      <c r="Q50" s="34">
        <f t="shared" si="0"/>
        <v>7</v>
      </c>
      <c r="R50" s="35" t="str">
        <f t="shared" si="3"/>
        <v>B</v>
      </c>
      <c r="S50" s="36" t="str">
        <f t="shared" si="1"/>
        <v>Khá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" customHeight="1">
      <c r="B51" s="26">
        <v>41</v>
      </c>
      <c r="C51" s="27" t="s">
        <v>614</v>
      </c>
      <c r="D51" s="28" t="s">
        <v>615</v>
      </c>
      <c r="E51" s="29" t="s">
        <v>616</v>
      </c>
      <c r="F51" s="30" t="s">
        <v>617</v>
      </c>
      <c r="G51" s="27" t="s">
        <v>70</v>
      </c>
      <c r="H51" s="31">
        <v>10</v>
      </c>
      <c r="I51" s="31">
        <v>7</v>
      </c>
      <c r="J51" s="31" t="s">
        <v>27</v>
      </c>
      <c r="K51" s="31" t="s">
        <v>27</v>
      </c>
      <c r="L51" s="38"/>
      <c r="M51" s="38"/>
      <c r="N51" s="38"/>
      <c r="O51" s="38"/>
      <c r="P51" s="33">
        <v>7</v>
      </c>
      <c r="Q51" s="34">
        <f t="shared" si="0"/>
        <v>7.3</v>
      </c>
      <c r="R51" s="35" t="str">
        <f t="shared" si="3"/>
        <v>B</v>
      </c>
      <c r="S51" s="36" t="str">
        <f t="shared" si="1"/>
        <v>Khá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" customHeight="1">
      <c r="B52" s="26">
        <v>42</v>
      </c>
      <c r="C52" s="27" t="s">
        <v>618</v>
      </c>
      <c r="D52" s="28" t="s">
        <v>619</v>
      </c>
      <c r="E52" s="29" t="s">
        <v>412</v>
      </c>
      <c r="F52" s="30" t="s">
        <v>620</v>
      </c>
      <c r="G52" s="27" t="s">
        <v>66</v>
      </c>
      <c r="H52" s="31">
        <v>10</v>
      </c>
      <c r="I52" s="31">
        <v>9</v>
      </c>
      <c r="J52" s="31" t="s">
        <v>27</v>
      </c>
      <c r="K52" s="31" t="s">
        <v>27</v>
      </c>
      <c r="L52" s="38"/>
      <c r="M52" s="38"/>
      <c r="N52" s="38"/>
      <c r="O52" s="38"/>
      <c r="P52" s="33">
        <v>9</v>
      </c>
      <c r="Q52" s="34">
        <f t="shared" si="0"/>
        <v>9.1</v>
      </c>
      <c r="R52" s="35" t="str">
        <f t="shared" si="3"/>
        <v>A+</v>
      </c>
      <c r="S52" s="36" t="str">
        <f t="shared" si="1"/>
        <v>Giỏi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" customHeight="1">
      <c r="B53" s="26">
        <v>43</v>
      </c>
      <c r="C53" s="27" t="s">
        <v>621</v>
      </c>
      <c r="D53" s="28" t="s">
        <v>382</v>
      </c>
      <c r="E53" s="29" t="s">
        <v>435</v>
      </c>
      <c r="F53" s="30" t="s">
        <v>508</v>
      </c>
      <c r="G53" s="27" t="s">
        <v>66</v>
      </c>
      <c r="H53" s="31">
        <v>9</v>
      </c>
      <c r="I53" s="31">
        <v>6</v>
      </c>
      <c r="J53" s="31" t="s">
        <v>27</v>
      </c>
      <c r="K53" s="31" t="s">
        <v>27</v>
      </c>
      <c r="L53" s="38"/>
      <c r="M53" s="38"/>
      <c r="N53" s="38"/>
      <c r="O53" s="38"/>
      <c r="P53" s="33">
        <v>7</v>
      </c>
      <c r="Q53" s="34">
        <f t="shared" si="0"/>
        <v>6.9</v>
      </c>
      <c r="R53" s="35" t="str">
        <f t="shared" si="3"/>
        <v>C+</v>
      </c>
      <c r="S53" s="36" t="str">
        <f t="shared" si="1"/>
        <v>Trung bình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" customHeight="1">
      <c r="B54" s="26">
        <v>44</v>
      </c>
      <c r="C54" s="27" t="s">
        <v>622</v>
      </c>
      <c r="D54" s="28" t="s">
        <v>415</v>
      </c>
      <c r="E54" s="29" t="s">
        <v>623</v>
      </c>
      <c r="F54" s="30" t="s">
        <v>624</v>
      </c>
      <c r="G54" s="27" t="s">
        <v>70</v>
      </c>
      <c r="H54" s="31">
        <v>10</v>
      </c>
      <c r="I54" s="31">
        <v>8</v>
      </c>
      <c r="J54" s="31" t="s">
        <v>27</v>
      </c>
      <c r="K54" s="31" t="s">
        <v>27</v>
      </c>
      <c r="L54" s="38"/>
      <c r="M54" s="38"/>
      <c r="N54" s="38"/>
      <c r="O54" s="38"/>
      <c r="P54" s="33">
        <v>7.5</v>
      </c>
      <c r="Q54" s="34">
        <f t="shared" si="0"/>
        <v>7.9</v>
      </c>
      <c r="R54" s="35" t="str">
        <f t="shared" si="3"/>
        <v>B</v>
      </c>
      <c r="S54" s="36" t="str">
        <f t="shared" si="1"/>
        <v>Khá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" customHeight="1">
      <c r="B55" s="26">
        <v>45</v>
      </c>
      <c r="C55" s="27" t="s">
        <v>625</v>
      </c>
      <c r="D55" s="28" t="s">
        <v>626</v>
      </c>
      <c r="E55" s="29" t="s">
        <v>627</v>
      </c>
      <c r="F55" s="30" t="s">
        <v>223</v>
      </c>
      <c r="G55" s="27" t="s">
        <v>88</v>
      </c>
      <c r="H55" s="31">
        <v>9</v>
      </c>
      <c r="I55" s="31">
        <v>8</v>
      </c>
      <c r="J55" s="31" t="s">
        <v>27</v>
      </c>
      <c r="K55" s="31" t="s">
        <v>27</v>
      </c>
      <c r="L55" s="38"/>
      <c r="M55" s="38"/>
      <c r="N55" s="38"/>
      <c r="O55" s="38"/>
      <c r="P55" s="33">
        <v>8.5</v>
      </c>
      <c r="Q55" s="34">
        <f t="shared" si="0"/>
        <v>8.4</v>
      </c>
      <c r="R55" s="35" t="str">
        <f t="shared" si="3"/>
        <v>B+</v>
      </c>
      <c r="S55" s="36" t="str">
        <f t="shared" si="1"/>
        <v>Khá</v>
      </c>
      <c r="T55" s="37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" customHeight="1">
      <c r="B56" s="26">
        <v>46</v>
      </c>
      <c r="C56" s="27" t="s">
        <v>628</v>
      </c>
      <c r="D56" s="28" t="s">
        <v>629</v>
      </c>
      <c r="E56" s="29" t="s">
        <v>264</v>
      </c>
      <c r="F56" s="30" t="s">
        <v>92</v>
      </c>
      <c r="G56" s="27" t="s">
        <v>70</v>
      </c>
      <c r="H56" s="31">
        <v>10</v>
      </c>
      <c r="I56" s="31">
        <v>5</v>
      </c>
      <c r="J56" s="31" t="s">
        <v>27</v>
      </c>
      <c r="K56" s="31" t="s">
        <v>27</v>
      </c>
      <c r="L56" s="38"/>
      <c r="M56" s="38"/>
      <c r="N56" s="38"/>
      <c r="O56" s="38"/>
      <c r="P56" s="33">
        <v>6.5</v>
      </c>
      <c r="Q56" s="34">
        <f t="shared" si="0"/>
        <v>6.4</v>
      </c>
      <c r="R56" s="35" t="str">
        <f t="shared" si="3"/>
        <v>C</v>
      </c>
      <c r="S56" s="36" t="str">
        <f t="shared" si="1"/>
        <v>Trung bình</v>
      </c>
      <c r="T56" s="37" t="str">
        <f t="shared" si="4"/>
        <v/>
      </c>
      <c r="U56" s="3"/>
      <c r="V56" s="91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" customHeight="1">
      <c r="B57" s="26">
        <v>47</v>
      </c>
      <c r="C57" s="27" t="s">
        <v>630</v>
      </c>
      <c r="D57" s="28" t="s">
        <v>631</v>
      </c>
      <c r="E57" s="29" t="s">
        <v>465</v>
      </c>
      <c r="F57" s="30" t="s">
        <v>632</v>
      </c>
      <c r="G57" s="27" t="s">
        <v>66</v>
      </c>
      <c r="H57" s="31">
        <v>10</v>
      </c>
      <c r="I57" s="31">
        <v>9.5</v>
      </c>
      <c r="J57" s="31" t="s">
        <v>27</v>
      </c>
      <c r="K57" s="31" t="s">
        <v>27</v>
      </c>
      <c r="L57" s="38"/>
      <c r="M57" s="38"/>
      <c r="N57" s="38"/>
      <c r="O57" s="38"/>
      <c r="P57" s="33">
        <v>9</v>
      </c>
      <c r="Q57" s="34">
        <f t="shared" si="0"/>
        <v>9.3000000000000007</v>
      </c>
      <c r="R57" s="35" t="str">
        <f t="shared" si="3"/>
        <v>A+</v>
      </c>
      <c r="S57" s="36" t="str">
        <f t="shared" si="1"/>
        <v>Giỏi</v>
      </c>
      <c r="T57" s="37" t="str">
        <f t="shared" si="4"/>
        <v/>
      </c>
      <c r="U57" s="3"/>
      <c r="V57" s="91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" customHeight="1">
      <c r="B58" s="26">
        <v>48</v>
      </c>
      <c r="C58" s="27" t="s">
        <v>633</v>
      </c>
      <c r="D58" s="28" t="s">
        <v>634</v>
      </c>
      <c r="E58" s="29" t="s">
        <v>465</v>
      </c>
      <c r="F58" s="30" t="s">
        <v>635</v>
      </c>
      <c r="G58" s="27" t="s">
        <v>108</v>
      </c>
      <c r="H58" s="31">
        <v>10</v>
      </c>
      <c r="I58" s="31">
        <v>9.5</v>
      </c>
      <c r="J58" s="31" t="s">
        <v>27</v>
      </c>
      <c r="K58" s="31" t="s">
        <v>27</v>
      </c>
      <c r="L58" s="38"/>
      <c r="M58" s="38"/>
      <c r="N58" s="38"/>
      <c r="O58" s="38"/>
      <c r="P58" s="33">
        <v>8</v>
      </c>
      <c r="Q58" s="34">
        <f t="shared" si="0"/>
        <v>8.6999999999999993</v>
      </c>
      <c r="R58" s="35" t="str">
        <f t="shared" si="3"/>
        <v>A</v>
      </c>
      <c r="S58" s="36" t="str">
        <f t="shared" si="1"/>
        <v>Giỏi</v>
      </c>
      <c r="T58" s="37" t="str">
        <f t="shared" si="4"/>
        <v/>
      </c>
      <c r="U58" s="3"/>
      <c r="V58" s="91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" customHeight="1">
      <c r="B59" s="26">
        <v>49</v>
      </c>
      <c r="C59" s="27" t="s">
        <v>636</v>
      </c>
      <c r="D59" s="28" t="s">
        <v>147</v>
      </c>
      <c r="E59" s="29" t="s">
        <v>637</v>
      </c>
      <c r="F59" s="30" t="s">
        <v>638</v>
      </c>
      <c r="G59" s="27" t="s">
        <v>70</v>
      </c>
      <c r="H59" s="31">
        <v>10</v>
      </c>
      <c r="I59" s="31">
        <v>8.5</v>
      </c>
      <c r="J59" s="31" t="s">
        <v>27</v>
      </c>
      <c r="K59" s="31" t="s">
        <v>27</v>
      </c>
      <c r="L59" s="38"/>
      <c r="M59" s="38"/>
      <c r="N59" s="38"/>
      <c r="O59" s="38"/>
      <c r="P59" s="33">
        <v>5</v>
      </c>
      <c r="Q59" s="34">
        <f t="shared" si="0"/>
        <v>6.6</v>
      </c>
      <c r="R59" s="35" t="str">
        <f t="shared" si="3"/>
        <v>C+</v>
      </c>
      <c r="S59" s="36" t="str">
        <f t="shared" si="1"/>
        <v>Trung bình</v>
      </c>
      <c r="T59" s="37" t="str">
        <f t="shared" si="4"/>
        <v/>
      </c>
      <c r="U59" s="3"/>
      <c r="V59" s="91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" customHeight="1">
      <c r="B60" s="26">
        <v>50</v>
      </c>
      <c r="C60" s="27" t="s">
        <v>639</v>
      </c>
      <c r="D60" s="28" t="s">
        <v>90</v>
      </c>
      <c r="E60" s="29" t="s">
        <v>640</v>
      </c>
      <c r="F60" s="30" t="s">
        <v>320</v>
      </c>
      <c r="G60" s="27" t="s">
        <v>108</v>
      </c>
      <c r="H60" s="31">
        <v>10</v>
      </c>
      <c r="I60" s="31">
        <v>9</v>
      </c>
      <c r="J60" s="31" t="s">
        <v>27</v>
      </c>
      <c r="K60" s="31" t="s">
        <v>27</v>
      </c>
      <c r="L60" s="38"/>
      <c r="M60" s="38"/>
      <c r="N60" s="38"/>
      <c r="O60" s="38"/>
      <c r="P60" s="33">
        <v>9</v>
      </c>
      <c r="Q60" s="34">
        <f t="shared" si="0"/>
        <v>9.1</v>
      </c>
      <c r="R60" s="35" t="str">
        <f t="shared" si="3"/>
        <v>A+</v>
      </c>
      <c r="S60" s="36" t="str">
        <f t="shared" si="1"/>
        <v>Giỏi</v>
      </c>
      <c r="T60" s="37" t="str">
        <f t="shared" si="4"/>
        <v/>
      </c>
      <c r="U60" s="3"/>
      <c r="V60" s="91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" customHeight="1">
      <c r="B61" s="26">
        <v>51</v>
      </c>
      <c r="C61" s="27" t="s">
        <v>641</v>
      </c>
      <c r="D61" s="28" t="s">
        <v>642</v>
      </c>
      <c r="E61" s="29" t="s">
        <v>643</v>
      </c>
      <c r="F61" s="30" t="s">
        <v>407</v>
      </c>
      <c r="G61" s="27" t="s">
        <v>88</v>
      </c>
      <c r="H61" s="31">
        <v>10</v>
      </c>
      <c r="I61" s="31">
        <v>6</v>
      </c>
      <c r="J61" s="31" t="s">
        <v>27</v>
      </c>
      <c r="K61" s="31" t="s">
        <v>27</v>
      </c>
      <c r="L61" s="38"/>
      <c r="M61" s="38"/>
      <c r="N61" s="38"/>
      <c r="O61" s="38"/>
      <c r="P61" s="33">
        <v>7.5</v>
      </c>
      <c r="Q61" s="34">
        <f t="shared" si="0"/>
        <v>7.3</v>
      </c>
      <c r="R61" s="35" t="str">
        <f t="shared" si="3"/>
        <v>B</v>
      </c>
      <c r="S61" s="36" t="str">
        <f t="shared" si="1"/>
        <v>Khá</v>
      </c>
      <c r="T61" s="37" t="str">
        <f t="shared" si="4"/>
        <v/>
      </c>
      <c r="U61" s="3"/>
      <c r="V61" s="91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" customHeight="1">
      <c r="B62" s="26">
        <v>52</v>
      </c>
      <c r="C62" s="27" t="s">
        <v>644</v>
      </c>
      <c r="D62" s="28" t="s">
        <v>645</v>
      </c>
      <c r="E62" s="29" t="s">
        <v>646</v>
      </c>
      <c r="F62" s="30" t="s">
        <v>647</v>
      </c>
      <c r="G62" s="27" t="s">
        <v>611</v>
      </c>
      <c r="H62" s="31">
        <v>10</v>
      </c>
      <c r="I62" s="31">
        <v>6</v>
      </c>
      <c r="J62" s="31" t="s">
        <v>27</v>
      </c>
      <c r="K62" s="31" t="s">
        <v>27</v>
      </c>
      <c r="L62" s="38"/>
      <c r="M62" s="38"/>
      <c r="N62" s="38"/>
      <c r="O62" s="38"/>
      <c r="P62" s="33" t="s">
        <v>853</v>
      </c>
      <c r="Q62" s="34">
        <f t="shared" si="0"/>
        <v>2.8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" customHeight="1">
      <c r="B63" s="26">
        <v>53</v>
      </c>
      <c r="C63" s="27" t="s">
        <v>648</v>
      </c>
      <c r="D63" s="28" t="s">
        <v>649</v>
      </c>
      <c r="E63" s="29" t="s">
        <v>650</v>
      </c>
      <c r="F63" s="30" t="s">
        <v>87</v>
      </c>
      <c r="G63" s="27" t="s">
        <v>75</v>
      </c>
      <c r="H63" s="31">
        <v>10</v>
      </c>
      <c r="I63" s="31">
        <v>9</v>
      </c>
      <c r="J63" s="31" t="s">
        <v>27</v>
      </c>
      <c r="K63" s="31" t="s">
        <v>27</v>
      </c>
      <c r="L63" s="38"/>
      <c r="M63" s="38"/>
      <c r="N63" s="38"/>
      <c r="O63" s="38"/>
      <c r="P63" s="33">
        <v>8.5</v>
      </c>
      <c r="Q63" s="34">
        <f t="shared" si="0"/>
        <v>8.8000000000000007</v>
      </c>
      <c r="R63" s="35" t="str">
        <f t="shared" si="3"/>
        <v>A</v>
      </c>
      <c r="S63" s="36" t="str">
        <f t="shared" si="1"/>
        <v>Giỏi</v>
      </c>
      <c r="T63" s="37" t="str">
        <f t="shared" si="4"/>
        <v/>
      </c>
      <c r="U63" s="3"/>
      <c r="V63" s="91" t="str">
        <f t="shared" si="2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" customHeight="1">
      <c r="B64" s="26">
        <v>54</v>
      </c>
      <c r="C64" s="27" t="s">
        <v>651</v>
      </c>
      <c r="D64" s="28" t="s">
        <v>150</v>
      </c>
      <c r="E64" s="29" t="s">
        <v>652</v>
      </c>
      <c r="F64" s="30" t="s">
        <v>635</v>
      </c>
      <c r="G64" s="27" t="s">
        <v>70</v>
      </c>
      <c r="H64" s="31">
        <v>10</v>
      </c>
      <c r="I64" s="31">
        <v>7.5</v>
      </c>
      <c r="J64" s="31" t="s">
        <v>27</v>
      </c>
      <c r="K64" s="31" t="s">
        <v>27</v>
      </c>
      <c r="L64" s="38"/>
      <c r="M64" s="38"/>
      <c r="N64" s="38"/>
      <c r="O64" s="38"/>
      <c r="P64" s="33">
        <v>7</v>
      </c>
      <c r="Q64" s="34">
        <f t="shared" si="0"/>
        <v>7.5</v>
      </c>
      <c r="R64" s="35" t="str">
        <f t="shared" si="3"/>
        <v>B</v>
      </c>
      <c r="S64" s="36" t="str">
        <f t="shared" si="1"/>
        <v>Khá</v>
      </c>
      <c r="T64" s="37" t="str">
        <f t="shared" si="4"/>
        <v/>
      </c>
      <c r="U64" s="3"/>
      <c r="V64" s="91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" customHeight="1">
      <c r="B65" s="26">
        <v>55</v>
      </c>
      <c r="C65" s="27" t="s">
        <v>653</v>
      </c>
      <c r="D65" s="28" t="s">
        <v>654</v>
      </c>
      <c r="E65" s="29" t="s">
        <v>655</v>
      </c>
      <c r="F65" s="30" t="s">
        <v>656</v>
      </c>
      <c r="G65" s="27" t="s">
        <v>88</v>
      </c>
      <c r="H65" s="31">
        <v>10</v>
      </c>
      <c r="I65" s="31">
        <v>9.5</v>
      </c>
      <c r="J65" s="31" t="s">
        <v>27</v>
      </c>
      <c r="K65" s="31" t="s">
        <v>27</v>
      </c>
      <c r="L65" s="38"/>
      <c r="M65" s="38"/>
      <c r="N65" s="38"/>
      <c r="O65" s="38"/>
      <c r="P65" s="33">
        <v>8</v>
      </c>
      <c r="Q65" s="34">
        <f t="shared" si="0"/>
        <v>8.6999999999999993</v>
      </c>
      <c r="R65" s="35" t="str">
        <f t="shared" si="3"/>
        <v>A</v>
      </c>
      <c r="S65" s="36" t="str">
        <f t="shared" si="1"/>
        <v>Giỏi</v>
      </c>
      <c r="T65" s="37" t="str">
        <f t="shared" si="4"/>
        <v/>
      </c>
      <c r="U65" s="3"/>
      <c r="V65" s="91" t="str">
        <f t="shared" si="2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" customHeight="1">
      <c r="B66" s="26">
        <v>56</v>
      </c>
      <c r="C66" s="27" t="s">
        <v>657</v>
      </c>
      <c r="D66" s="28" t="s">
        <v>658</v>
      </c>
      <c r="E66" s="29" t="s">
        <v>659</v>
      </c>
      <c r="F66" s="30" t="s">
        <v>660</v>
      </c>
      <c r="G66" s="27" t="s">
        <v>88</v>
      </c>
      <c r="H66" s="31">
        <v>9</v>
      </c>
      <c r="I66" s="31">
        <v>7.5</v>
      </c>
      <c r="J66" s="31" t="s">
        <v>27</v>
      </c>
      <c r="K66" s="31" t="s">
        <v>27</v>
      </c>
      <c r="L66" s="38"/>
      <c r="M66" s="38"/>
      <c r="N66" s="38"/>
      <c r="O66" s="38"/>
      <c r="P66" s="33">
        <v>7</v>
      </c>
      <c r="Q66" s="34">
        <f t="shared" si="0"/>
        <v>7.4</v>
      </c>
      <c r="R66" s="35" t="str">
        <f t="shared" si="3"/>
        <v>B</v>
      </c>
      <c r="S66" s="36" t="str">
        <f t="shared" si="1"/>
        <v>Khá</v>
      </c>
      <c r="T66" s="37" t="str">
        <f t="shared" si="4"/>
        <v/>
      </c>
      <c r="U66" s="3"/>
      <c r="V66" s="91" t="str">
        <f t="shared" si="2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" customHeight="1">
      <c r="B67" s="26">
        <v>57</v>
      </c>
      <c r="C67" s="27" t="s">
        <v>661</v>
      </c>
      <c r="D67" s="28" t="s">
        <v>183</v>
      </c>
      <c r="E67" s="29" t="s">
        <v>269</v>
      </c>
      <c r="F67" s="30" t="s">
        <v>662</v>
      </c>
      <c r="G67" s="27" t="s">
        <v>88</v>
      </c>
      <c r="H67" s="31">
        <v>10</v>
      </c>
      <c r="I67" s="31">
        <v>8.5</v>
      </c>
      <c r="J67" s="31" t="s">
        <v>27</v>
      </c>
      <c r="K67" s="31" t="s">
        <v>27</v>
      </c>
      <c r="L67" s="38"/>
      <c r="M67" s="38"/>
      <c r="N67" s="38"/>
      <c r="O67" s="38"/>
      <c r="P67" s="33">
        <v>8</v>
      </c>
      <c r="Q67" s="34">
        <f t="shared" si="0"/>
        <v>8.4</v>
      </c>
      <c r="R67" s="35" t="str">
        <f t="shared" si="3"/>
        <v>B+</v>
      </c>
      <c r="S67" s="36" t="str">
        <f t="shared" si="1"/>
        <v>Khá</v>
      </c>
      <c r="T67" s="37" t="str">
        <f t="shared" si="4"/>
        <v/>
      </c>
      <c r="U67" s="3"/>
      <c r="V67" s="91" t="str">
        <f t="shared" si="2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" customHeight="1">
      <c r="B68" s="26">
        <v>58</v>
      </c>
      <c r="C68" s="27" t="s">
        <v>663</v>
      </c>
      <c r="D68" s="28" t="s">
        <v>350</v>
      </c>
      <c r="E68" s="29" t="s">
        <v>269</v>
      </c>
      <c r="F68" s="30" t="s">
        <v>368</v>
      </c>
      <c r="G68" s="27" t="s">
        <v>75</v>
      </c>
      <c r="H68" s="31">
        <v>10</v>
      </c>
      <c r="I68" s="31">
        <v>7.5</v>
      </c>
      <c r="J68" s="31" t="s">
        <v>27</v>
      </c>
      <c r="K68" s="31" t="s">
        <v>27</v>
      </c>
      <c r="L68" s="38"/>
      <c r="M68" s="38"/>
      <c r="N68" s="38"/>
      <c r="O68" s="38"/>
      <c r="P68" s="33">
        <v>6.5</v>
      </c>
      <c r="Q68" s="34">
        <f t="shared" si="0"/>
        <v>7.2</v>
      </c>
      <c r="R68" s="35" t="str">
        <f t="shared" si="3"/>
        <v>B</v>
      </c>
      <c r="S68" s="36" t="str">
        <f t="shared" si="1"/>
        <v>Khá</v>
      </c>
      <c r="T68" s="37" t="str">
        <f t="shared" si="4"/>
        <v/>
      </c>
      <c r="U68" s="3"/>
      <c r="V68" s="91" t="str">
        <f t="shared" si="2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" customHeight="1">
      <c r="B69" s="26">
        <v>59</v>
      </c>
      <c r="C69" s="27" t="s">
        <v>664</v>
      </c>
      <c r="D69" s="28" t="s">
        <v>665</v>
      </c>
      <c r="E69" s="29" t="s">
        <v>666</v>
      </c>
      <c r="F69" s="30" t="s">
        <v>451</v>
      </c>
      <c r="G69" s="27" t="s">
        <v>70</v>
      </c>
      <c r="H69" s="31">
        <v>10</v>
      </c>
      <c r="I69" s="31">
        <v>9</v>
      </c>
      <c r="J69" s="31" t="s">
        <v>27</v>
      </c>
      <c r="K69" s="31" t="s">
        <v>27</v>
      </c>
      <c r="L69" s="38"/>
      <c r="M69" s="38"/>
      <c r="N69" s="38"/>
      <c r="O69" s="38"/>
      <c r="P69" s="33">
        <v>8</v>
      </c>
      <c r="Q69" s="34">
        <f t="shared" si="0"/>
        <v>8.5</v>
      </c>
      <c r="R69" s="35" t="str">
        <f t="shared" si="3"/>
        <v>A</v>
      </c>
      <c r="S69" s="36" t="str">
        <f t="shared" si="1"/>
        <v>Giỏi</v>
      </c>
      <c r="T69" s="37" t="str">
        <f t="shared" si="4"/>
        <v/>
      </c>
      <c r="U69" s="3"/>
      <c r="V69" s="91" t="str">
        <f t="shared" si="2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" customHeight="1">
      <c r="B70" s="26">
        <v>60</v>
      </c>
      <c r="C70" s="27" t="s">
        <v>667</v>
      </c>
      <c r="D70" s="28" t="s">
        <v>165</v>
      </c>
      <c r="E70" s="29" t="s">
        <v>668</v>
      </c>
      <c r="F70" s="30" t="s">
        <v>669</v>
      </c>
      <c r="G70" s="27" t="s">
        <v>75</v>
      </c>
      <c r="H70" s="31">
        <v>10</v>
      </c>
      <c r="I70" s="31">
        <v>9</v>
      </c>
      <c r="J70" s="31" t="s">
        <v>27</v>
      </c>
      <c r="K70" s="31" t="s">
        <v>27</v>
      </c>
      <c r="L70" s="38"/>
      <c r="M70" s="38"/>
      <c r="N70" s="38"/>
      <c r="O70" s="38"/>
      <c r="P70" s="33">
        <v>9</v>
      </c>
      <c r="Q70" s="34">
        <f t="shared" si="0"/>
        <v>9.1</v>
      </c>
      <c r="R70" s="35" t="str">
        <f t="shared" si="3"/>
        <v>A+</v>
      </c>
      <c r="S70" s="36" t="str">
        <f t="shared" si="1"/>
        <v>Giỏi</v>
      </c>
      <c r="T70" s="37" t="str">
        <f t="shared" si="4"/>
        <v/>
      </c>
      <c r="U70" s="3"/>
      <c r="V70" s="91" t="str">
        <f t="shared" si="2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" customHeight="1">
      <c r="B71" s="26">
        <v>61</v>
      </c>
      <c r="C71" s="27" t="s">
        <v>670</v>
      </c>
      <c r="D71" s="28" t="s">
        <v>671</v>
      </c>
      <c r="E71" s="29" t="s">
        <v>497</v>
      </c>
      <c r="F71" s="30" t="s">
        <v>672</v>
      </c>
      <c r="G71" s="27" t="s">
        <v>70</v>
      </c>
      <c r="H71" s="31">
        <v>10</v>
      </c>
      <c r="I71" s="31">
        <v>8</v>
      </c>
      <c r="J71" s="31" t="s">
        <v>27</v>
      </c>
      <c r="K71" s="31" t="s">
        <v>27</v>
      </c>
      <c r="L71" s="38"/>
      <c r="M71" s="38"/>
      <c r="N71" s="38"/>
      <c r="O71" s="38"/>
      <c r="P71" s="33">
        <v>8</v>
      </c>
      <c r="Q71" s="34">
        <f t="shared" si="0"/>
        <v>8.1999999999999993</v>
      </c>
      <c r="R71" s="35" t="str">
        <f t="shared" si="3"/>
        <v>B+</v>
      </c>
      <c r="S71" s="36" t="str">
        <f t="shared" si="1"/>
        <v>Khá</v>
      </c>
      <c r="T71" s="37" t="str">
        <f t="shared" si="4"/>
        <v/>
      </c>
      <c r="U71" s="3"/>
      <c r="V71" s="91" t="str">
        <f t="shared" si="2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8" customHeight="1">
      <c r="B72" s="26">
        <v>62</v>
      </c>
      <c r="C72" s="27" t="s">
        <v>673</v>
      </c>
      <c r="D72" s="28" t="s">
        <v>674</v>
      </c>
      <c r="E72" s="29" t="s">
        <v>497</v>
      </c>
      <c r="F72" s="30" t="s">
        <v>675</v>
      </c>
      <c r="G72" s="27" t="s">
        <v>75</v>
      </c>
      <c r="H72" s="31">
        <v>8</v>
      </c>
      <c r="I72" s="31">
        <v>5.5</v>
      </c>
      <c r="J72" s="31" t="s">
        <v>27</v>
      </c>
      <c r="K72" s="31" t="s">
        <v>27</v>
      </c>
      <c r="L72" s="38"/>
      <c r="M72" s="38"/>
      <c r="N72" s="38"/>
      <c r="O72" s="38"/>
      <c r="P72" s="33">
        <v>7.5</v>
      </c>
      <c r="Q72" s="34">
        <f t="shared" si="0"/>
        <v>7</v>
      </c>
      <c r="R72" s="35" t="str">
        <f t="shared" si="3"/>
        <v>B</v>
      </c>
      <c r="S72" s="36" t="str">
        <f t="shared" si="1"/>
        <v>Khá</v>
      </c>
      <c r="T72" s="37" t="str">
        <f t="shared" si="4"/>
        <v/>
      </c>
      <c r="U72" s="3"/>
      <c r="V72" s="91" t="str">
        <f t="shared" si="2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18" customHeight="1">
      <c r="B73" s="26">
        <v>63</v>
      </c>
      <c r="C73" s="27" t="s">
        <v>676</v>
      </c>
      <c r="D73" s="28" t="s">
        <v>677</v>
      </c>
      <c r="E73" s="29" t="s">
        <v>277</v>
      </c>
      <c r="F73" s="30" t="s">
        <v>237</v>
      </c>
      <c r="G73" s="27" t="s">
        <v>70</v>
      </c>
      <c r="H73" s="31">
        <v>10</v>
      </c>
      <c r="I73" s="31">
        <v>6.5</v>
      </c>
      <c r="J73" s="31" t="s">
        <v>27</v>
      </c>
      <c r="K73" s="31" t="s">
        <v>27</v>
      </c>
      <c r="L73" s="38"/>
      <c r="M73" s="38"/>
      <c r="N73" s="38"/>
      <c r="O73" s="38"/>
      <c r="P73" s="33">
        <v>7.5</v>
      </c>
      <c r="Q73" s="34">
        <f t="shared" si="0"/>
        <v>7.5</v>
      </c>
      <c r="R73" s="35" t="str">
        <f t="shared" si="3"/>
        <v>B</v>
      </c>
      <c r="S73" s="36" t="str">
        <f t="shared" si="1"/>
        <v>Khá</v>
      </c>
      <c r="T73" s="37" t="str">
        <f t="shared" si="4"/>
        <v/>
      </c>
      <c r="U73" s="3"/>
      <c r="V73" s="91" t="str">
        <f t="shared" si="2"/>
        <v>Đạt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18" customHeight="1">
      <c r="B74" s="26">
        <v>64</v>
      </c>
      <c r="C74" s="27" t="s">
        <v>678</v>
      </c>
      <c r="D74" s="28" t="s">
        <v>665</v>
      </c>
      <c r="E74" s="29" t="s">
        <v>289</v>
      </c>
      <c r="F74" s="30" t="s">
        <v>440</v>
      </c>
      <c r="G74" s="27" t="s">
        <v>66</v>
      </c>
      <c r="H74" s="31">
        <v>10</v>
      </c>
      <c r="I74" s="31">
        <v>7.5</v>
      </c>
      <c r="J74" s="31" t="s">
        <v>27</v>
      </c>
      <c r="K74" s="31" t="s">
        <v>27</v>
      </c>
      <c r="L74" s="38"/>
      <c r="M74" s="38"/>
      <c r="N74" s="38"/>
      <c r="O74" s="38"/>
      <c r="P74" s="33">
        <v>8</v>
      </c>
      <c r="Q74" s="34">
        <f t="shared" si="0"/>
        <v>8.1</v>
      </c>
      <c r="R74" s="35" t="str">
        <f t="shared" si="3"/>
        <v>B+</v>
      </c>
      <c r="S74" s="36" t="str">
        <f t="shared" si="1"/>
        <v>Khá</v>
      </c>
      <c r="T74" s="37" t="str">
        <f t="shared" si="4"/>
        <v/>
      </c>
      <c r="U74" s="3"/>
      <c r="V74" s="91" t="str">
        <f t="shared" si="2"/>
        <v>Đạt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1:38" ht="18" customHeight="1">
      <c r="B75" s="26">
        <v>65</v>
      </c>
      <c r="C75" s="27" t="s">
        <v>679</v>
      </c>
      <c r="D75" s="28" t="s">
        <v>680</v>
      </c>
      <c r="E75" s="29" t="s">
        <v>289</v>
      </c>
      <c r="F75" s="30" t="s">
        <v>240</v>
      </c>
      <c r="G75" s="27" t="s">
        <v>70</v>
      </c>
      <c r="H75" s="31">
        <v>10</v>
      </c>
      <c r="I75" s="31">
        <v>10</v>
      </c>
      <c r="J75" s="31" t="s">
        <v>27</v>
      </c>
      <c r="K75" s="31" t="s">
        <v>27</v>
      </c>
      <c r="L75" s="38"/>
      <c r="M75" s="38"/>
      <c r="N75" s="38"/>
      <c r="O75" s="38"/>
      <c r="P75" s="33">
        <v>8</v>
      </c>
      <c r="Q75" s="34">
        <f t="shared" ref="Q75:Q78" si="5">ROUND(SUMPRODUCT(H75:P75,$H$10:$P$10)/100,1)</f>
        <v>8.8000000000000007</v>
      </c>
      <c r="R75" s="35" t="str">
        <f t="shared" si="3"/>
        <v>A</v>
      </c>
      <c r="S75" s="36" t="str">
        <f t="shared" si="1"/>
        <v>Giỏi</v>
      </c>
      <c r="T75" s="37" t="str">
        <f t="shared" si="4"/>
        <v/>
      </c>
      <c r="U75" s="3"/>
      <c r="V75" s="91" t="str">
        <f t="shared" si="2"/>
        <v>Đạt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1:38" ht="18" customHeight="1">
      <c r="B76" s="26">
        <v>66</v>
      </c>
      <c r="C76" s="27" t="s">
        <v>681</v>
      </c>
      <c r="D76" s="28" t="s">
        <v>682</v>
      </c>
      <c r="E76" s="29" t="s">
        <v>683</v>
      </c>
      <c r="F76" s="30" t="s">
        <v>684</v>
      </c>
      <c r="G76" s="27" t="s">
        <v>75</v>
      </c>
      <c r="H76" s="31">
        <v>10</v>
      </c>
      <c r="I76" s="31">
        <v>8.5</v>
      </c>
      <c r="J76" s="31" t="s">
        <v>27</v>
      </c>
      <c r="K76" s="31" t="s">
        <v>27</v>
      </c>
      <c r="L76" s="38"/>
      <c r="M76" s="38"/>
      <c r="N76" s="38"/>
      <c r="O76" s="38"/>
      <c r="P76" s="33">
        <v>7.5</v>
      </c>
      <c r="Q76" s="34">
        <f t="shared" si="5"/>
        <v>8.1</v>
      </c>
      <c r="R76" s="35" t="str">
        <f t="shared" si="3"/>
        <v>B+</v>
      </c>
      <c r="S76" s="36" t="str">
        <f t="shared" si="1"/>
        <v>Khá</v>
      </c>
      <c r="T76" s="37" t="str">
        <f t="shared" si="4"/>
        <v/>
      </c>
      <c r="U76" s="3"/>
      <c r="V76" s="91" t="str">
        <f t="shared" ref="V76:V78" si="6"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Đạt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1:38" ht="18" customHeight="1">
      <c r="B77" s="26">
        <v>67</v>
      </c>
      <c r="C77" s="27" t="s">
        <v>685</v>
      </c>
      <c r="D77" s="28" t="s">
        <v>686</v>
      </c>
      <c r="E77" s="29" t="s">
        <v>502</v>
      </c>
      <c r="F77" s="30" t="s">
        <v>687</v>
      </c>
      <c r="G77" s="27" t="s">
        <v>88</v>
      </c>
      <c r="H77" s="31">
        <v>10</v>
      </c>
      <c r="I77" s="31">
        <v>8</v>
      </c>
      <c r="J77" s="31" t="s">
        <v>27</v>
      </c>
      <c r="K77" s="31" t="s">
        <v>27</v>
      </c>
      <c r="L77" s="38"/>
      <c r="M77" s="38"/>
      <c r="N77" s="38"/>
      <c r="O77" s="38"/>
      <c r="P77" s="33">
        <v>8</v>
      </c>
      <c r="Q77" s="34">
        <f t="shared" si="5"/>
        <v>8.1999999999999993</v>
      </c>
      <c r="R77" s="35" t="str">
        <f t="shared" si="3"/>
        <v>B+</v>
      </c>
      <c r="S77" s="36" t="str">
        <f t="shared" si="1"/>
        <v>Khá</v>
      </c>
      <c r="T77" s="37" t="str">
        <f t="shared" si="4"/>
        <v/>
      </c>
      <c r="U77" s="3"/>
      <c r="V77" s="91" t="str">
        <f t="shared" si="6"/>
        <v>Đạt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1:38" ht="18" customHeight="1">
      <c r="B78" s="26">
        <v>68</v>
      </c>
      <c r="C78" s="27" t="s">
        <v>688</v>
      </c>
      <c r="D78" s="28" t="s">
        <v>180</v>
      </c>
      <c r="E78" s="29" t="s">
        <v>502</v>
      </c>
      <c r="F78" s="30" t="s">
        <v>689</v>
      </c>
      <c r="G78" s="27" t="s">
        <v>75</v>
      </c>
      <c r="H78" s="31">
        <v>8</v>
      </c>
      <c r="I78" s="31">
        <v>7.5</v>
      </c>
      <c r="J78" s="31" t="s">
        <v>27</v>
      </c>
      <c r="K78" s="31" t="s">
        <v>27</v>
      </c>
      <c r="L78" s="38"/>
      <c r="M78" s="38"/>
      <c r="N78" s="38"/>
      <c r="O78" s="38"/>
      <c r="P78" s="33">
        <v>8</v>
      </c>
      <c r="Q78" s="34">
        <f t="shared" si="5"/>
        <v>7.9</v>
      </c>
      <c r="R78" s="35" t="str">
        <f t="shared" si="3"/>
        <v>B</v>
      </c>
      <c r="S78" s="36" t="str">
        <f t="shared" si="1"/>
        <v>Khá</v>
      </c>
      <c r="T78" s="37" t="str">
        <f t="shared" si="4"/>
        <v/>
      </c>
      <c r="U78" s="3"/>
      <c r="V78" s="91" t="str">
        <f t="shared" si="6"/>
        <v>Đạt</v>
      </c>
      <c r="W78" s="74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2"/>
    </row>
    <row r="79" spans="1:38" ht="7.5" customHeight="1">
      <c r="A79" s="2"/>
      <c r="B79" s="39"/>
      <c r="C79" s="40"/>
      <c r="D79" s="40"/>
      <c r="E79" s="41"/>
      <c r="F79" s="41"/>
      <c r="G79" s="41"/>
      <c r="H79" s="42"/>
      <c r="I79" s="43"/>
      <c r="J79" s="43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3"/>
    </row>
    <row r="80" spans="1:38" ht="16.5">
      <c r="A80" s="2"/>
      <c r="B80" s="111" t="s">
        <v>28</v>
      </c>
      <c r="C80" s="111"/>
      <c r="D80" s="40"/>
      <c r="E80" s="41"/>
      <c r="F80" s="41"/>
      <c r="G80" s="41"/>
      <c r="H80" s="42"/>
      <c r="I80" s="43"/>
      <c r="J80" s="43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3"/>
    </row>
    <row r="81" spans="1:38" ht="16.5" customHeight="1">
      <c r="A81" s="2"/>
      <c r="B81" s="45" t="s">
        <v>29</v>
      </c>
      <c r="C81" s="45"/>
      <c r="D81" s="46">
        <f>+$Y$9</f>
        <v>68</v>
      </c>
      <c r="E81" s="47" t="s">
        <v>30</v>
      </c>
      <c r="F81" s="47"/>
      <c r="G81" s="120" t="s">
        <v>31</v>
      </c>
      <c r="H81" s="120"/>
      <c r="I81" s="120"/>
      <c r="J81" s="120"/>
      <c r="K81" s="120"/>
      <c r="L81" s="120"/>
      <c r="M81" s="120"/>
      <c r="N81" s="120"/>
      <c r="O81" s="120"/>
      <c r="P81" s="48">
        <f>$Y$9 -COUNTIF($T$10:$T$268,"Vắng") -COUNTIF($T$10:$T$268,"Vắng có phép") - COUNTIF($T$10:$T$268,"Đình chỉ thi") - COUNTIF($T$10:$T$268,"Không đủ ĐKDT")</f>
        <v>68</v>
      </c>
      <c r="Q81" s="48"/>
      <c r="R81" s="49"/>
      <c r="S81" s="50"/>
      <c r="T81" s="50" t="s">
        <v>30</v>
      </c>
      <c r="U81" s="3"/>
    </row>
    <row r="82" spans="1:38" ht="16.5" customHeight="1">
      <c r="A82" s="2"/>
      <c r="B82" s="45" t="s">
        <v>32</v>
      </c>
      <c r="C82" s="45"/>
      <c r="D82" s="46">
        <f>+$AJ$9</f>
        <v>67</v>
      </c>
      <c r="E82" s="47" t="s">
        <v>30</v>
      </c>
      <c r="F82" s="47"/>
      <c r="G82" s="120" t="s">
        <v>33</v>
      </c>
      <c r="H82" s="120"/>
      <c r="I82" s="120"/>
      <c r="J82" s="120"/>
      <c r="K82" s="120"/>
      <c r="L82" s="120"/>
      <c r="M82" s="120"/>
      <c r="N82" s="120"/>
      <c r="O82" s="120"/>
      <c r="P82" s="51">
        <f>COUNTIF($T$10:$T$144,"Vắng")</f>
        <v>0</v>
      </c>
      <c r="Q82" s="51"/>
      <c r="R82" s="52"/>
      <c r="S82" s="50"/>
      <c r="T82" s="50" t="s">
        <v>30</v>
      </c>
      <c r="U82" s="3"/>
    </row>
    <row r="83" spans="1:38" ht="16.5" customHeight="1">
      <c r="A83" s="2"/>
      <c r="B83" s="45" t="s">
        <v>49</v>
      </c>
      <c r="C83" s="45"/>
      <c r="D83" s="85">
        <f>COUNTIF(V11:V78,"Học lại")</f>
        <v>1</v>
      </c>
      <c r="E83" s="47" t="s">
        <v>30</v>
      </c>
      <c r="F83" s="47"/>
      <c r="G83" s="120" t="s">
        <v>50</v>
      </c>
      <c r="H83" s="120"/>
      <c r="I83" s="120"/>
      <c r="J83" s="120"/>
      <c r="K83" s="120"/>
      <c r="L83" s="120"/>
      <c r="M83" s="120"/>
      <c r="N83" s="120"/>
      <c r="O83" s="120"/>
      <c r="P83" s="48">
        <f>COUNTIF($T$10:$T$144,"Vắng có phép")</f>
        <v>0</v>
      </c>
      <c r="Q83" s="48"/>
      <c r="R83" s="49"/>
      <c r="S83" s="50"/>
      <c r="T83" s="50" t="s">
        <v>30</v>
      </c>
      <c r="U83" s="3"/>
    </row>
    <row r="84" spans="1:38" ht="3" customHeight="1">
      <c r="A84" s="2"/>
      <c r="B84" s="39"/>
      <c r="C84" s="40"/>
      <c r="D84" s="40"/>
      <c r="E84" s="41"/>
      <c r="F84" s="41"/>
      <c r="G84" s="41"/>
      <c r="H84" s="42"/>
      <c r="I84" s="43"/>
      <c r="J84" s="43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3"/>
    </row>
    <row r="85" spans="1:38">
      <c r="B85" s="86" t="s">
        <v>34</v>
      </c>
      <c r="C85" s="86"/>
      <c r="D85" s="87">
        <f>COUNTIF(V11:V78,"Thi lại")</f>
        <v>0</v>
      </c>
      <c r="E85" s="88" t="s">
        <v>30</v>
      </c>
      <c r="F85" s="3"/>
      <c r="G85" s="3"/>
      <c r="H85" s="3"/>
      <c r="I85" s="3"/>
      <c r="J85" s="96"/>
      <c r="K85" s="96"/>
      <c r="L85" s="96"/>
      <c r="M85" s="96"/>
      <c r="N85" s="96"/>
      <c r="O85" s="96"/>
      <c r="P85" s="96"/>
      <c r="Q85" s="96"/>
      <c r="R85" s="96"/>
      <c r="S85" s="96"/>
      <c r="T85" s="96"/>
      <c r="U85" s="3"/>
    </row>
    <row r="86" spans="1:38">
      <c r="B86" s="86"/>
      <c r="C86" s="86"/>
      <c r="D86" s="87"/>
      <c r="E86" s="88"/>
      <c r="F86" s="3"/>
      <c r="G86" s="3"/>
      <c r="H86" s="3"/>
      <c r="I86" s="96" t="s">
        <v>855</v>
      </c>
      <c r="J86" s="96"/>
      <c r="K86" s="96"/>
      <c r="L86" s="96"/>
      <c r="M86" s="96"/>
      <c r="N86" s="96"/>
      <c r="O86" s="96"/>
      <c r="P86" s="96"/>
      <c r="Q86" s="96"/>
      <c r="R86" s="96"/>
      <c r="S86" s="96"/>
      <c r="T86" s="96"/>
      <c r="U86" s="3"/>
    </row>
    <row r="87" spans="1:38" ht="30" customHeight="1">
      <c r="A87" s="53"/>
      <c r="B87" s="99"/>
      <c r="C87" s="99"/>
      <c r="D87" s="99"/>
      <c r="E87" s="99"/>
      <c r="F87" s="99"/>
      <c r="G87" s="99"/>
      <c r="H87" s="99"/>
      <c r="I87" s="54"/>
      <c r="J87" s="130"/>
      <c r="K87" s="130"/>
      <c r="L87" s="130"/>
      <c r="M87" s="130"/>
      <c r="N87" s="130"/>
      <c r="O87" s="130"/>
      <c r="P87" s="130"/>
      <c r="Q87" s="130"/>
      <c r="R87" s="130"/>
      <c r="S87" s="130"/>
      <c r="T87" s="130"/>
      <c r="U87" s="3"/>
    </row>
    <row r="88" spans="1:38" ht="16.5" customHeight="1">
      <c r="A88" s="2"/>
      <c r="B88" s="39"/>
      <c r="C88" s="55"/>
      <c r="D88" s="55"/>
      <c r="E88" s="56"/>
      <c r="F88" s="56"/>
      <c r="G88" s="56"/>
      <c r="H88" s="57"/>
      <c r="I88" s="58"/>
      <c r="J88" s="58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</row>
    <row r="89" spans="1:38" s="2" customFormat="1">
      <c r="B89" s="99"/>
      <c r="C89" s="99"/>
      <c r="D89" s="100"/>
      <c r="E89" s="100"/>
      <c r="F89" s="100"/>
      <c r="G89" s="100"/>
      <c r="H89" s="100"/>
      <c r="I89" s="58"/>
      <c r="J89" s="58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 ht="9.75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 ht="3.75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 ht="18" customHeight="1">
      <c r="A95" s="1"/>
      <c r="B95" s="98"/>
      <c r="C95" s="98"/>
      <c r="D95" s="98"/>
      <c r="E95" s="98"/>
      <c r="F95" s="98"/>
      <c r="G95" s="98"/>
      <c r="H95" s="98"/>
      <c r="I95" s="98"/>
      <c r="J95" s="98"/>
      <c r="K95" s="98"/>
      <c r="L95" s="98"/>
      <c r="M95" s="98"/>
      <c r="N95" s="98"/>
      <c r="O95" s="98"/>
      <c r="P95" s="98"/>
      <c r="Q95" s="98"/>
      <c r="R95" s="98"/>
      <c r="S95" s="98"/>
      <c r="T95" s="98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 ht="4.5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1:38" s="2" customFormat="1" ht="36.75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62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</row>
    <row r="98" spans="1:38" ht="38.25" hidden="1" customHeight="1">
      <c r="B98" s="102"/>
      <c r="C98" s="99"/>
      <c r="D98" s="99"/>
      <c r="E98" s="99"/>
      <c r="F98" s="99"/>
      <c r="G98" s="99"/>
      <c r="H98" s="102"/>
      <c r="I98" s="102"/>
      <c r="J98" s="102"/>
      <c r="K98" s="102"/>
      <c r="L98" s="102"/>
      <c r="M98" s="102"/>
      <c r="N98" s="103"/>
      <c r="O98" s="103"/>
      <c r="P98" s="103"/>
      <c r="Q98" s="103"/>
      <c r="R98" s="103"/>
      <c r="S98" s="103"/>
      <c r="T98" s="103"/>
    </row>
    <row r="99" spans="1:38" hidden="1">
      <c r="B99" s="39"/>
      <c r="C99" s="55"/>
      <c r="D99" s="55"/>
      <c r="E99" s="56"/>
      <c r="F99" s="56"/>
      <c r="G99" s="56"/>
      <c r="H99" s="57"/>
      <c r="I99" s="58"/>
      <c r="J99" s="58"/>
      <c r="K99" s="3"/>
      <c r="L99" s="3"/>
      <c r="M99" s="3"/>
      <c r="N99" s="3"/>
      <c r="O99" s="3"/>
      <c r="P99" s="3"/>
      <c r="Q99" s="3"/>
      <c r="R99" s="3"/>
      <c r="S99" s="3"/>
      <c r="T99" s="3"/>
    </row>
    <row r="100" spans="1:38" hidden="1">
      <c r="B100" s="99"/>
      <c r="C100" s="99"/>
      <c r="D100" s="100"/>
      <c r="E100" s="100"/>
      <c r="F100" s="100"/>
      <c r="G100" s="100"/>
      <c r="H100" s="100"/>
      <c r="I100" s="58"/>
      <c r="J100" s="58"/>
      <c r="K100" s="44"/>
      <c r="L100" s="44"/>
      <c r="M100" s="44"/>
      <c r="N100" s="44"/>
      <c r="O100" s="44"/>
      <c r="P100" s="44"/>
      <c r="Q100" s="44"/>
      <c r="R100" s="44"/>
      <c r="S100" s="44"/>
      <c r="T100" s="44"/>
    </row>
    <row r="101" spans="1:38" hidden="1"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</row>
    <row r="102" spans="1:38" hidden="1"/>
    <row r="103" spans="1:38" hidden="1"/>
    <row r="104" spans="1:38" hidden="1"/>
    <row r="105" spans="1:38" hidden="1"/>
    <row r="106" spans="1:38" hidden="1">
      <c r="B106" s="101"/>
      <c r="C106" s="101"/>
      <c r="D106" s="101"/>
      <c r="E106" s="101"/>
      <c r="F106" s="101"/>
      <c r="G106" s="101"/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1"/>
    </row>
    <row r="107" spans="1:38" hidden="1"/>
    <row r="108" spans="1:38" hidden="1"/>
    <row r="109" spans="1:38" hidden="1"/>
    <row r="110" spans="1:38" hidden="1"/>
    <row r="111" spans="1:38" hidden="1"/>
    <row r="112" spans="1:38" hidden="1"/>
    <row r="113" hidden="1"/>
    <row r="114" hidden="1"/>
    <row r="115" hidden="1"/>
  </sheetData>
  <sheetProtection formatCells="0" formatColumns="0" formatRows="0" insertColumns="0" insertRows="0" insertHyperlinks="0" deleteColumns="0" deleteRows="0" sort="0" autoFilter="0" pivotTables="0"/>
  <autoFilter ref="A9:AL78">
    <filterColumn colId="3" showButton="0"/>
  </autoFilter>
  <mergeCells count="59">
    <mergeCell ref="N106:T106"/>
    <mergeCell ref="B95:C95"/>
    <mergeCell ref="D95:I95"/>
    <mergeCell ref="J95:T95"/>
    <mergeCell ref="B98:G98"/>
    <mergeCell ref="H98:M98"/>
    <mergeCell ref="N98:T98"/>
    <mergeCell ref="B100:C100"/>
    <mergeCell ref="D100:H100"/>
    <mergeCell ref="B106:D106"/>
    <mergeCell ref="E106:G106"/>
    <mergeCell ref="H106:M106"/>
    <mergeCell ref="J85:T85"/>
    <mergeCell ref="B87:H87"/>
    <mergeCell ref="J87:T87"/>
    <mergeCell ref="B89:C89"/>
    <mergeCell ref="D89:H89"/>
    <mergeCell ref="I86:T86"/>
    <mergeCell ref="T8:T10"/>
    <mergeCell ref="B10:G10"/>
    <mergeCell ref="B80:C80"/>
    <mergeCell ref="G81:O81"/>
    <mergeCell ref="G82:O82"/>
    <mergeCell ref="R8:R9"/>
    <mergeCell ref="S8:S9"/>
    <mergeCell ref="F8:F9"/>
    <mergeCell ref="G83:O83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AD5:AE7"/>
    <mergeCell ref="AF5:AG7"/>
    <mergeCell ref="AH5:AI7"/>
    <mergeCell ref="AJ5:AK7"/>
    <mergeCell ref="B6:C6"/>
    <mergeCell ref="H6:N6"/>
    <mergeCell ref="O6:T6"/>
    <mergeCell ref="B5:C5"/>
    <mergeCell ref="O5:T5"/>
    <mergeCell ref="W5:W8"/>
    <mergeCell ref="X5:X8"/>
    <mergeCell ref="Y5:Y8"/>
    <mergeCell ref="Z5:AC7"/>
    <mergeCell ref="B8:B9"/>
    <mergeCell ref="C8:C9"/>
    <mergeCell ref="D8:E9"/>
    <mergeCell ref="L1:T1"/>
    <mergeCell ref="B2:G2"/>
    <mergeCell ref="H2:T2"/>
    <mergeCell ref="B3:G3"/>
    <mergeCell ref="H3:T3"/>
    <mergeCell ref="G1:K1"/>
  </mergeCells>
  <conditionalFormatting sqref="H11:P78">
    <cfRule type="cellIs" dxfId="3" priority="2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AL3:AL9 X3:AK4 W5:AK9 D83 V11:W78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L103"/>
  <sheetViews>
    <sheetView tabSelected="1" topLeftCell="B1" workbookViewId="0">
      <pane ySplit="4" topLeftCell="A80" activePane="bottomLeft" state="frozen"/>
      <selection activeCell="A6" sqref="A6:XFD6"/>
      <selection pane="bottomLeft" activeCell="B83" sqref="A83:XFD93"/>
    </sheetView>
  </sheetViews>
  <sheetFormatPr defaultColWidth="9" defaultRowHeight="15.75"/>
  <cols>
    <col min="1" max="1" width="0.5" style="1" hidden="1" customWidth="1"/>
    <col min="2" max="2" width="6.375" style="1" customWidth="1"/>
    <col min="3" max="3" width="13.125" style="1" customWidth="1"/>
    <col min="4" max="4" width="14.875" style="1" customWidth="1"/>
    <col min="5" max="5" width="7.25" style="1" customWidth="1"/>
    <col min="6" max="6" width="9.375" style="1" hidden="1" customWidth="1"/>
    <col min="7" max="7" width="12.75" style="1" customWidth="1"/>
    <col min="8" max="8" width="8" style="1" customWidth="1"/>
    <col min="9" max="9" width="8.125" style="1" customWidth="1"/>
    <col min="10" max="11" width="4.375" style="1" hidden="1" customWidth="1"/>
    <col min="12" max="12" width="4.625" style="1" hidden="1" customWidth="1"/>
    <col min="13" max="13" width="4.875" style="1" hidden="1" customWidth="1"/>
    <col min="14" max="14" width="8.625" style="1" hidden="1" customWidth="1"/>
    <col min="15" max="15" width="9" style="1" hidden="1" customWidth="1"/>
    <col min="16" max="17" width="7.75" style="1" customWidth="1"/>
    <col min="18" max="18" width="6.5" style="1" hidden="1" customWidth="1"/>
    <col min="19" max="19" width="11.875" style="1" hidden="1" customWidth="1"/>
    <col min="20" max="20" width="17.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97" t="s">
        <v>0</v>
      </c>
      <c r="H1" s="97"/>
      <c r="I1" s="97"/>
      <c r="J1" s="97"/>
      <c r="K1" s="97"/>
      <c r="L1" s="97" t="s">
        <v>305</v>
      </c>
      <c r="M1" s="97"/>
      <c r="N1" s="97"/>
      <c r="O1" s="97"/>
      <c r="P1" s="97"/>
      <c r="Q1" s="97"/>
      <c r="R1" s="97"/>
      <c r="S1" s="97"/>
      <c r="T1" s="97"/>
    </row>
    <row r="2" spans="2:38" ht="27.75" customHeight="1">
      <c r="B2" s="121" t="s">
        <v>1</v>
      </c>
      <c r="C2" s="121"/>
      <c r="D2" s="121"/>
      <c r="E2" s="121"/>
      <c r="F2" s="121"/>
      <c r="G2" s="121"/>
      <c r="H2" s="127" t="s">
        <v>851</v>
      </c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3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3" t="s">
        <v>52</v>
      </c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5" t="s">
        <v>3</v>
      </c>
      <c r="C5" s="125"/>
      <c r="D5" s="95" t="s">
        <v>55</v>
      </c>
      <c r="E5" s="95"/>
      <c r="F5" s="95"/>
      <c r="G5" s="95"/>
      <c r="H5" s="95"/>
      <c r="I5" s="95"/>
      <c r="J5" s="95"/>
      <c r="K5" s="95"/>
      <c r="L5" s="95"/>
      <c r="M5" s="95"/>
      <c r="N5" s="95"/>
      <c r="O5" s="129" t="s">
        <v>61</v>
      </c>
      <c r="P5" s="129"/>
      <c r="Q5" s="129"/>
      <c r="R5" s="129"/>
      <c r="S5" s="129"/>
      <c r="T5" s="129"/>
      <c r="W5" s="104" t="s">
        <v>43</v>
      </c>
      <c r="X5" s="104" t="s">
        <v>9</v>
      </c>
      <c r="Y5" s="104" t="s">
        <v>42</v>
      </c>
      <c r="Z5" s="104" t="s">
        <v>41</v>
      </c>
      <c r="AA5" s="104"/>
      <c r="AB5" s="104"/>
      <c r="AC5" s="104"/>
      <c r="AD5" s="104" t="s">
        <v>40</v>
      </c>
      <c r="AE5" s="104"/>
      <c r="AF5" s="104" t="s">
        <v>38</v>
      </c>
      <c r="AG5" s="104"/>
      <c r="AH5" s="104" t="s">
        <v>39</v>
      </c>
      <c r="AI5" s="104"/>
      <c r="AJ5" s="104" t="s">
        <v>37</v>
      </c>
      <c r="AK5" s="104"/>
      <c r="AL5" s="83"/>
    </row>
    <row r="6" spans="2:38" ht="17.25" customHeight="1">
      <c r="B6" s="124" t="s">
        <v>4</v>
      </c>
      <c r="C6" s="124"/>
      <c r="D6" s="8">
        <v>2</v>
      </c>
      <c r="G6" s="92" t="s">
        <v>51</v>
      </c>
      <c r="H6" s="126" t="s">
        <v>58</v>
      </c>
      <c r="I6" s="126"/>
      <c r="J6" s="126"/>
      <c r="K6" s="126"/>
      <c r="L6" s="126"/>
      <c r="M6" s="126"/>
      <c r="N6" s="126"/>
      <c r="O6" s="129" t="s">
        <v>57</v>
      </c>
      <c r="P6" s="129"/>
      <c r="Q6" s="129"/>
      <c r="R6" s="129"/>
      <c r="S6" s="129"/>
      <c r="T6" s="129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4"/>
      <c r="X7" s="104"/>
      <c r="Y7" s="104"/>
      <c r="Z7" s="104"/>
      <c r="AA7" s="104"/>
      <c r="AB7" s="104"/>
      <c r="AC7" s="104"/>
      <c r="AD7" s="104"/>
      <c r="AE7" s="104"/>
      <c r="AF7" s="104"/>
      <c r="AG7" s="104"/>
      <c r="AH7" s="104"/>
      <c r="AI7" s="104"/>
      <c r="AJ7" s="104"/>
      <c r="AK7" s="104"/>
      <c r="AL7" s="83"/>
    </row>
    <row r="8" spans="2:38" ht="44.25" customHeight="1">
      <c r="B8" s="105" t="s">
        <v>5</v>
      </c>
      <c r="C8" s="113" t="s">
        <v>6</v>
      </c>
      <c r="D8" s="115" t="s">
        <v>7</v>
      </c>
      <c r="E8" s="116"/>
      <c r="F8" s="105" t="s">
        <v>8</v>
      </c>
      <c r="G8" s="105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12" t="s">
        <v>14</v>
      </c>
      <c r="M8" s="108" t="s">
        <v>44</v>
      </c>
      <c r="N8" s="110"/>
      <c r="O8" s="112" t="s">
        <v>15</v>
      </c>
      <c r="P8" s="112" t="s">
        <v>16</v>
      </c>
      <c r="Q8" s="105" t="s">
        <v>17</v>
      </c>
      <c r="R8" s="112" t="s">
        <v>18</v>
      </c>
      <c r="S8" s="105" t="s">
        <v>19</v>
      </c>
      <c r="T8" s="105" t="s">
        <v>20</v>
      </c>
      <c r="W8" s="104"/>
      <c r="X8" s="104"/>
      <c r="Y8" s="104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6"/>
      <c r="C9" s="114"/>
      <c r="D9" s="117"/>
      <c r="E9" s="118"/>
      <c r="F9" s="106"/>
      <c r="G9" s="106"/>
      <c r="H9" s="119"/>
      <c r="I9" s="119"/>
      <c r="J9" s="119"/>
      <c r="K9" s="119"/>
      <c r="L9" s="112"/>
      <c r="M9" s="94" t="s">
        <v>45</v>
      </c>
      <c r="N9" s="94" t="s">
        <v>46</v>
      </c>
      <c r="O9" s="112"/>
      <c r="P9" s="112"/>
      <c r="Q9" s="107"/>
      <c r="R9" s="112"/>
      <c r="S9" s="106"/>
      <c r="T9" s="107"/>
      <c r="V9" s="90"/>
      <c r="W9" s="67" t="str">
        <f>+D5</f>
        <v>Mỹ thuật cơ bản</v>
      </c>
      <c r="X9" s="68" t="str">
        <f>+O5</f>
        <v>Nhóm: MUL1218-04</v>
      </c>
      <c r="Y9" s="69">
        <f>+$AH$9+$AJ$9+$AF$9</f>
        <v>64</v>
      </c>
      <c r="Z9" s="63">
        <f>COUNTIF($S$10:$S$134,"Khiển trách")</f>
        <v>0</v>
      </c>
      <c r="AA9" s="63">
        <f>COUNTIF($S$10:$S$134,"Cảnh cáo")</f>
        <v>0</v>
      </c>
      <c r="AB9" s="63">
        <f>COUNTIF($S$10:$S$134,"Đình chỉ thi")</f>
        <v>0</v>
      </c>
      <c r="AC9" s="70">
        <f>+($Z$9+$AA$9+$AB$9)/$Y$9*100%</f>
        <v>0</v>
      </c>
      <c r="AD9" s="63">
        <f>SUM(COUNTIF($S$10:$S$132,"Vắng"),COUNTIF($S$10:$S$132,"Vắng có phép"))</f>
        <v>0</v>
      </c>
      <c r="AE9" s="71">
        <f>+$AD$9/$Y$9</f>
        <v>0</v>
      </c>
      <c r="AF9" s="72">
        <f>COUNTIF($V$10:$V$132,"Thi lại")</f>
        <v>0</v>
      </c>
      <c r="AG9" s="71">
        <f>+$AF$9/$Y$9</f>
        <v>0</v>
      </c>
      <c r="AH9" s="72">
        <f>COUNTIF($V$10:$V$133,"Học lại")</f>
        <v>1</v>
      </c>
      <c r="AI9" s="71">
        <f>+$AH$9/$Y$9</f>
        <v>1.5625E-2</v>
      </c>
      <c r="AJ9" s="63">
        <f>COUNTIF($V$11:$V$133,"Đạt")</f>
        <v>63</v>
      </c>
      <c r="AK9" s="70">
        <f>+$AJ$9/$Y$9</f>
        <v>0.984375</v>
      </c>
      <c r="AL9" s="82"/>
    </row>
    <row r="10" spans="2:38" ht="27" customHeight="1">
      <c r="B10" s="108" t="s">
        <v>26</v>
      </c>
      <c r="C10" s="109"/>
      <c r="D10" s="109"/>
      <c r="E10" s="109"/>
      <c r="F10" s="109"/>
      <c r="G10" s="110"/>
      <c r="H10" s="10">
        <v>10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60</v>
      </c>
      <c r="Q10" s="106"/>
      <c r="R10" s="14"/>
      <c r="S10" s="14"/>
      <c r="T10" s="106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30" customHeight="1">
      <c r="B11" s="15">
        <v>1</v>
      </c>
      <c r="C11" s="16" t="s">
        <v>690</v>
      </c>
      <c r="D11" s="17" t="s">
        <v>691</v>
      </c>
      <c r="E11" s="18" t="s">
        <v>64</v>
      </c>
      <c r="F11" s="19" t="s">
        <v>692</v>
      </c>
      <c r="G11" s="16" t="s">
        <v>75</v>
      </c>
      <c r="H11" s="20">
        <v>10</v>
      </c>
      <c r="I11" s="20">
        <v>10</v>
      </c>
      <c r="J11" s="20" t="s">
        <v>27</v>
      </c>
      <c r="K11" s="20" t="s">
        <v>27</v>
      </c>
      <c r="L11" s="21"/>
      <c r="M11" s="21"/>
      <c r="N11" s="21"/>
      <c r="O11" s="21"/>
      <c r="P11" s="22">
        <v>9</v>
      </c>
      <c r="Q11" s="23">
        <f t="shared" ref="Q11:Q74" si="0">ROUND(SUMPRODUCT(H11:P11,$H$10:$P$10)/100,1)</f>
        <v>9.4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A+</v>
      </c>
      <c r="S11" s="24" t="str">
        <f t="shared" ref="S11:S74" si="1">IF($Q11&lt;4,"Kém",IF(AND($Q11&gt;=4,$Q11&lt;=5.4),"Trung bình yếu",IF(AND($Q11&gt;=5.5,$Q11&lt;=6.9),"Trung bình",IF(AND($Q11&gt;=7,$Q11&lt;=8.4),"Khá",IF(AND($Q11&gt;=8.5,$Q11&lt;=10),"Giỏi","")))))</f>
        <v>Giỏi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30" customHeight="1">
      <c r="B12" s="26">
        <v>2</v>
      </c>
      <c r="C12" s="27" t="s">
        <v>693</v>
      </c>
      <c r="D12" s="28" t="s">
        <v>694</v>
      </c>
      <c r="E12" s="29" t="s">
        <v>73</v>
      </c>
      <c r="F12" s="30" t="s">
        <v>133</v>
      </c>
      <c r="G12" s="27" t="s">
        <v>66</v>
      </c>
      <c r="H12" s="31">
        <v>10</v>
      </c>
      <c r="I12" s="31">
        <v>8</v>
      </c>
      <c r="J12" s="31" t="s">
        <v>27</v>
      </c>
      <c r="K12" s="31" t="s">
        <v>27</v>
      </c>
      <c r="L12" s="32"/>
      <c r="M12" s="32"/>
      <c r="N12" s="32"/>
      <c r="O12" s="32"/>
      <c r="P12" s="33">
        <v>6.5</v>
      </c>
      <c r="Q12" s="34">
        <f t="shared" si="0"/>
        <v>7.3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>+IF(OR($H12=0,$I12=0,$J12=0,$K12=0),"Không đủ ĐKDT","")</f>
        <v/>
      </c>
      <c r="U12" s="3"/>
      <c r="V12" s="91" t="str">
        <f t="shared" ref="V12:V74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30" customHeight="1">
      <c r="B13" s="26">
        <v>3</v>
      </c>
      <c r="C13" s="27" t="s">
        <v>695</v>
      </c>
      <c r="D13" s="28" t="s">
        <v>696</v>
      </c>
      <c r="E13" s="29" t="s">
        <v>73</v>
      </c>
      <c r="F13" s="30" t="s">
        <v>563</v>
      </c>
      <c r="G13" s="27" t="s">
        <v>88</v>
      </c>
      <c r="H13" s="31">
        <v>10</v>
      </c>
      <c r="I13" s="31">
        <v>9</v>
      </c>
      <c r="J13" s="31" t="s">
        <v>27</v>
      </c>
      <c r="K13" s="31" t="s">
        <v>27</v>
      </c>
      <c r="L13" s="38"/>
      <c r="M13" s="38"/>
      <c r="N13" s="38"/>
      <c r="O13" s="38"/>
      <c r="P13" s="33">
        <v>8.5</v>
      </c>
      <c r="Q13" s="34">
        <f t="shared" si="0"/>
        <v>8.8000000000000007</v>
      </c>
      <c r="R13" s="35" t="str">
        <f t="shared" ref="R13:R74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A</v>
      </c>
      <c r="S13" s="36" t="str">
        <f t="shared" si="1"/>
        <v>Giỏi</v>
      </c>
      <c r="T13" s="37" t="str">
        <f t="shared" ref="T13:T74" si="4">+IF(OR($H13=0,$I13=0,$J13=0,$K13=0),"Không đủ ĐKDT","")</f>
        <v/>
      </c>
      <c r="U13" s="3"/>
      <c r="V13" s="91" t="str">
        <f t="shared" si="2"/>
        <v>Đạt</v>
      </c>
      <c r="W13" s="74"/>
      <c r="X13" s="75"/>
      <c r="Y13" s="75"/>
      <c r="Z13" s="93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30" customHeight="1">
      <c r="B14" s="26">
        <v>4</v>
      </c>
      <c r="C14" s="27" t="s">
        <v>697</v>
      </c>
      <c r="D14" s="28" t="s">
        <v>176</v>
      </c>
      <c r="E14" s="29" t="s">
        <v>99</v>
      </c>
      <c r="F14" s="30" t="s">
        <v>698</v>
      </c>
      <c r="G14" s="27" t="s">
        <v>66</v>
      </c>
      <c r="H14" s="31">
        <v>10</v>
      </c>
      <c r="I14" s="31">
        <v>8</v>
      </c>
      <c r="J14" s="31" t="s">
        <v>27</v>
      </c>
      <c r="K14" s="31" t="s">
        <v>27</v>
      </c>
      <c r="L14" s="38"/>
      <c r="M14" s="38"/>
      <c r="N14" s="38"/>
      <c r="O14" s="38"/>
      <c r="P14" s="33">
        <v>8</v>
      </c>
      <c r="Q14" s="34">
        <f t="shared" si="0"/>
        <v>8.1999999999999993</v>
      </c>
      <c r="R14" s="35" t="str">
        <f t="shared" si="3"/>
        <v>B+</v>
      </c>
      <c r="S14" s="36" t="str">
        <f t="shared" si="1"/>
        <v>Khá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30" customHeight="1">
      <c r="B15" s="26">
        <v>5</v>
      </c>
      <c r="C15" s="27" t="s">
        <v>699</v>
      </c>
      <c r="D15" s="28" t="s">
        <v>700</v>
      </c>
      <c r="E15" s="29" t="s">
        <v>701</v>
      </c>
      <c r="F15" s="30" t="s">
        <v>597</v>
      </c>
      <c r="G15" s="27" t="s">
        <v>66</v>
      </c>
      <c r="H15" s="31">
        <v>10</v>
      </c>
      <c r="I15" s="31">
        <v>8</v>
      </c>
      <c r="J15" s="31" t="s">
        <v>27</v>
      </c>
      <c r="K15" s="31" t="s">
        <v>27</v>
      </c>
      <c r="L15" s="38"/>
      <c r="M15" s="38"/>
      <c r="N15" s="38"/>
      <c r="O15" s="38"/>
      <c r="P15" s="33">
        <v>8</v>
      </c>
      <c r="Q15" s="34">
        <f t="shared" si="0"/>
        <v>8.1999999999999993</v>
      </c>
      <c r="R15" s="35" t="str">
        <f t="shared" si="3"/>
        <v>B+</v>
      </c>
      <c r="S15" s="36" t="str">
        <f t="shared" si="1"/>
        <v>Khá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30" customHeight="1">
      <c r="B16" s="26">
        <v>6</v>
      </c>
      <c r="C16" s="27" t="s">
        <v>702</v>
      </c>
      <c r="D16" s="28" t="s">
        <v>703</v>
      </c>
      <c r="E16" s="29" t="s">
        <v>106</v>
      </c>
      <c r="F16" s="30" t="s">
        <v>257</v>
      </c>
      <c r="G16" s="27" t="s">
        <v>88</v>
      </c>
      <c r="H16" s="31">
        <v>10</v>
      </c>
      <c r="I16" s="31">
        <v>6.5</v>
      </c>
      <c r="J16" s="31" t="s">
        <v>27</v>
      </c>
      <c r="K16" s="31" t="s">
        <v>27</v>
      </c>
      <c r="L16" s="38"/>
      <c r="M16" s="38"/>
      <c r="N16" s="38"/>
      <c r="O16" s="38"/>
      <c r="P16" s="33">
        <v>8.5</v>
      </c>
      <c r="Q16" s="34">
        <f t="shared" si="0"/>
        <v>8.1</v>
      </c>
      <c r="R16" s="35" t="str">
        <f t="shared" si="3"/>
        <v>B+</v>
      </c>
      <c r="S16" s="36" t="str">
        <f t="shared" si="1"/>
        <v>Khá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30" customHeight="1">
      <c r="B17" s="26">
        <v>7</v>
      </c>
      <c r="C17" s="27" t="s">
        <v>704</v>
      </c>
      <c r="D17" s="28" t="s">
        <v>705</v>
      </c>
      <c r="E17" s="29" t="s">
        <v>706</v>
      </c>
      <c r="F17" s="30" t="s">
        <v>707</v>
      </c>
      <c r="G17" s="27" t="s">
        <v>108</v>
      </c>
      <c r="H17" s="31">
        <v>10</v>
      </c>
      <c r="I17" s="31">
        <v>7.5</v>
      </c>
      <c r="J17" s="31" t="s">
        <v>27</v>
      </c>
      <c r="K17" s="31" t="s">
        <v>27</v>
      </c>
      <c r="L17" s="38"/>
      <c r="M17" s="38"/>
      <c r="N17" s="38"/>
      <c r="O17" s="38"/>
      <c r="P17" s="33">
        <v>7.5</v>
      </c>
      <c r="Q17" s="34">
        <f t="shared" si="0"/>
        <v>7.8</v>
      </c>
      <c r="R17" s="35" t="str">
        <f t="shared" si="3"/>
        <v>B</v>
      </c>
      <c r="S17" s="36" t="str">
        <f t="shared" si="1"/>
        <v>Khá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30" customHeight="1">
      <c r="B18" s="26">
        <v>8</v>
      </c>
      <c r="C18" s="27" t="s">
        <v>708</v>
      </c>
      <c r="D18" s="28" t="s">
        <v>709</v>
      </c>
      <c r="E18" s="29" t="s">
        <v>114</v>
      </c>
      <c r="F18" s="30" t="s">
        <v>554</v>
      </c>
      <c r="G18" s="27" t="s">
        <v>66</v>
      </c>
      <c r="H18" s="31">
        <v>0</v>
      </c>
      <c r="I18" s="31">
        <v>0</v>
      </c>
      <c r="J18" s="31" t="s">
        <v>27</v>
      </c>
      <c r="K18" s="31" t="s">
        <v>27</v>
      </c>
      <c r="L18" s="38"/>
      <c r="M18" s="38"/>
      <c r="N18" s="38"/>
      <c r="O18" s="38"/>
      <c r="P18" s="33" t="s">
        <v>852</v>
      </c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>Không đủ ĐKDT</v>
      </c>
      <c r="U18" s="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30" customHeight="1">
      <c r="B19" s="26">
        <v>9</v>
      </c>
      <c r="C19" s="27" t="s">
        <v>710</v>
      </c>
      <c r="D19" s="28" t="s">
        <v>711</v>
      </c>
      <c r="E19" s="29" t="s">
        <v>114</v>
      </c>
      <c r="F19" s="30" t="s">
        <v>712</v>
      </c>
      <c r="G19" s="27" t="s">
        <v>70</v>
      </c>
      <c r="H19" s="31">
        <v>9</v>
      </c>
      <c r="I19" s="31">
        <v>7</v>
      </c>
      <c r="J19" s="31" t="s">
        <v>27</v>
      </c>
      <c r="K19" s="31" t="s">
        <v>27</v>
      </c>
      <c r="L19" s="38"/>
      <c r="M19" s="38"/>
      <c r="N19" s="38"/>
      <c r="O19" s="38"/>
      <c r="P19" s="33">
        <v>6.5</v>
      </c>
      <c r="Q19" s="34">
        <f t="shared" si="0"/>
        <v>6.9</v>
      </c>
      <c r="R19" s="35" t="str">
        <f t="shared" si="3"/>
        <v>C+</v>
      </c>
      <c r="S19" s="36" t="str">
        <f t="shared" si="1"/>
        <v>Trung bình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30" customHeight="1">
      <c r="B20" s="26">
        <v>10</v>
      </c>
      <c r="C20" s="27" t="s">
        <v>713</v>
      </c>
      <c r="D20" s="28" t="s">
        <v>714</v>
      </c>
      <c r="E20" s="29" t="s">
        <v>132</v>
      </c>
      <c r="F20" s="30" t="s">
        <v>92</v>
      </c>
      <c r="G20" s="27" t="s">
        <v>70</v>
      </c>
      <c r="H20" s="31">
        <v>10</v>
      </c>
      <c r="I20" s="31">
        <v>8</v>
      </c>
      <c r="J20" s="31" t="s">
        <v>27</v>
      </c>
      <c r="K20" s="31" t="s">
        <v>27</v>
      </c>
      <c r="L20" s="38"/>
      <c r="M20" s="38"/>
      <c r="N20" s="38"/>
      <c r="O20" s="38"/>
      <c r="P20" s="33">
        <v>7</v>
      </c>
      <c r="Q20" s="34">
        <f t="shared" si="0"/>
        <v>7.6</v>
      </c>
      <c r="R20" s="35" t="str">
        <f t="shared" si="3"/>
        <v>B</v>
      </c>
      <c r="S20" s="36" t="str">
        <f t="shared" si="1"/>
        <v>Khá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30" customHeight="1">
      <c r="B21" s="26">
        <v>11</v>
      </c>
      <c r="C21" s="27" t="s">
        <v>715</v>
      </c>
      <c r="D21" s="28" t="s">
        <v>716</v>
      </c>
      <c r="E21" s="29" t="s">
        <v>132</v>
      </c>
      <c r="F21" s="30" t="s">
        <v>717</v>
      </c>
      <c r="G21" s="27" t="s">
        <v>108</v>
      </c>
      <c r="H21" s="31">
        <v>10</v>
      </c>
      <c r="I21" s="31">
        <v>7.5</v>
      </c>
      <c r="J21" s="31" t="s">
        <v>27</v>
      </c>
      <c r="K21" s="31" t="s">
        <v>27</v>
      </c>
      <c r="L21" s="38"/>
      <c r="M21" s="38"/>
      <c r="N21" s="38"/>
      <c r="O21" s="38"/>
      <c r="P21" s="33">
        <v>7</v>
      </c>
      <c r="Q21" s="34">
        <f t="shared" si="0"/>
        <v>7.5</v>
      </c>
      <c r="R21" s="35" t="str">
        <f t="shared" si="3"/>
        <v>B</v>
      </c>
      <c r="S21" s="36" t="str">
        <f t="shared" si="1"/>
        <v>Khá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30" customHeight="1">
      <c r="B22" s="26">
        <v>12</v>
      </c>
      <c r="C22" s="27" t="s">
        <v>718</v>
      </c>
      <c r="D22" s="28" t="s">
        <v>719</v>
      </c>
      <c r="E22" s="29" t="s">
        <v>139</v>
      </c>
      <c r="F22" s="30" t="s">
        <v>720</v>
      </c>
      <c r="G22" s="27" t="s">
        <v>70</v>
      </c>
      <c r="H22" s="31">
        <v>10</v>
      </c>
      <c r="I22" s="31">
        <v>7.5</v>
      </c>
      <c r="J22" s="31" t="s">
        <v>27</v>
      </c>
      <c r="K22" s="31" t="s">
        <v>27</v>
      </c>
      <c r="L22" s="38"/>
      <c r="M22" s="38"/>
      <c r="N22" s="38"/>
      <c r="O22" s="38"/>
      <c r="P22" s="33">
        <v>7.5</v>
      </c>
      <c r="Q22" s="34">
        <f t="shared" si="0"/>
        <v>7.8</v>
      </c>
      <c r="R22" s="35" t="str">
        <f t="shared" si="3"/>
        <v>B</v>
      </c>
      <c r="S22" s="36" t="str">
        <f t="shared" si="1"/>
        <v>Khá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30" customHeight="1">
      <c r="B23" s="26">
        <v>13</v>
      </c>
      <c r="C23" s="27" t="s">
        <v>721</v>
      </c>
      <c r="D23" s="28" t="s">
        <v>316</v>
      </c>
      <c r="E23" s="29" t="s">
        <v>139</v>
      </c>
      <c r="F23" s="30" t="s">
        <v>270</v>
      </c>
      <c r="G23" s="27" t="s">
        <v>108</v>
      </c>
      <c r="H23" s="31">
        <v>10</v>
      </c>
      <c r="I23" s="31">
        <v>7.5</v>
      </c>
      <c r="J23" s="31" t="s">
        <v>27</v>
      </c>
      <c r="K23" s="31" t="s">
        <v>27</v>
      </c>
      <c r="L23" s="38"/>
      <c r="M23" s="38"/>
      <c r="N23" s="38"/>
      <c r="O23" s="38"/>
      <c r="P23" s="33">
        <v>6.5</v>
      </c>
      <c r="Q23" s="34">
        <f t="shared" si="0"/>
        <v>7.2</v>
      </c>
      <c r="R23" s="35" t="str">
        <f t="shared" si="3"/>
        <v>B</v>
      </c>
      <c r="S23" s="36" t="str">
        <f t="shared" si="1"/>
        <v>Khá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30" customHeight="1">
      <c r="B24" s="26">
        <v>14</v>
      </c>
      <c r="C24" s="27" t="s">
        <v>722</v>
      </c>
      <c r="D24" s="28" t="s">
        <v>723</v>
      </c>
      <c r="E24" s="29" t="s">
        <v>143</v>
      </c>
      <c r="F24" s="30" t="s">
        <v>724</v>
      </c>
      <c r="G24" s="27" t="s">
        <v>66</v>
      </c>
      <c r="H24" s="31">
        <v>9</v>
      </c>
      <c r="I24" s="31">
        <v>7.5</v>
      </c>
      <c r="J24" s="31" t="s">
        <v>27</v>
      </c>
      <c r="K24" s="31" t="s">
        <v>27</v>
      </c>
      <c r="L24" s="38"/>
      <c r="M24" s="38"/>
      <c r="N24" s="38"/>
      <c r="O24" s="38"/>
      <c r="P24" s="33">
        <v>7.5</v>
      </c>
      <c r="Q24" s="34">
        <f t="shared" si="0"/>
        <v>7.7</v>
      </c>
      <c r="R24" s="35" t="str">
        <f t="shared" si="3"/>
        <v>B</v>
      </c>
      <c r="S24" s="36" t="str">
        <f t="shared" si="1"/>
        <v>Khá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30" customHeight="1">
      <c r="B25" s="26">
        <v>15</v>
      </c>
      <c r="C25" s="27" t="s">
        <v>725</v>
      </c>
      <c r="D25" s="28" t="s">
        <v>726</v>
      </c>
      <c r="E25" s="29" t="s">
        <v>550</v>
      </c>
      <c r="F25" s="30" t="s">
        <v>237</v>
      </c>
      <c r="G25" s="27" t="s">
        <v>66</v>
      </c>
      <c r="H25" s="31">
        <v>10</v>
      </c>
      <c r="I25" s="31">
        <v>8</v>
      </c>
      <c r="J25" s="31" t="s">
        <v>27</v>
      </c>
      <c r="K25" s="31" t="s">
        <v>27</v>
      </c>
      <c r="L25" s="38"/>
      <c r="M25" s="38"/>
      <c r="N25" s="38"/>
      <c r="O25" s="38"/>
      <c r="P25" s="33">
        <v>7.5</v>
      </c>
      <c r="Q25" s="34">
        <f t="shared" si="0"/>
        <v>7.9</v>
      </c>
      <c r="R25" s="35" t="str">
        <f t="shared" si="3"/>
        <v>B</v>
      </c>
      <c r="S25" s="36" t="str">
        <f t="shared" si="1"/>
        <v>Khá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30" customHeight="1">
      <c r="B26" s="26">
        <v>16</v>
      </c>
      <c r="C26" s="27" t="s">
        <v>727</v>
      </c>
      <c r="D26" s="28" t="s">
        <v>728</v>
      </c>
      <c r="E26" s="29" t="s">
        <v>550</v>
      </c>
      <c r="F26" s="30" t="s">
        <v>729</v>
      </c>
      <c r="G26" s="27" t="s">
        <v>108</v>
      </c>
      <c r="H26" s="31">
        <v>10</v>
      </c>
      <c r="I26" s="31">
        <v>8</v>
      </c>
      <c r="J26" s="31" t="s">
        <v>27</v>
      </c>
      <c r="K26" s="31" t="s">
        <v>27</v>
      </c>
      <c r="L26" s="38"/>
      <c r="M26" s="38"/>
      <c r="N26" s="38"/>
      <c r="O26" s="38"/>
      <c r="P26" s="33">
        <v>8</v>
      </c>
      <c r="Q26" s="34">
        <f t="shared" si="0"/>
        <v>8.1999999999999993</v>
      </c>
      <c r="R26" s="35" t="str">
        <f t="shared" si="3"/>
        <v>B+</v>
      </c>
      <c r="S26" s="36" t="str">
        <f t="shared" si="1"/>
        <v>Khá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30" customHeight="1">
      <c r="B27" s="26">
        <v>17</v>
      </c>
      <c r="C27" s="27" t="s">
        <v>730</v>
      </c>
      <c r="D27" s="28" t="s">
        <v>731</v>
      </c>
      <c r="E27" s="29" t="s">
        <v>151</v>
      </c>
      <c r="F27" s="30" t="s">
        <v>536</v>
      </c>
      <c r="G27" s="27" t="s">
        <v>75</v>
      </c>
      <c r="H27" s="31">
        <v>8</v>
      </c>
      <c r="I27" s="31">
        <v>7.5</v>
      </c>
      <c r="J27" s="31" t="s">
        <v>27</v>
      </c>
      <c r="K27" s="31" t="s">
        <v>27</v>
      </c>
      <c r="L27" s="38"/>
      <c r="M27" s="38"/>
      <c r="N27" s="38"/>
      <c r="O27" s="38"/>
      <c r="P27" s="33">
        <v>7.5</v>
      </c>
      <c r="Q27" s="34">
        <f t="shared" si="0"/>
        <v>7.6</v>
      </c>
      <c r="R27" s="35" t="str">
        <f t="shared" si="3"/>
        <v>B</v>
      </c>
      <c r="S27" s="36" t="str">
        <f t="shared" si="1"/>
        <v>Khá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30" customHeight="1">
      <c r="B28" s="26">
        <v>18</v>
      </c>
      <c r="C28" s="27" t="s">
        <v>732</v>
      </c>
      <c r="D28" s="28" t="s">
        <v>733</v>
      </c>
      <c r="E28" s="29" t="s">
        <v>734</v>
      </c>
      <c r="F28" s="30" t="s">
        <v>735</v>
      </c>
      <c r="G28" s="27" t="s">
        <v>66</v>
      </c>
      <c r="H28" s="31">
        <v>10</v>
      </c>
      <c r="I28" s="31">
        <v>9</v>
      </c>
      <c r="J28" s="31" t="s">
        <v>27</v>
      </c>
      <c r="K28" s="31" t="s">
        <v>27</v>
      </c>
      <c r="L28" s="38"/>
      <c r="M28" s="38"/>
      <c r="N28" s="38"/>
      <c r="O28" s="38"/>
      <c r="P28" s="33">
        <v>9</v>
      </c>
      <c r="Q28" s="34">
        <f t="shared" si="0"/>
        <v>9.1</v>
      </c>
      <c r="R28" s="35" t="str">
        <f t="shared" si="3"/>
        <v>A+</v>
      </c>
      <c r="S28" s="36" t="str">
        <f t="shared" si="1"/>
        <v>Giỏi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30" customHeight="1">
      <c r="B29" s="26">
        <v>19</v>
      </c>
      <c r="C29" s="27" t="s">
        <v>736</v>
      </c>
      <c r="D29" s="28" t="s">
        <v>737</v>
      </c>
      <c r="E29" s="29" t="s">
        <v>155</v>
      </c>
      <c r="F29" s="30" t="s">
        <v>738</v>
      </c>
      <c r="G29" s="27" t="s">
        <v>75</v>
      </c>
      <c r="H29" s="31">
        <v>10</v>
      </c>
      <c r="I29" s="31">
        <v>9</v>
      </c>
      <c r="J29" s="31" t="s">
        <v>27</v>
      </c>
      <c r="K29" s="31" t="s">
        <v>27</v>
      </c>
      <c r="L29" s="38"/>
      <c r="M29" s="38"/>
      <c r="N29" s="38"/>
      <c r="O29" s="38"/>
      <c r="P29" s="33">
        <v>7.5</v>
      </c>
      <c r="Q29" s="34">
        <f t="shared" si="0"/>
        <v>8.1999999999999993</v>
      </c>
      <c r="R29" s="35" t="str">
        <f t="shared" si="3"/>
        <v>B+</v>
      </c>
      <c r="S29" s="36" t="str">
        <f t="shared" si="1"/>
        <v>Khá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30" customHeight="1">
      <c r="B30" s="26">
        <v>20</v>
      </c>
      <c r="C30" s="27" t="s">
        <v>739</v>
      </c>
      <c r="D30" s="28" t="s">
        <v>665</v>
      </c>
      <c r="E30" s="29" t="s">
        <v>351</v>
      </c>
      <c r="F30" s="30" t="s">
        <v>547</v>
      </c>
      <c r="G30" s="27" t="s">
        <v>70</v>
      </c>
      <c r="H30" s="31">
        <v>10</v>
      </c>
      <c r="I30" s="31">
        <v>8.5</v>
      </c>
      <c r="J30" s="31" t="s">
        <v>27</v>
      </c>
      <c r="K30" s="31" t="s">
        <v>27</v>
      </c>
      <c r="L30" s="38"/>
      <c r="M30" s="38"/>
      <c r="N30" s="38"/>
      <c r="O30" s="38"/>
      <c r="P30" s="33">
        <v>8</v>
      </c>
      <c r="Q30" s="34">
        <f t="shared" si="0"/>
        <v>8.4</v>
      </c>
      <c r="R30" s="35" t="str">
        <f t="shared" si="3"/>
        <v>B+</v>
      </c>
      <c r="S30" s="36" t="str">
        <f t="shared" si="1"/>
        <v>Khá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30" customHeight="1">
      <c r="B31" s="26">
        <v>21</v>
      </c>
      <c r="C31" s="27" t="s">
        <v>740</v>
      </c>
      <c r="D31" s="28" t="s">
        <v>741</v>
      </c>
      <c r="E31" s="29" t="s">
        <v>180</v>
      </c>
      <c r="F31" s="30" t="s">
        <v>742</v>
      </c>
      <c r="G31" s="27" t="s">
        <v>75</v>
      </c>
      <c r="H31" s="31">
        <v>8</v>
      </c>
      <c r="I31" s="31">
        <v>8</v>
      </c>
      <c r="J31" s="31" t="s">
        <v>27</v>
      </c>
      <c r="K31" s="31" t="s">
        <v>27</v>
      </c>
      <c r="L31" s="38"/>
      <c r="M31" s="38"/>
      <c r="N31" s="38"/>
      <c r="O31" s="38"/>
      <c r="P31" s="33">
        <v>9</v>
      </c>
      <c r="Q31" s="34">
        <f t="shared" si="0"/>
        <v>8.6</v>
      </c>
      <c r="R31" s="35" t="str">
        <f t="shared" si="3"/>
        <v>A</v>
      </c>
      <c r="S31" s="36" t="str">
        <f t="shared" si="1"/>
        <v>Giỏi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30" customHeight="1">
      <c r="B32" s="26">
        <v>22</v>
      </c>
      <c r="C32" s="27" t="s">
        <v>743</v>
      </c>
      <c r="D32" s="28" t="s">
        <v>744</v>
      </c>
      <c r="E32" s="29" t="s">
        <v>180</v>
      </c>
      <c r="F32" s="30" t="s">
        <v>254</v>
      </c>
      <c r="G32" s="27" t="s">
        <v>66</v>
      </c>
      <c r="H32" s="31">
        <v>10</v>
      </c>
      <c r="I32" s="31">
        <v>7</v>
      </c>
      <c r="J32" s="31" t="s">
        <v>27</v>
      </c>
      <c r="K32" s="31" t="s">
        <v>27</v>
      </c>
      <c r="L32" s="38"/>
      <c r="M32" s="38"/>
      <c r="N32" s="38"/>
      <c r="O32" s="38"/>
      <c r="P32" s="33">
        <v>8.5</v>
      </c>
      <c r="Q32" s="34">
        <f t="shared" si="0"/>
        <v>8.1999999999999993</v>
      </c>
      <c r="R32" s="35" t="str">
        <f t="shared" si="3"/>
        <v>B+</v>
      </c>
      <c r="S32" s="36" t="str">
        <f t="shared" si="1"/>
        <v>Khá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30" customHeight="1">
      <c r="B33" s="26">
        <v>23</v>
      </c>
      <c r="C33" s="27" t="s">
        <v>745</v>
      </c>
      <c r="D33" s="28" t="s">
        <v>746</v>
      </c>
      <c r="E33" s="29" t="s">
        <v>194</v>
      </c>
      <c r="F33" s="30" t="s">
        <v>551</v>
      </c>
      <c r="G33" s="27" t="s">
        <v>66</v>
      </c>
      <c r="H33" s="31">
        <v>10</v>
      </c>
      <c r="I33" s="31">
        <v>9.5</v>
      </c>
      <c r="J33" s="31" t="s">
        <v>27</v>
      </c>
      <c r="K33" s="31" t="s">
        <v>27</v>
      </c>
      <c r="L33" s="38"/>
      <c r="M33" s="38"/>
      <c r="N33" s="38"/>
      <c r="O33" s="38"/>
      <c r="P33" s="33">
        <v>9</v>
      </c>
      <c r="Q33" s="34">
        <f t="shared" si="0"/>
        <v>9.3000000000000007</v>
      </c>
      <c r="R33" s="35" t="str">
        <f t="shared" si="3"/>
        <v>A+</v>
      </c>
      <c r="S33" s="36" t="str">
        <f t="shared" si="1"/>
        <v>Giỏi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30" customHeight="1">
      <c r="B34" s="26">
        <v>24</v>
      </c>
      <c r="C34" s="27" t="s">
        <v>747</v>
      </c>
      <c r="D34" s="28" t="s">
        <v>748</v>
      </c>
      <c r="E34" s="29" t="s">
        <v>194</v>
      </c>
      <c r="F34" s="30" t="s">
        <v>398</v>
      </c>
      <c r="G34" s="27" t="s">
        <v>70</v>
      </c>
      <c r="H34" s="31">
        <v>10</v>
      </c>
      <c r="I34" s="31">
        <v>10</v>
      </c>
      <c r="J34" s="31" t="s">
        <v>27</v>
      </c>
      <c r="K34" s="31" t="s">
        <v>27</v>
      </c>
      <c r="L34" s="38"/>
      <c r="M34" s="38"/>
      <c r="N34" s="38"/>
      <c r="O34" s="38"/>
      <c r="P34" s="33">
        <v>9.5</v>
      </c>
      <c r="Q34" s="34">
        <f t="shared" si="0"/>
        <v>9.6999999999999993</v>
      </c>
      <c r="R34" s="35" t="str">
        <f t="shared" si="3"/>
        <v>A+</v>
      </c>
      <c r="S34" s="36" t="str">
        <f t="shared" si="1"/>
        <v>Giỏi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30" customHeight="1">
      <c r="B35" s="26">
        <v>25</v>
      </c>
      <c r="C35" s="27" t="s">
        <v>749</v>
      </c>
      <c r="D35" s="28" t="s">
        <v>665</v>
      </c>
      <c r="E35" s="29" t="s">
        <v>197</v>
      </c>
      <c r="F35" s="30" t="s">
        <v>750</v>
      </c>
      <c r="G35" s="27" t="s">
        <v>75</v>
      </c>
      <c r="H35" s="31">
        <v>10</v>
      </c>
      <c r="I35" s="31">
        <v>7.5</v>
      </c>
      <c r="J35" s="31" t="s">
        <v>27</v>
      </c>
      <c r="K35" s="31" t="s">
        <v>27</v>
      </c>
      <c r="L35" s="38"/>
      <c r="M35" s="38"/>
      <c r="N35" s="38"/>
      <c r="O35" s="38"/>
      <c r="P35" s="33">
        <v>7</v>
      </c>
      <c r="Q35" s="34">
        <f t="shared" si="0"/>
        <v>7.5</v>
      </c>
      <c r="R35" s="35" t="str">
        <f t="shared" si="3"/>
        <v>B</v>
      </c>
      <c r="S35" s="36" t="str">
        <f t="shared" si="1"/>
        <v>Khá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30" customHeight="1">
      <c r="B36" s="26">
        <v>26</v>
      </c>
      <c r="C36" s="27" t="s">
        <v>751</v>
      </c>
      <c r="D36" s="28" t="s">
        <v>665</v>
      </c>
      <c r="E36" s="29" t="s">
        <v>197</v>
      </c>
      <c r="F36" s="30" t="s">
        <v>712</v>
      </c>
      <c r="G36" s="27" t="s">
        <v>66</v>
      </c>
      <c r="H36" s="31">
        <v>9</v>
      </c>
      <c r="I36" s="31">
        <v>8.5</v>
      </c>
      <c r="J36" s="31" t="s">
        <v>27</v>
      </c>
      <c r="K36" s="31" t="s">
        <v>27</v>
      </c>
      <c r="L36" s="38"/>
      <c r="M36" s="38"/>
      <c r="N36" s="38"/>
      <c r="O36" s="38"/>
      <c r="P36" s="33">
        <v>9.5</v>
      </c>
      <c r="Q36" s="34">
        <f t="shared" si="0"/>
        <v>9.1999999999999993</v>
      </c>
      <c r="R36" s="35" t="str">
        <f t="shared" si="3"/>
        <v>A+</v>
      </c>
      <c r="S36" s="36" t="str">
        <f t="shared" si="1"/>
        <v>Giỏi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30" customHeight="1">
      <c r="B37" s="26">
        <v>27</v>
      </c>
      <c r="C37" s="27" t="s">
        <v>752</v>
      </c>
      <c r="D37" s="28" t="s">
        <v>711</v>
      </c>
      <c r="E37" s="29" t="s">
        <v>753</v>
      </c>
      <c r="F37" s="30" t="s">
        <v>754</v>
      </c>
      <c r="G37" s="27" t="s">
        <v>88</v>
      </c>
      <c r="H37" s="31">
        <v>10</v>
      </c>
      <c r="I37" s="31">
        <v>8.5</v>
      </c>
      <c r="J37" s="31" t="s">
        <v>27</v>
      </c>
      <c r="K37" s="31" t="s">
        <v>27</v>
      </c>
      <c r="L37" s="38"/>
      <c r="M37" s="38"/>
      <c r="N37" s="38"/>
      <c r="O37" s="38"/>
      <c r="P37" s="33">
        <v>8</v>
      </c>
      <c r="Q37" s="34">
        <f t="shared" si="0"/>
        <v>8.4</v>
      </c>
      <c r="R37" s="35" t="str">
        <f t="shared" si="3"/>
        <v>B+</v>
      </c>
      <c r="S37" s="36" t="str">
        <f t="shared" si="1"/>
        <v>Khá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30" customHeight="1">
      <c r="B38" s="26">
        <v>28</v>
      </c>
      <c r="C38" s="27" t="s">
        <v>755</v>
      </c>
      <c r="D38" s="28" t="s">
        <v>631</v>
      </c>
      <c r="E38" s="29" t="s">
        <v>596</v>
      </c>
      <c r="F38" s="30" t="s">
        <v>231</v>
      </c>
      <c r="G38" s="27" t="s">
        <v>108</v>
      </c>
      <c r="H38" s="31">
        <v>10</v>
      </c>
      <c r="I38" s="31">
        <v>8</v>
      </c>
      <c r="J38" s="31" t="s">
        <v>27</v>
      </c>
      <c r="K38" s="31" t="s">
        <v>27</v>
      </c>
      <c r="L38" s="38"/>
      <c r="M38" s="38"/>
      <c r="N38" s="38"/>
      <c r="O38" s="38"/>
      <c r="P38" s="33">
        <v>7</v>
      </c>
      <c r="Q38" s="34">
        <f t="shared" si="0"/>
        <v>7.6</v>
      </c>
      <c r="R38" s="35" t="str">
        <f t="shared" si="3"/>
        <v>B</v>
      </c>
      <c r="S38" s="36" t="str">
        <f t="shared" si="1"/>
        <v>Khá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30" customHeight="1">
      <c r="B39" s="26">
        <v>29</v>
      </c>
      <c r="C39" s="27" t="s">
        <v>756</v>
      </c>
      <c r="D39" s="28" t="s">
        <v>757</v>
      </c>
      <c r="E39" s="29" t="s">
        <v>220</v>
      </c>
      <c r="F39" s="30" t="s">
        <v>758</v>
      </c>
      <c r="G39" s="27" t="s">
        <v>88</v>
      </c>
      <c r="H39" s="31">
        <v>10</v>
      </c>
      <c r="I39" s="31">
        <v>7</v>
      </c>
      <c r="J39" s="31" t="s">
        <v>27</v>
      </c>
      <c r="K39" s="31" t="s">
        <v>27</v>
      </c>
      <c r="L39" s="38"/>
      <c r="M39" s="38"/>
      <c r="N39" s="38"/>
      <c r="O39" s="38"/>
      <c r="P39" s="33">
        <v>7.5</v>
      </c>
      <c r="Q39" s="34">
        <f t="shared" si="0"/>
        <v>7.6</v>
      </c>
      <c r="R39" s="35" t="str">
        <f t="shared" si="3"/>
        <v>B</v>
      </c>
      <c r="S39" s="36" t="str">
        <f t="shared" si="1"/>
        <v>Khá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30" customHeight="1">
      <c r="B40" s="26">
        <v>30</v>
      </c>
      <c r="C40" s="27" t="s">
        <v>759</v>
      </c>
      <c r="D40" s="28" t="s">
        <v>760</v>
      </c>
      <c r="E40" s="29" t="s">
        <v>220</v>
      </c>
      <c r="F40" s="30" t="s">
        <v>761</v>
      </c>
      <c r="G40" s="27" t="s">
        <v>66</v>
      </c>
      <c r="H40" s="31">
        <v>9</v>
      </c>
      <c r="I40" s="31">
        <v>8</v>
      </c>
      <c r="J40" s="31" t="s">
        <v>27</v>
      </c>
      <c r="K40" s="31" t="s">
        <v>27</v>
      </c>
      <c r="L40" s="38"/>
      <c r="M40" s="38"/>
      <c r="N40" s="38"/>
      <c r="O40" s="38"/>
      <c r="P40" s="33">
        <v>6.5</v>
      </c>
      <c r="Q40" s="34">
        <f t="shared" si="0"/>
        <v>7.2</v>
      </c>
      <c r="R40" s="35" t="str">
        <f t="shared" si="3"/>
        <v>B</v>
      </c>
      <c r="S40" s="36" t="str">
        <f t="shared" si="1"/>
        <v>Khá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30" customHeight="1">
      <c r="B41" s="26">
        <v>31</v>
      </c>
      <c r="C41" s="27" t="s">
        <v>762</v>
      </c>
      <c r="D41" s="28" t="s">
        <v>763</v>
      </c>
      <c r="E41" s="29" t="s">
        <v>764</v>
      </c>
      <c r="F41" s="30" t="s">
        <v>599</v>
      </c>
      <c r="G41" s="27" t="s">
        <v>108</v>
      </c>
      <c r="H41" s="31">
        <v>10</v>
      </c>
      <c r="I41" s="31">
        <v>8</v>
      </c>
      <c r="J41" s="31" t="s">
        <v>27</v>
      </c>
      <c r="K41" s="31" t="s">
        <v>27</v>
      </c>
      <c r="L41" s="38"/>
      <c r="M41" s="38"/>
      <c r="N41" s="38"/>
      <c r="O41" s="38"/>
      <c r="P41" s="33">
        <v>7.5</v>
      </c>
      <c r="Q41" s="34">
        <f t="shared" si="0"/>
        <v>7.9</v>
      </c>
      <c r="R41" s="35" t="str">
        <f t="shared" si="3"/>
        <v>B</v>
      </c>
      <c r="S41" s="36" t="str">
        <f t="shared" si="1"/>
        <v>Khá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30" customHeight="1">
      <c r="B42" s="26">
        <v>32</v>
      </c>
      <c r="C42" s="27" t="s">
        <v>765</v>
      </c>
      <c r="D42" s="28" t="s">
        <v>763</v>
      </c>
      <c r="E42" s="29" t="s">
        <v>764</v>
      </c>
      <c r="F42" s="30" t="s">
        <v>148</v>
      </c>
      <c r="G42" s="27" t="s">
        <v>88</v>
      </c>
      <c r="H42" s="31">
        <v>10</v>
      </c>
      <c r="I42" s="31">
        <v>7</v>
      </c>
      <c r="J42" s="31" t="s">
        <v>27</v>
      </c>
      <c r="K42" s="31" t="s">
        <v>27</v>
      </c>
      <c r="L42" s="38"/>
      <c r="M42" s="38"/>
      <c r="N42" s="38"/>
      <c r="O42" s="38"/>
      <c r="P42" s="33">
        <v>6.5</v>
      </c>
      <c r="Q42" s="34">
        <f t="shared" si="0"/>
        <v>7</v>
      </c>
      <c r="R42" s="35" t="str">
        <f t="shared" si="3"/>
        <v>B</v>
      </c>
      <c r="S42" s="36" t="str">
        <f t="shared" si="1"/>
        <v>Khá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30" customHeight="1">
      <c r="B43" s="26">
        <v>33</v>
      </c>
      <c r="C43" s="27" t="s">
        <v>766</v>
      </c>
      <c r="D43" s="28" t="s">
        <v>682</v>
      </c>
      <c r="E43" s="29" t="s">
        <v>764</v>
      </c>
      <c r="F43" s="30" t="s">
        <v>767</v>
      </c>
      <c r="G43" s="27" t="s">
        <v>75</v>
      </c>
      <c r="H43" s="31">
        <v>10</v>
      </c>
      <c r="I43" s="31">
        <v>7.5</v>
      </c>
      <c r="J43" s="31" t="s">
        <v>27</v>
      </c>
      <c r="K43" s="31" t="s">
        <v>27</v>
      </c>
      <c r="L43" s="38"/>
      <c r="M43" s="38"/>
      <c r="N43" s="38"/>
      <c r="O43" s="38"/>
      <c r="P43" s="33">
        <v>7</v>
      </c>
      <c r="Q43" s="34">
        <f t="shared" si="0"/>
        <v>7.5</v>
      </c>
      <c r="R43" s="35" t="str">
        <f t="shared" si="3"/>
        <v>B</v>
      </c>
      <c r="S43" s="36" t="str">
        <f t="shared" si="1"/>
        <v>Khá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30" customHeight="1">
      <c r="B44" s="26">
        <v>34</v>
      </c>
      <c r="C44" s="27" t="s">
        <v>768</v>
      </c>
      <c r="D44" s="28" t="s">
        <v>347</v>
      </c>
      <c r="E44" s="29" t="s">
        <v>246</v>
      </c>
      <c r="F44" s="30" t="s">
        <v>769</v>
      </c>
      <c r="G44" s="27" t="s">
        <v>770</v>
      </c>
      <c r="H44" s="31">
        <v>9</v>
      </c>
      <c r="I44" s="31">
        <v>7</v>
      </c>
      <c r="J44" s="31" t="s">
        <v>27</v>
      </c>
      <c r="K44" s="31" t="s">
        <v>27</v>
      </c>
      <c r="L44" s="38"/>
      <c r="M44" s="38"/>
      <c r="N44" s="38"/>
      <c r="O44" s="38"/>
      <c r="P44" s="33">
        <v>7.5</v>
      </c>
      <c r="Q44" s="34">
        <f t="shared" si="0"/>
        <v>7.5</v>
      </c>
      <c r="R44" s="35" t="str">
        <f t="shared" si="3"/>
        <v>B</v>
      </c>
      <c r="S44" s="36" t="str">
        <f t="shared" si="1"/>
        <v>Khá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30" customHeight="1">
      <c r="B45" s="26">
        <v>35</v>
      </c>
      <c r="C45" s="27" t="s">
        <v>771</v>
      </c>
      <c r="D45" s="28" t="s">
        <v>370</v>
      </c>
      <c r="E45" s="29" t="s">
        <v>409</v>
      </c>
      <c r="F45" s="30" t="s">
        <v>772</v>
      </c>
      <c r="G45" s="27" t="s">
        <v>88</v>
      </c>
      <c r="H45" s="31">
        <v>10</v>
      </c>
      <c r="I45" s="31">
        <v>7.5</v>
      </c>
      <c r="J45" s="31" t="s">
        <v>27</v>
      </c>
      <c r="K45" s="31" t="s">
        <v>27</v>
      </c>
      <c r="L45" s="38"/>
      <c r="M45" s="38"/>
      <c r="N45" s="38"/>
      <c r="O45" s="38"/>
      <c r="P45" s="33">
        <v>7.5</v>
      </c>
      <c r="Q45" s="34">
        <f t="shared" si="0"/>
        <v>7.8</v>
      </c>
      <c r="R45" s="35" t="str">
        <f t="shared" si="3"/>
        <v>B</v>
      </c>
      <c r="S45" s="36" t="str">
        <f t="shared" si="1"/>
        <v>Khá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30" customHeight="1">
      <c r="B46" s="26">
        <v>36</v>
      </c>
      <c r="C46" s="27" t="s">
        <v>773</v>
      </c>
      <c r="D46" s="28" t="s">
        <v>774</v>
      </c>
      <c r="E46" s="29" t="s">
        <v>409</v>
      </c>
      <c r="F46" s="30" t="s">
        <v>775</v>
      </c>
      <c r="G46" s="27" t="s">
        <v>75</v>
      </c>
      <c r="H46" s="31">
        <v>10</v>
      </c>
      <c r="I46" s="31">
        <v>8</v>
      </c>
      <c r="J46" s="31" t="s">
        <v>27</v>
      </c>
      <c r="K46" s="31" t="s">
        <v>27</v>
      </c>
      <c r="L46" s="38"/>
      <c r="M46" s="38"/>
      <c r="N46" s="38"/>
      <c r="O46" s="38"/>
      <c r="P46" s="33">
        <v>8</v>
      </c>
      <c r="Q46" s="34">
        <f t="shared" si="0"/>
        <v>8.1999999999999993</v>
      </c>
      <c r="R46" s="35" t="str">
        <f t="shared" si="3"/>
        <v>B+</v>
      </c>
      <c r="S46" s="36" t="str">
        <f t="shared" si="1"/>
        <v>Khá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30" customHeight="1">
      <c r="B47" s="26">
        <v>37</v>
      </c>
      <c r="C47" s="27" t="s">
        <v>776</v>
      </c>
      <c r="D47" s="28" t="s">
        <v>777</v>
      </c>
      <c r="E47" s="29" t="s">
        <v>409</v>
      </c>
      <c r="F47" s="30" t="s">
        <v>217</v>
      </c>
      <c r="G47" s="27" t="s">
        <v>66</v>
      </c>
      <c r="H47" s="31">
        <v>9</v>
      </c>
      <c r="I47" s="31">
        <v>6</v>
      </c>
      <c r="J47" s="31" t="s">
        <v>27</v>
      </c>
      <c r="K47" s="31" t="s">
        <v>27</v>
      </c>
      <c r="L47" s="38"/>
      <c r="M47" s="38"/>
      <c r="N47" s="38"/>
      <c r="O47" s="38"/>
      <c r="P47" s="33">
        <v>7</v>
      </c>
      <c r="Q47" s="34">
        <f t="shared" si="0"/>
        <v>6.9</v>
      </c>
      <c r="R47" s="35" t="str">
        <f t="shared" si="3"/>
        <v>C+</v>
      </c>
      <c r="S47" s="36" t="str">
        <f t="shared" si="1"/>
        <v>Trung bình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30" customHeight="1">
      <c r="B48" s="26">
        <v>38</v>
      </c>
      <c r="C48" s="27" t="s">
        <v>778</v>
      </c>
      <c r="D48" s="28" t="s">
        <v>694</v>
      </c>
      <c r="E48" s="29" t="s">
        <v>779</v>
      </c>
      <c r="F48" s="30" t="s">
        <v>780</v>
      </c>
      <c r="G48" s="27" t="s">
        <v>108</v>
      </c>
      <c r="H48" s="31">
        <v>10</v>
      </c>
      <c r="I48" s="31">
        <v>9.5</v>
      </c>
      <c r="J48" s="31" t="s">
        <v>27</v>
      </c>
      <c r="K48" s="31" t="s">
        <v>27</v>
      </c>
      <c r="L48" s="38"/>
      <c r="M48" s="38"/>
      <c r="N48" s="38"/>
      <c r="O48" s="38"/>
      <c r="P48" s="33">
        <v>9</v>
      </c>
      <c r="Q48" s="34">
        <f t="shared" si="0"/>
        <v>9.3000000000000007</v>
      </c>
      <c r="R48" s="35" t="str">
        <f t="shared" si="3"/>
        <v>A+</v>
      </c>
      <c r="S48" s="36" t="str">
        <f t="shared" si="1"/>
        <v>Giỏi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30" customHeight="1">
      <c r="B49" s="26">
        <v>39</v>
      </c>
      <c r="C49" s="27" t="s">
        <v>781</v>
      </c>
      <c r="D49" s="28" t="s">
        <v>782</v>
      </c>
      <c r="E49" s="29" t="s">
        <v>412</v>
      </c>
      <c r="F49" s="30" t="s">
        <v>103</v>
      </c>
      <c r="G49" s="27" t="s">
        <v>75</v>
      </c>
      <c r="H49" s="31">
        <v>10</v>
      </c>
      <c r="I49" s="31">
        <v>9</v>
      </c>
      <c r="J49" s="31" t="s">
        <v>27</v>
      </c>
      <c r="K49" s="31" t="s">
        <v>27</v>
      </c>
      <c r="L49" s="38"/>
      <c r="M49" s="38"/>
      <c r="N49" s="38"/>
      <c r="O49" s="38"/>
      <c r="P49" s="33">
        <v>9</v>
      </c>
      <c r="Q49" s="34">
        <f t="shared" si="0"/>
        <v>9.1</v>
      </c>
      <c r="R49" s="35" t="str">
        <f t="shared" si="3"/>
        <v>A+</v>
      </c>
      <c r="S49" s="36" t="str">
        <f t="shared" si="1"/>
        <v>Giỏi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30" customHeight="1">
      <c r="B50" s="26">
        <v>40</v>
      </c>
      <c r="C50" s="27" t="s">
        <v>783</v>
      </c>
      <c r="D50" s="28" t="s">
        <v>147</v>
      </c>
      <c r="E50" s="29" t="s">
        <v>784</v>
      </c>
      <c r="F50" s="30" t="s">
        <v>785</v>
      </c>
      <c r="G50" s="27" t="s">
        <v>66</v>
      </c>
      <c r="H50" s="31">
        <v>10</v>
      </c>
      <c r="I50" s="31">
        <v>7.5</v>
      </c>
      <c r="J50" s="31" t="s">
        <v>27</v>
      </c>
      <c r="K50" s="31" t="s">
        <v>27</v>
      </c>
      <c r="L50" s="38"/>
      <c r="M50" s="38"/>
      <c r="N50" s="38"/>
      <c r="O50" s="38"/>
      <c r="P50" s="33">
        <v>6.5</v>
      </c>
      <c r="Q50" s="34">
        <f t="shared" si="0"/>
        <v>7.2</v>
      </c>
      <c r="R50" s="35" t="str">
        <f t="shared" si="3"/>
        <v>B</v>
      </c>
      <c r="S50" s="36" t="str">
        <f t="shared" si="1"/>
        <v>Khá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30" customHeight="1">
      <c r="B51" s="26">
        <v>41</v>
      </c>
      <c r="C51" s="27" t="s">
        <v>786</v>
      </c>
      <c r="D51" s="28" t="s">
        <v>375</v>
      </c>
      <c r="E51" s="29" t="s">
        <v>787</v>
      </c>
      <c r="F51" s="30" t="s">
        <v>788</v>
      </c>
      <c r="G51" s="27" t="s">
        <v>70</v>
      </c>
      <c r="H51" s="31">
        <v>10</v>
      </c>
      <c r="I51" s="31">
        <v>8</v>
      </c>
      <c r="J51" s="31" t="s">
        <v>27</v>
      </c>
      <c r="K51" s="31" t="s">
        <v>27</v>
      </c>
      <c r="L51" s="38"/>
      <c r="M51" s="38"/>
      <c r="N51" s="38"/>
      <c r="O51" s="38"/>
      <c r="P51" s="33">
        <v>8.5</v>
      </c>
      <c r="Q51" s="34">
        <f t="shared" si="0"/>
        <v>8.5</v>
      </c>
      <c r="R51" s="35" t="str">
        <f t="shared" si="3"/>
        <v>A</v>
      </c>
      <c r="S51" s="36" t="str">
        <f t="shared" si="1"/>
        <v>Giỏi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30" customHeight="1">
      <c r="B52" s="26">
        <v>42</v>
      </c>
      <c r="C52" s="27" t="s">
        <v>789</v>
      </c>
      <c r="D52" s="28" t="s">
        <v>176</v>
      </c>
      <c r="E52" s="29" t="s">
        <v>790</v>
      </c>
      <c r="F52" s="30" t="s">
        <v>791</v>
      </c>
      <c r="G52" s="27" t="s">
        <v>108</v>
      </c>
      <c r="H52" s="31">
        <v>10</v>
      </c>
      <c r="I52" s="31">
        <v>8</v>
      </c>
      <c r="J52" s="31" t="s">
        <v>27</v>
      </c>
      <c r="K52" s="31" t="s">
        <v>27</v>
      </c>
      <c r="L52" s="38"/>
      <c r="M52" s="38"/>
      <c r="N52" s="38"/>
      <c r="O52" s="38"/>
      <c r="P52" s="33">
        <v>7.5</v>
      </c>
      <c r="Q52" s="34">
        <f t="shared" si="0"/>
        <v>7.9</v>
      </c>
      <c r="R52" s="35" t="str">
        <f t="shared" si="3"/>
        <v>B</v>
      </c>
      <c r="S52" s="36" t="str">
        <f t="shared" si="1"/>
        <v>Khá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30" customHeight="1">
      <c r="B53" s="26">
        <v>43</v>
      </c>
      <c r="C53" s="27" t="s">
        <v>792</v>
      </c>
      <c r="D53" s="28" t="s">
        <v>793</v>
      </c>
      <c r="E53" s="29" t="s">
        <v>450</v>
      </c>
      <c r="F53" s="30" t="s">
        <v>794</v>
      </c>
      <c r="G53" s="27" t="s">
        <v>88</v>
      </c>
      <c r="H53" s="31">
        <v>10</v>
      </c>
      <c r="I53" s="31">
        <v>8</v>
      </c>
      <c r="J53" s="31" t="s">
        <v>27</v>
      </c>
      <c r="K53" s="31" t="s">
        <v>27</v>
      </c>
      <c r="L53" s="38"/>
      <c r="M53" s="38"/>
      <c r="N53" s="38"/>
      <c r="O53" s="38"/>
      <c r="P53" s="33">
        <v>8.5</v>
      </c>
      <c r="Q53" s="34">
        <f t="shared" si="0"/>
        <v>8.5</v>
      </c>
      <c r="R53" s="35" t="str">
        <f t="shared" si="3"/>
        <v>A</v>
      </c>
      <c r="S53" s="36" t="str">
        <f t="shared" si="1"/>
        <v>Giỏi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30" customHeight="1">
      <c r="B54" s="26">
        <v>44</v>
      </c>
      <c r="C54" s="27" t="s">
        <v>795</v>
      </c>
      <c r="D54" s="28" t="s">
        <v>796</v>
      </c>
      <c r="E54" s="29" t="s">
        <v>797</v>
      </c>
      <c r="F54" s="30" t="s">
        <v>270</v>
      </c>
      <c r="G54" s="27" t="s">
        <v>75</v>
      </c>
      <c r="H54" s="31">
        <v>9</v>
      </c>
      <c r="I54" s="31">
        <v>7</v>
      </c>
      <c r="J54" s="31" t="s">
        <v>27</v>
      </c>
      <c r="K54" s="31" t="s">
        <v>27</v>
      </c>
      <c r="L54" s="38"/>
      <c r="M54" s="38"/>
      <c r="N54" s="38"/>
      <c r="O54" s="38"/>
      <c r="P54" s="33">
        <v>8</v>
      </c>
      <c r="Q54" s="34">
        <f t="shared" si="0"/>
        <v>7.8</v>
      </c>
      <c r="R54" s="35" t="str">
        <f t="shared" si="3"/>
        <v>B</v>
      </c>
      <c r="S54" s="36" t="str">
        <f t="shared" si="1"/>
        <v>Khá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30" customHeight="1">
      <c r="B55" s="26">
        <v>45</v>
      </c>
      <c r="C55" s="27" t="s">
        <v>798</v>
      </c>
      <c r="D55" s="28" t="s">
        <v>799</v>
      </c>
      <c r="E55" s="29" t="s">
        <v>264</v>
      </c>
      <c r="F55" s="30" t="s">
        <v>800</v>
      </c>
      <c r="G55" s="27" t="s">
        <v>611</v>
      </c>
      <c r="H55" s="31">
        <v>9</v>
      </c>
      <c r="I55" s="31">
        <v>6</v>
      </c>
      <c r="J55" s="31" t="s">
        <v>27</v>
      </c>
      <c r="K55" s="31" t="s">
        <v>27</v>
      </c>
      <c r="L55" s="38"/>
      <c r="M55" s="38"/>
      <c r="N55" s="38"/>
      <c r="O55" s="38"/>
      <c r="P55" s="33">
        <v>6.5</v>
      </c>
      <c r="Q55" s="34">
        <f t="shared" si="0"/>
        <v>6.6</v>
      </c>
      <c r="R55" s="35" t="str">
        <f t="shared" si="3"/>
        <v>C+</v>
      </c>
      <c r="S55" s="36" t="str">
        <f t="shared" si="1"/>
        <v>Trung bình</v>
      </c>
      <c r="T55" s="37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30" customHeight="1">
      <c r="B56" s="26">
        <v>46</v>
      </c>
      <c r="C56" s="27" t="s">
        <v>801</v>
      </c>
      <c r="D56" s="28" t="s">
        <v>802</v>
      </c>
      <c r="E56" s="29" t="s">
        <v>264</v>
      </c>
      <c r="F56" s="30" t="s">
        <v>803</v>
      </c>
      <c r="G56" s="27" t="s">
        <v>88</v>
      </c>
      <c r="H56" s="31">
        <v>10</v>
      </c>
      <c r="I56" s="31">
        <v>7.5</v>
      </c>
      <c r="J56" s="31" t="s">
        <v>27</v>
      </c>
      <c r="K56" s="31" t="s">
        <v>27</v>
      </c>
      <c r="L56" s="38"/>
      <c r="M56" s="38"/>
      <c r="N56" s="38"/>
      <c r="O56" s="38"/>
      <c r="P56" s="33">
        <v>7.5</v>
      </c>
      <c r="Q56" s="34">
        <f t="shared" si="0"/>
        <v>7.8</v>
      </c>
      <c r="R56" s="35" t="str">
        <f t="shared" si="3"/>
        <v>B</v>
      </c>
      <c r="S56" s="36" t="str">
        <f t="shared" si="1"/>
        <v>Khá</v>
      </c>
      <c r="T56" s="37" t="str">
        <f t="shared" si="4"/>
        <v/>
      </c>
      <c r="U56" s="3"/>
      <c r="V56" s="91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30" customHeight="1">
      <c r="B57" s="26">
        <v>47</v>
      </c>
      <c r="C57" s="27" t="s">
        <v>804</v>
      </c>
      <c r="D57" s="28" t="s">
        <v>796</v>
      </c>
      <c r="E57" s="29" t="s">
        <v>805</v>
      </c>
      <c r="F57" s="30" t="s">
        <v>373</v>
      </c>
      <c r="G57" s="27" t="s">
        <v>66</v>
      </c>
      <c r="H57" s="31">
        <v>10</v>
      </c>
      <c r="I57" s="31">
        <v>6.5</v>
      </c>
      <c r="J57" s="31" t="s">
        <v>27</v>
      </c>
      <c r="K57" s="31" t="s">
        <v>27</v>
      </c>
      <c r="L57" s="38"/>
      <c r="M57" s="38"/>
      <c r="N57" s="38"/>
      <c r="O57" s="38"/>
      <c r="P57" s="33">
        <v>7</v>
      </c>
      <c r="Q57" s="34">
        <f t="shared" si="0"/>
        <v>7.2</v>
      </c>
      <c r="R57" s="35" t="str">
        <f t="shared" si="3"/>
        <v>B</v>
      </c>
      <c r="S57" s="36" t="str">
        <f t="shared" si="1"/>
        <v>Khá</v>
      </c>
      <c r="T57" s="37" t="str">
        <f t="shared" si="4"/>
        <v/>
      </c>
      <c r="U57" s="3"/>
      <c r="V57" s="91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30" customHeight="1">
      <c r="B58" s="26">
        <v>48</v>
      </c>
      <c r="C58" s="27" t="s">
        <v>806</v>
      </c>
      <c r="D58" s="28" t="s">
        <v>347</v>
      </c>
      <c r="E58" s="29" t="s">
        <v>807</v>
      </c>
      <c r="F58" s="30" t="s">
        <v>129</v>
      </c>
      <c r="G58" s="27" t="s">
        <v>70</v>
      </c>
      <c r="H58" s="31">
        <v>10</v>
      </c>
      <c r="I58" s="31">
        <v>7.5</v>
      </c>
      <c r="J58" s="31" t="s">
        <v>27</v>
      </c>
      <c r="K58" s="31" t="s">
        <v>27</v>
      </c>
      <c r="L58" s="38"/>
      <c r="M58" s="38"/>
      <c r="N58" s="38"/>
      <c r="O58" s="38"/>
      <c r="P58" s="33">
        <v>8</v>
      </c>
      <c r="Q58" s="34">
        <f t="shared" si="0"/>
        <v>8.1</v>
      </c>
      <c r="R58" s="35" t="str">
        <f t="shared" si="3"/>
        <v>B+</v>
      </c>
      <c r="S58" s="36" t="str">
        <f t="shared" si="1"/>
        <v>Khá</v>
      </c>
      <c r="T58" s="37" t="str">
        <f t="shared" si="4"/>
        <v/>
      </c>
      <c r="U58" s="3"/>
      <c r="V58" s="91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30" customHeight="1">
      <c r="B59" s="26">
        <v>49</v>
      </c>
      <c r="C59" s="27" t="s">
        <v>808</v>
      </c>
      <c r="D59" s="28" t="s">
        <v>809</v>
      </c>
      <c r="E59" s="29" t="s">
        <v>810</v>
      </c>
      <c r="F59" s="30" t="s">
        <v>811</v>
      </c>
      <c r="G59" s="27" t="s">
        <v>88</v>
      </c>
      <c r="H59" s="31">
        <v>10</v>
      </c>
      <c r="I59" s="31">
        <v>7</v>
      </c>
      <c r="J59" s="31" t="s">
        <v>27</v>
      </c>
      <c r="K59" s="31" t="s">
        <v>27</v>
      </c>
      <c r="L59" s="38"/>
      <c r="M59" s="38"/>
      <c r="N59" s="38"/>
      <c r="O59" s="38"/>
      <c r="P59" s="33">
        <v>6.5</v>
      </c>
      <c r="Q59" s="34">
        <f t="shared" si="0"/>
        <v>7</v>
      </c>
      <c r="R59" s="35" t="str">
        <f t="shared" si="3"/>
        <v>B</v>
      </c>
      <c r="S59" s="36" t="str">
        <f t="shared" si="1"/>
        <v>Khá</v>
      </c>
      <c r="T59" s="37" t="str">
        <f t="shared" si="4"/>
        <v/>
      </c>
      <c r="U59" s="3"/>
      <c r="V59" s="91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30" customHeight="1">
      <c r="B60" s="26">
        <v>50</v>
      </c>
      <c r="C60" s="27" t="s">
        <v>812</v>
      </c>
      <c r="D60" s="28" t="s">
        <v>453</v>
      </c>
      <c r="E60" s="29" t="s">
        <v>810</v>
      </c>
      <c r="F60" s="30" t="s">
        <v>227</v>
      </c>
      <c r="G60" s="27" t="s">
        <v>75</v>
      </c>
      <c r="H60" s="31">
        <v>10</v>
      </c>
      <c r="I60" s="31">
        <v>5</v>
      </c>
      <c r="J60" s="31" t="s">
        <v>27</v>
      </c>
      <c r="K60" s="31" t="s">
        <v>27</v>
      </c>
      <c r="L60" s="38"/>
      <c r="M60" s="38"/>
      <c r="N60" s="38"/>
      <c r="O60" s="38"/>
      <c r="P60" s="33">
        <v>6</v>
      </c>
      <c r="Q60" s="34">
        <f t="shared" si="0"/>
        <v>6.1</v>
      </c>
      <c r="R60" s="35" t="str">
        <f t="shared" si="3"/>
        <v>C</v>
      </c>
      <c r="S60" s="36" t="str">
        <f t="shared" si="1"/>
        <v>Trung bình</v>
      </c>
      <c r="T60" s="37" t="str">
        <f t="shared" si="4"/>
        <v/>
      </c>
      <c r="U60" s="3"/>
      <c r="V60" s="91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30" customHeight="1">
      <c r="B61" s="26">
        <v>51</v>
      </c>
      <c r="C61" s="27" t="s">
        <v>813</v>
      </c>
      <c r="D61" s="28" t="s">
        <v>159</v>
      </c>
      <c r="E61" s="29" t="s">
        <v>478</v>
      </c>
      <c r="F61" s="30" t="s">
        <v>814</v>
      </c>
      <c r="G61" s="27" t="s">
        <v>88</v>
      </c>
      <c r="H61" s="31">
        <v>10</v>
      </c>
      <c r="I61" s="31">
        <v>9</v>
      </c>
      <c r="J61" s="31" t="s">
        <v>27</v>
      </c>
      <c r="K61" s="31" t="s">
        <v>27</v>
      </c>
      <c r="L61" s="38"/>
      <c r="M61" s="38"/>
      <c r="N61" s="38"/>
      <c r="O61" s="38"/>
      <c r="P61" s="33">
        <v>9</v>
      </c>
      <c r="Q61" s="34">
        <f t="shared" si="0"/>
        <v>9.1</v>
      </c>
      <c r="R61" s="35" t="str">
        <f t="shared" si="3"/>
        <v>A+</v>
      </c>
      <c r="S61" s="36" t="str">
        <f t="shared" si="1"/>
        <v>Giỏi</v>
      </c>
      <c r="T61" s="37" t="str">
        <f t="shared" si="4"/>
        <v/>
      </c>
      <c r="U61" s="3"/>
      <c r="V61" s="91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30" customHeight="1">
      <c r="B62" s="26">
        <v>52</v>
      </c>
      <c r="C62" s="27" t="s">
        <v>815</v>
      </c>
      <c r="D62" s="28" t="s">
        <v>340</v>
      </c>
      <c r="E62" s="29" t="s">
        <v>816</v>
      </c>
      <c r="F62" s="30" t="s">
        <v>333</v>
      </c>
      <c r="G62" s="27" t="s">
        <v>66</v>
      </c>
      <c r="H62" s="31">
        <v>10</v>
      </c>
      <c r="I62" s="31">
        <v>9</v>
      </c>
      <c r="J62" s="31" t="s">
        <v>27</v>
      </c>
      <c r="K62" s="31" t="s">
        <v>27</v>
      </c>
      <c r="L62" s="38"/>
      <c r="M62" s="38"/>
      <c r="N62" s="38"/>
      <c r="O62" s="38"/>
      <c r="P62" s="33">
        <v>8</v>
      </c>
      <c r="Q62" s="34">
        <f t="shared" si="0"/>
        <v>8.5</v>
      </c>
      <c r="R62" s="35" t="str">
        <f t="shared" si="3"/>
        <v>A</v>
      </c>
      <c r="S62" s="36" t="str">
        <f t="shared" si="1"/>
        <v>Giỏi</v>
      </c>
      <c r="T62" s="37" t="str">
        <f t="shared" si="4"/>
        <v/>
      </c>
      <c r="U62" s="3"/>
      <c r="V62" s="91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30" customHeight="1">
      <c r="B63" s="26">
        <v>53</v>
      </c>
      <c r="C63" s="27" t="s">
        <v>817</v>
      </c>
      <c r="D63" s="28" t="s">
        <v>818</v>
      </c>
      <c r="E63" s="29" t="s">
        <v>819</v>
      </c>
      <c r="F63" s="30" t="s">
        <v>820</v>
      </c>
      <c r="G63" s="27" t="s">
        <v>75</v>
      </c>
      <c r="H63" s="31">
        <v>10</v>
      </c>
      <c r="I63" s="31">
        <v>8</v>
      </c>
      <c r="J63" s="31" t="s">
        <v>27</v>
      </c>
      <c r="K63" s="31" t="s">
        <v>27</v>
      </c>
      <c r="L63" s="38"/>
      <c r="M63" s="38"/>
      <c r="N63" s="38"/>
      <c r="O63" s="38"/>
      <c r="P63" s="33">
        <v>7</v>
      </c>
      <c r="Q63" s="34">
        <f t="shared" si="0"/>
        <v>7.6</v>
      </c>
      <c r="R63" s="35" t="str">
        <f t="shared" si="3"/>
        <v>B</v>
      </c>
      <c r="S63" s="36" t="str">
        <f t="shared" si="1"/>
        <v>Khá</v>
      </c>
      <c r="T63" s="37" t="str">
        <f t="shared" si="4"/>
        <v/>
      </c>
      <c r="U63" s="3"/>
      <c r="V63" s="91" t="str">
        <f t="shared" si="2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30" customHeight="1">
      <c r="B64" s="26">
        <v>54</v>
      </c>
      <c r="C64" s="27" t="s">
        <v>821</v>
      </c>
      <c r="D64" s="28" t="s">
        <v>822</v>
      </c>
      <c r="E64" s="29" t="s">
        <v>823</v>
      </c>
      <c r="F64" s="30" t="s">
        <v>824</v>
      </c>
      <c r="G64" s="27" t="s">
        <v>66</v>
      </c>
      <c r="H64" s="31">
        <v>10</v>
      </c>
      <c r="I64" s="31">
        <v>8.5</v>
      </c>
      <c r="J64" s="31" t="s">
        <v>27</v>
      </c>
      <c r="K64" s="31" t="s">
        <v>27</v>
      </c>
      <c r="L64" s="38"/>
      <c r="M64" s="38"/>
      <c r="N64" s="38"/>
      <c r="O64" s="38"/>
      <c r="P64" s="33">
        <v>8.5</v>
      </c>
      <c r="Q64" s="34">
        <f t="shared" si="0"/>
        <v>8.6999999999999993</v>
      </c>
      <c r="R64" s="35" t="str">
        <f t="shared" si="3"/>
        <v>A</v>
      </c>
      <c r="S64" s="36" t="str">
        <f t="shared" si="1"/>
        <v>Giỏi</v>
      </c>
      <c r="T64" s="37" t="str">
        <f t="shared" si="4"/>
        <v/>
      </c>
      <c r="U64" s="3"/>
      <c r="V64" s="91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30" customHeight="1">
      <c r="B65" s="26">
        <v>55</v>
      </c>
      <c r="C65" s="27" t="s">
        <v>825</v>
      </c>
      <c r="D65" s="28" t="s">
        <v>147</v>
      </c>
      <c r="E65" s="29" t="s">
        <v>655</v>
      </c>
      <c r="F65" s="30" t="s">
        <v>826</v>
      </c>
      <c r="G65" s="27" t="s">
        <v>108</v>
      </c>
      <c r="H65" s="31">
        <v>9</v>
      </c>
      <c r="I65" s="31">
        <v>7.5</v>
      </c>
      <c r="J65" s="31" t="s">
        <v>27</v>
      </c>
      <c r="K65" s="31" t="s">
        <v>27</v>
      </c>
      <c r="L65" s="38"/>
      <c r="M65" s="38"/>
      <c r="N65" s="38"/>
      <c r="O65" s="38"/>
      <c r="P65" s="33">
        <v>7</v>
      </c>
      <c r="Q65" s="34">
        <f t="shared" si="0"/>
        <v>7.4</v>
      </c>
      <c r="R65" s="35" t="str">
        <f t="shared" si="3"/>
        <v>B</v>
      </c>
      <c r="S65" s="36" t="str">
        <f t="shared" si="1"/>
        <v>Khá</v>
      </c>
      <c r="T65" s="37" t="str">
        <f t="shared" si="4"/>
        <v/>
      </c>
      <c r="U65" s="3"/>
      <c r="V65" s="91" t="str">
        <f t="shared" si="2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30" customHeight="1">
      <c r="B66" s="26">
        <v>56</v>
      </c>
      <c r="C66" s="27" t="s">
        <v>827</v>
      </c>
      <c r="D66" s="28" t="s">
        <v>828</v>
      </c>
      <c r="E66" s="29" t="s">
        <v>269</v>
      </c>
      <c r="F66" s="30" t="s">
        <v>829</v>
      </c>
      <c r="G66" s="27" t="s">
        <v>108</v>
      </c>
      <c r="H66" s="31">
        <v>10</v>
      </c>
      <c r="I66" s="31">
        <v>6</v>
      </c>
      <c r="J66" s="31" t="s">
        <v>27</v>
      </c>
      <c r="K66" s="31" t="s">
        <v>27</v>
      </c>
      <c r="L66" s="38"/>
      <c r="M66" s="38"/>
      <c r="N66" s="38"/>
      <c r="O66" s="38"/>
      <c r="P66" s="33">
        <v>6.5</v>
      </c>
      <c r="Q66" s="34">
        <f t="shared" si="0"/>
        <v>6.7</v>
      </c>
      <c r="R66" s="35" t="str">
        <f t="shared" si="3"/>
        <v>C+</v>
      </c>
      <c r="S66" s="36" t="str">
        <f t="shared" si="1"/>
        <v>Trung bình</v>
      </c>
      <c r="T66" s="37" t="str">
        <f t="shared" si="4"/>
        <v/>
      </c>
      <c r="U66" s="3"/>
      <c r="V66" s="91" t="str">
        <f t="shared" si="2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30" customHeight="1">
      <c r="B67" s="26">
        <v>57</v>
      </c>
      <c r="C67" s="27" t="s">
        <v>830</v>
      </c>
      <c r="D67" s="28" t="s">
        <v>831</v>
      </c>
      <c r="E67" s="29" t="s">
        <v>269</v>
      </c>
      <c r="F67" s="30" t="s">
        <v>832</v>
      </c>
      <c r="G67" s="27" t="s">
        <v>66</v>
      </c>
      <c r="H67" s="31">
        <v>10</v>
      </c>
      <c r="I67" s="31">
        <v>7.5</v>
      </c>
      <c r="J67" s="31" t="s">
        <v>27</v>
      </c>
      <c r="K67" s="31" t="s">
        <v>27</v>
      </c>
      <c r="L67" s="38"/>
      <c r="M67" s="38"/>
      <c r="N67" s="38"/>
      <c r="O67" s="38"/>
      <c r="P67" s="33">
        <v>6.5</v>
      </c>
      <c r="Q67" s="34">
        <f t="shared" si="0"/>
        <v>7.2</v>
      </c>
      <c r="R67" s="35" t="str">
        <f t="shared" si="3"/>
        <v>B</v>
      </c>
      <c r="S67" s="36" t="str">
        <f t="shared" si="1"/>
        <v>Khá</v>
      </c>
      <c r="T67" s="37" t="str">
        <f t="shared" si="4"/>
        <v/>
      </c>
      <c r="U67" s="3"/>
      <c r="V67" s="91" t="str">
        <f t="shared" si="2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30" customHeight="1">
      <c r="B68" s="26">
        <v>58</v>
      </c>
      <c r="C68" s="27" t="s">
        <v>833</v>
      </c>
      <c r="D68" s="28" t="s">
        <v>834</v>
      </c>
      <c r="E68" s="29" t="s">
        <v>273</v>
      </c>
      <c r="F68" s="30" t="s">
        <v>835</v>
      </c>
      <c r="G68" s="27" t="s">
        <v>836</v>
      </c>
      <c r="H68" s="31">
        <v>10</v>
      </c>
      <c r="I68" s="31">
        <v>8</v>
      </c>
      <c r="J68" s="31" t="s">
        <v>27</v>
      </c>
      <c r="K68" s="31" t="s">
        <v>27</v>
      </c>
      <c r="L68" s="38"/>
      <c r="M68" s="38"/>
      <c r="N68" s="38"/>
      <c r="O68" s="38"/>
      <c r="P68" s="33">
        <v>9.5</v>
      </c>
      <c r="Q68" s="34">
        <f t="shared" si="0"/>
        <v>9.1</v>
      </c>
      <c r="R68" s="35" t="str">
        <f t="shared" si="3"/>
        <v>A+</v>
      </c>
      <c r="S68" s="36" t="str">
        <f t="shared" si="1"/>
        <v>Giỏi</v>
      </c>
      <c r="T68" s="37" t="str">
        <f t="shared" si="4"/>
        <v/>
      </c>
      <c r="U68" s="3"/>
      <c r="V68" s="91" t="str">
        <f t="shared" si="2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30" customHeight="1">
      <c r="B69" s="26">
        <v>59</v>
      </c>
      <c r="C69" s="27" t="s">
        <v>837</v>
      </c>
      <c r="D69" s="28" t="s">
        <v>838</v>
      </c>
      <c r="E69" s="29" t="s">
        <v>497</v>
      </c>
      <c r="F69" s="30" t="s">
        <v>556</v>
      </c>
      <c r="G69" s="27" t="s">
        <v>88</v>
      </c>
      <c r="H69" s="31">
        <v>10</v>
      </c>
      <c r="I69" s="31">
        <v>6.5</v>
      </c>
      <c r="J69" s="31" t="s">
        <v>27</v>
      </c>
      <c r="K69" s="31" t="s">
        <v>27</v>
      </c>
      <c r="L69" s="38"/>
      <c r="M69" s="38"/>
      <c r="N69" s="38"/>
      <c r="O69" s="38"/>
      <c r="P69" s="33">
        <v>7</v>
      </c>
      <c r="Q69" s="34">
        <f t="shared" si="0"/>
        <v>7.2</v>
      </c>
      <c r="R69" s="35" t="str">
        <f t="shared" si="3"/>
        <v>B</v>
      </c>
      <c r="S69" s="36" t="str">
        <f t="shared" si="1"/>
        <v>Khá</v>
      </c>
      <c r="T69" s="37" t="str">
        <f t="shared" si="4"/>
        <v/>
      </c>
      <c r="U69" s="3"/>
      <c r="V69" s="91" t="str">
        <f t="shared" si="2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30" customHeight="1">
      <c r="B70" s="26">
        <v>60</v>
      </c>
      <c r="C70" s="27" t="s">
        <v>839</v>
      </c>
      <c r="D70" s="28" t="s">
        <v>658</v>
      </c>
      <c r="E70" s="29" t="s">
        <v>497</v>
      </c>
      <c r="F70" s="30" t="s">
        <v>840</v>
      </c>
      <c r="G70" s="27" t="s">
        <v>841</v>
      </c>
      <c r="H70" s="31">
        <v>8</v>
      </c>
      <c r="I70" s="31">
        <v>7.5</v>
      </c>
      <c r="J70" s="31" t="s">
        <v>27</v>
      </c>
      <c r="K70" s="31" t="s">
        <v>27</v>
      </c>
      <c r="L70" s="38"/>
      <c r="M70" s="38"/>
      <c r="N70" s="38"/>
      <c r="O70" s="38"/>
      <c r="P70" s="33">
        <v>7.5</v>
      </c>
      <c r="Q70" s="34">
        <f t="shared" si="0"/>
        <v>7.6</v>
      </c>
      <c r="R70" s="35" t="str">
        <f t="shared" si="3"/>
        <v>B</v>
      </c>
      <c r="S70" s="36" t="str">
        <f t="shared" si="1"/>
        <v>Khá</v>
      </c>
      <c r="T70" s="37" t="str">
        <f t="shared" si="4"/>
        <v/>
      </c>
      <c r="U70" s="3"/>
      <c r="V70" s="91" t="str">
        <f t="shared" si="2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30" customHeight="1">
      <c r="B71" s="26">
        <v>61</v>
      </c>
      <c r="C71" s="27" t="s">
        <v>842</v>
      </c>
      <c r="D71" s="28" t="s">
        <v>843</v>
      </c>
      <c r="E71" s="29" t="s">
        <v>497</v>
      </c>
      <c r="F71" s="30" t="s">
        <v>844</v>
      </c>
      <c r="G71" s="27" t="s">
        <v>66</v>
      </c>
      <c r="H71" s="31">
        <v>10</v>
      </c>
      <c r="I71" s="31">
        <v>6.5</v>
      </c>
      <c r="J71" s="31" t="s">
        <v>27</v>
      </c>
      <c r="K71" s="31" t="s">
        <v>27</v>
      </c>
      <c r="L71" s="38"/>
      <c r="M71" s="38"/>
      <c r="N71" s="38"/>
      <c r="O71" s="38"/>
      <c r="P71" s="33">
        <v>6.5</v>
      </c>
      <c r="Q71" s="34">
        <f t="shared" si="0"/>
        <v>6.9</v>
      </c>
      <c r="R71" s="35" t="str">
        <f t="shared" si="3"/>
        <v>C+</v>
      </c>
      <c r="S71" s="36" t="str">
        <f t="shared" si="1"/>
        <v>Trung bình</v>
      </c>
      <c r="T71" s="37" t="str">
        <f t="shared" si="4"/>
        <v/>
      </c>
      <c r="U71" s="3"/>
      <c r="V71" s="91" t="str">
        <f t="shared" si="2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30" customHeight="1">
      <c r="B72" s="26">
        <v>62</v>
      </c>
      <c r="C72" s="27" t="s">
        <v>845</v>
      </c>
      <c r="D72" s="28" t="s">
        <v>846</v>
      </c>
      <c r="E72" s="29" t="s">
        <v>277</v>
      </c>
      <c r="F72" s="30" t="s">
        <v>111</v>
      </c>
      <c r="G72" s="27" t="s">
        <v>75</v>
      </c>
      <c r="H72" s="31">
        <v>10</v>
      </c>
      <c r="I72" s="31">
        <v>7</v>
      </c>
      <c r="J72" s="31" t="s">
        <v>27</v>
      </c>
      <c r="K72" s="31" t="s">
        <v>27</v>
      </c>
      <c r="L72" s="38"/>
      <c r="M72" s="38"/>
      <c r="N72" s="38"/>
      <c r="O72" s="38"/>
      <c r="P72" s="33">
        <v>8.5</v>
      </c>
      <c r="Q72" s="34">
        <f t="shared" si="0"/>
        <v>8.1999999999999993</v>
      </c>
      <c r="R72" s="35" t="str">
        <f t="shared" si="3"/>
        <v>B+</v>
      </c>
      <c r="S72" s="36" t="str">
        <f t="shared" si="1"/>
        <v>Khá</v>
      </c>
      <c r="T72" s="37" t="str">
        <f t="shared" si="4"/>
        <v/>
      </c>
      <c r="U72" s="3"/>
      <c r="V72" s="91" t="str">
        <f t="shared" si="2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30" customHeight="1">
      <c r="B73" s="26">
        <v>63</v>
      </c>
      <c r="C73" s="27" t="s">
        <v>847</v>
      </c>
      <c r="D73" s="28" t="s">
        <v>818</v>
      </c>
      <c r="E73" s="29" t="s">
        <v>277</v>
      </c>
      <c r="F73" s="30" t="s">
        <v>78</v>
      </c>
      <c r="G73" s="27" t="s">
        <v>66</v>
      </c>
      <c r="H73" s="31">
        <v>9</v>
      </c>
      <c r="I73" s="31">
        <v>7</v>
      </c>
      <c r="J73" s="31" t="s">
        <v>27</v>
      </c>
      <c r="K73" s="31" t="s">
        <v>27</v>
      </c>
      <c r="L73" s="38"/>
      <c r="M73" s="38"/>
      <c r="N73" s="38"/>
      <c r="O73" s="38"/>
      <c r="P73" s="33">
        <v>7</v>
      </c>
      <c r="Q73" s="34">
        <f t="shared" si="0"/>
        <v>7.2</v>
      </c>
      <c r="R73" s="35" t="str">
        <f t="shared" si="3"/>
        <v>B</v>
      </c>
      <c r="S73" s="36" t="str">
        <f t="shared" si="1"/>
        <v>Khá</v>
      </c>
      <c r="T73" s="37" t="str">
        <f t="shared" si="4"/>
        <v/>
      </c>
      <c r="U73" s="3"/>
      <c r="V73" s="91" t="str">
        <f t="shared" si="2"/>
        <v>Đạt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30" customHeight="1">
      <c r="B74" s="26">
        <v>64</v>
      </c>
      <c r="C74" s="27" t="s">
        <v>848</v>
      </c>
      <c r="D74" s="28" t="s">
        <v>849</v>
      </c>
      <c r="E74" s="29" t="s">
        <v>502</v>
      </c>
      <c r="F74" s="30" t="s">
        <v>850</v>
      </c>
      <c r="G74" s="27" t="s">
        <v>66</v>
      </c>
      <c r="H74" s="31">
        <v>9</v>
      </c>
      <c r="I74" s="31">
        <v>7</v>
      </c>
      <c r="J74" s="31" t="s">
        <v>27</v>
      </c>
      <c r="K74" s="31" t="s">
        <v>27</v>
      </c>
      <c r="L74" s="38"/>
      <c r="M74" s="38"/>
      <c r="N74" s="38"/>
      <c r="O74" s="38"/>
      <c r="P74" s="33">
        <v>8.5</v>
      </c>
      <c r="Q74" s="34">
        <f t="shared" si="0"/>
        <v>8.1</v>
      </c>
      <c r="R74" s="35" t="str">
        <f t="shared" si="3"/>
        <v>B+</v>
      </c>
      <c r="S74" s="36" t="str">
        <f t="shared" si="1"/>
        <v>Khá</v>
      </c>
      <c r="T74" s="37" t="str">
        <f t="shared" si="4"/>
        <v/>
      </c>
      <c r="U74" s="3"/>
      <c r="V74" s="91" t="str">
        <f t="shared" si="2"/>
        <v>Đạt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1:38" ht="7.5" customHeight="1">
      <c r="A75" s="2"/>
      <c r="B75" s="39"/>
      <c r="C75" s="40"/>
      <c r="D75" s="40"/>
      <c r="E75" s="41"/>
      <c r="F75" s="41"/>
      <c r="G75" s="41"/>
      <c r="H75" s="42"/>
      <c r="I75" s="43"/>
      <c r="J75" s="43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3"/>
    </row>
    <row r="76" spans="1:38" ht="16.5">
      <c r="A76" s="2"/>
      <c r="B76" s="111" t="s">
        <v>28</v>
      </c>
      <c r="C76" s="111"/>
      <c r="D76" s="40"/>
      <c r="E76" s="41"/>
      <c r="F76" s="41"/>
      <c r="G76" s="41"/>
      <c r="H76" s="42"/>
      <c r="I76" s="43"/>
      <c r="J76" s="43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3"/>
    </row>
    <row r="77" spans="1:38" ht="16.5" customHeight="1">
      <c r="A77" s="2"/>
      <c r="B77" s="45" t="s">
        <v>29</v>
      </c>
      <c r="C77" s="45"/>
      <c r="D77" s="46">
        <f>+$Y$9</f>
        <v>64</v>
      </c>
      <c r="E77" s="47" t="s">
        <v>30</v>
      </c>
      <c r="F77" s="47"/>
      <c r="G77" s="120" t="s">
        <v>31</v>
      </c>
      <c r="H77" s="120"/>
      <c r="I77" s="120"/>
      <c r="J77" s="120"/>
      <c r="K77" s="120"/>
      <c r="L77" s="120"/>
      <c r="M77" s="120"/>
      <c r="N77" s="120"/>
      <c r="O77" s="120"/>
      <c r="P77" s="48">
        <f>$Y$9 -COUNTIF($T$10:$T$264,"Vắng") -COUNTIF($T$10:$T$264,"Vắng có phép") - COUNTIF($T$10:$T$264,"Đình chỉ thi") - COUNTIF($T$10:$T$264,"Không đủ ĐKDT")</f>
        <v>63</v>
      </c>
      <c r="Q77" s="48"/>
      <c r="R77" s="49"/>
      <c r="S77" s="50"/>
      <c r="T77" s="50" t="s">
        <v>30</v>
      </c>
      <c r="U77" s="3"/>
    </row>
    <row r="78" spans="1:38" ht="16.5" customHeight="1">
      <c r="A78" s="2"/>
      <c r="B78" s="45" t="s">
        <v>32</v>
      </c>
      <c r="C78" s="45"/>
      <c r="D78" s="46">
        <f>+$AJ$9</f>
        <v>63</v>
      </c>
      <c r="E78" s="47" t="s">
        <v>30</v>
      </c>
      <c r="F78" s="47"/>
      <c r="G78" s="120" t="s">
        <v>33</v>
      </c>
      <c r="H78" s="120"/>
      <c r="I78" s="120"/>
      <c r="J78" s="120"/>
      <c r="K78" s="120"/>
      <c r="L78" s="120"/>
      <c r="M78" s="120"/>
      <c r="N78" s="120"/>
      <c r="O78" s="120"/>
      <c r="P78" s="51">
        <f>COUNTIF($T$10:$T$140,"Vắng")</f>
        <v>0</v>
      </c>
      <c r="Q78" s="51"/>
      <c r="R78" s="52"/>
      <c r="S78" s="50"/>
      <c r="T78" s="50" t="s">
        <v>30</v>
      </c>
      <c r="U78" s="3"/>
    </row>
    <row r="79" spans="1:38" ht="16.5" customHeight="1">
      <c r="A79" s="2"/>
      <c r="B79" s="45" t="s">
        <v>49</v>
      </c>
      <c r="C79" s="45"/>
      <c r="D79" s="85">
        <f>COUNTIF(V11:V74,"Học lại")</f>
        <v>1</v>
      </c>
      <c r="E79" s="47" t="s">
        <v>30</v>
      </c>
      <c r="F79" s="47"/>
      <c r="G79" s="120" t="s">
        <v>50</v>
      </c>
      <c r="H79" s="120"/>
      <c r="I79" s="120"/>
      <c r="J79" s="120"/>
      <c r="K79" s="120"/>
      <c r="L79" s="120"/>
      <c r="M79" s="120"/>
      <c r="N79" s="120"/>
      <c r="O79" s="120"/>
      <c r="P79" s="48">
        <f>COUNTIF($T$10:$T$140,"Vắng có phép")</f>
        <v>0</v>
      </c>
      <c r="Q79" s="48"/>
      <c r="R79" s="49"/>
      <c r="S79" s="50"/>
      <c r="T79" s="50" t="s">
        <v>30</v>
      </c>
      <c r="U79" s="3"/>
    </row>
    <row r="80" spans="1:38" ht="3" customHeight="1">
      <c r="A80" s="2"/>
      <c r="B80" s="39"/>
      <c r="C80" s="40"/>
      <c r="D80" s="40"/>
      <c r="E80" s="41"/>
      <c r="F80" s="41"/>
      <c r="G80" s="41"/>
      <c r="H80" s="42"/>
      <c r="I80" s="43"/>
      <c r="J80" s="43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3"/>
    </row>
    <row r="81" spans="1:38">
      <c r="B81" s="86" t="s">
        <v>34</v>
      </c>
      <c r="C81" s="86"/>
      <c r="D81" s="87">
        <f>COUNTIF(V11:V74,"Thi lại")</f>
        <v>0</v>
      </c>
      <c r="E81" s="88" t="s">
        <v>30</v>
      </c>
      <c r="F81" s="3"/>
      <c r="G81" s="3"/>
      <c r="H81" s="3"/>
      <c r="I81" s="3"/>
      <c r="J81" s="96"/>
      <c r="K81" s="96"/>
      <c r="L81" s="96"/>
      <c r="M81" s="96"/>
      <c r="N81" s="96"/>
      <c r="O81" s="96"/>
      <c r="P81" s="96"/>
      <c r="Q81" s="96"/>
      <c r="R81" s="96"/>
      <c r="S81" s="96"/>
      <c r="T81" s="96"/>
      <c r="U81" s="3"/>
    </row>
    <row r="82" spans="1:38">
      <c r="B82" s="86"/>
      <c r="C82" s="86"/>
      <c r="D82" s="87"/>
      <c r="E82" s="88"/>
      <c r="F82" s="3"/>
      <c r="G82" s="3"/>
      <c r="H82" s="3"/>
      <c r="I82" s="96" t="s">
        <v>856</v>
      </c>
      <c r="J82" s="96"/>
      <c r="K82" s="96"/>
      <c r="L82" s="96"/>
      <c r="M82" s="96"/>
      <c r="N82" s="96"/>
      <c r="O82" s="96"/>
      <c r="P82" s="96"/>
      <c r="Q82" s="96"/>
      <c r="R82" s="96"/>
      <c r="S82" s="96"/>
      <c r="T82" s="96"/>
      <c r="U82" s="3"/>
    </row>
    <row r="83" spans="1:38" ht="33.75" customHeight="1">
      <c r="A83" s="53"/>
      <c r="B83" s="99"/>
      <c r="C83" s="99"/>
      <c r="D83" s="99"/>
      <c r="E83" s="99"/>
      <c r="F83" s="99"/>
      <c r="G83" s="99"/>
      <c r="H83" s="99"/>
      <c r="I83" s="54"/>
      <c r="J83" s="130"/>
      <c r="K83" s="130"/>
      <c r="L83" s="130"/>
      <c r="M83" s="130"/>
      <c r="N83" s="130"/>
      <c r="O83" s="130"/>
      <c r="P83" s="130"/>
      <c r="Q83" s="130"/>
      <c r="R83" s="130"/>
      <c r="S83" s="130"/>
      <c r="T83" s="130"/>
      <c r="U83" s="3"/>
    </row>
    <row r="84" spans="1:38" ht="21.75" customHeight="1">
      <c r="A84" s="2"/>
      <c r="B84" s="39"/>
      <c r="C84" s="55"/>
      <c r="D84" s="55"/>
      <c r="E84" s="56"/>
      <c r="F84" s="56"/>
      <c r="G84" s="56"/>
      <c r="H84" s="57"/>
      <c r="I84" s="58"/>
      <c r="J84" s="58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38" s="2" customFormat="1">
      <c r="B85" s="99"/>
      <c r="C85" s="99"/>
      <c r="D85" s="100"/>
      <c r="E85" s="100"/>
      <c r="F85" s="100"/>
      <c r="G85" s="100"/>
      <c r="H85" s="100"/>
      <c r="I85" s="58"/>
      <c r="J85" s="58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t="9.75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t="3.75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t="18" customHeight="1">
      <c r="A91" s="1"/>
      <c r="B91" s="98"/>
      <c r="C91" s="98"/>
      <c r="D91" s="98"/>
      <c r="E91" s="98"/>
      <c r="F91" s="98"/>
      <c r="G91" s="98"/>
      <c r="H91" s="98"/>
      <c r="I91" s="98"/>
      <c r="J91" s="98"/>
      <c r="K91" s="98"/>
      <c r="L91" s="98"/>
      <c r="M91" s="98"/>
      <c r="N91" s="98"/>
      <c r="O91" s="98"/>
      <c r="P91" s="98"/>
      <c r="Q91" s="98"/>
      <c r="R91" s="98"/>
      <c r="S91" s="98"/>
      <c r="T91" s="98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t="4.5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 ht="36.75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ht="38.25" hidden="1" customHeight="1">
      <c r="B94" s="102" t="s">
        <v>47</v>
      </c>
      <c r="C94" s="99"/>
      <c r="D94" s="99"/>
      <c r="E94" s="99"/>
      <c r="F94" s="99"/>
      <c r="G94" s="99"/>
      <c r="H94" s="102" t="s">
        <v>48</v>
      </c>
      <c r="I94" s="102"/>
      <c r="J94" s="102"/>
      <c r="K94" s="102"/>
      <c r="L94" s="102"/>
      <c r="M94" s="102"/>
      <c r="N94" s="103" t="s">
        <v>54</v>
      </c>
      <c r="O94" s="103"/>
      <c r="P94" s="103"/>
      <c r="Q94" s="103"/>
      <c r="R94" s="103"/>
      <c r="S94" s="103"/>
      <c r="T94" s="103"/>
    </row>
    <row r="95" spans="1:38" hidden="1">
      <c r="B95" s="39"/>
      <c r="C95" s="55"/>
      <c r="D95" s="55"/>
      <c r="E95" s="56"/>
      <c r="F95" s="56"/>
      <c r="G95" s="56"/>
      <c r="H95" s="57"/>
      <c r="I95" s="58"/>
      <c r="J95" s="58"/>
      <c r="K95" s="3"/>
      <c r="L95" s="3"/>
      <c r="M95" s="3"/>
      <c r="N95" s="3"/>
      <c r="O95" s="3"/>
      <c r="P95" s="3"/>
      <c r="Q95" s="3"/>
      <c r="R95" s="3"/>
      <c r="S95" s="3"/>
      <c r="T95" s="3"/>
    </row>
    <row r="96" spans="1:38" hidden="1">
      <c r="B96" s="99" t="s">
        <v>35</v>
      </c>
      <c r="C96" s="99"/>
      <c r="D96" s="100" t="s">
        <v>36</v>
      </c>
      <c r="E96" s="100"/>
      <c r="F96" s="100"/>
      <c r="G96" s="100"/>
      <c r="H96" s="100"/>
      <c r="I96" s="58"/>
      <c r="J96" s="58"/>
      <c r="K96" s="44"/>
      <c r="L96" s="44"/>
      <c r="M96" s="44"/>
      <c r="N96" s="44"/>
      <c r="O96" s="44"/>
      <c r="P96" s="44"/>
      <c r="Q96" s="44"/>
      <c r="R96" s="44"/>
      <c r="S96" s="44"/>
      <c r="T96" s="44"/>
    </row>
    <row r="97" spans="2:20" hidden="1"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</row>
    <row r="98" spans="2:20" hidden="1"/>
    <row r="99" spans="2:20" hidden="1"/>
    <row r="100" spans="2:20" hidden="1"/>
    <row r="101" spans="2:20" hidden="1"/>
    <row r="102" spans="2:20" hidden="1">
      <c r="B102" s="101"/>
      <c r="C102" s="101"/>
      <c r="D102" s="101"/>
      <c r="E102" s="101"/>
      <c r="F102" s="101"/>
      <c r="G102" s="101"/>
      <c r="H102" s="101"/>
      <c r="I102" s="101"/>
      <c r="J102" s="101"/>
      <c r="K102" s="101"/>
      <c r="L102" s="101"/>
      <c r="M102" s="101"/>
      <c r="N102" s="101" t="s">
        <v>53</v>
      </c>
      <c r="O102" s="101"/>
      <c r="P102" s="101"/>
      <c r="Q102" s="101"/>
      <c r="R102" s="101"/>
      <c r="S102" s="101"/>
      <c r="T102" s="101"/>
    </row>
    <row r="103" spans="2:20" hidden="1"/>
  </sheetData>
  <sheetProtection formatCells="0" formatColumns="0" formatRows="0" insertColumns="0" insertRows="0" insertHyperlinks="0" deleteColumns="0" deleteRows="0" sort="0" autoFilter="0" pivotTables="0"/>
  <autoFilter ref="A9:AL74">
    <filterColumn colId="3" showButton="0"/>
  </autoFilter>
  <mergeCells count="59">
    <mergeCell ref="N102:T102"/>
    <mergeCell ref="B91:C91"/>
    <mergeCell ref="D91:I91"/>
    <mergeCell ref="J91:T91"/>
    <mergeCell ref="B94:G94"/>
    <mergeCell ref="H94:M94"/>
    <mergeCell ref="N94:T94"/>
    <mergeCell ref="B96:C96"/>
    <mergeCell ref="D96:H96"/>
    <mergeCell ref="B102:D102"/>
    <mergeCell ref="E102:G102"/>
    <mergeCell ref="H102:M102"/>
    <mergeCell ref="J81:T81"/>
    <mergeCell ref="B83:H83"/>
    <mergeCell ref="J83:T83"/>
    <mergeCell ref="B85:C85"/>
    <mergeCell ref="D85:H85"/>
    <mergeCell ref="I82:T82"/>
    <mergeCell ref="T8:T10"/>
    <mergeCell ref="B10:G10"/>
    <mergeCell ref="B76:C76"/>
    <mergeCell ref="G77:O77"/>
    <mergeCell ref="G78:O78"/>
    <mergeCell ref="R8:R9"/>
    <mergeCell ref="S8:S9"/>
    <mergeCell ref="F8:F9"/>
    <mergeCell ref="G79:O79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AD5:AE7"/>
    <mergeCell ref="AF5:AG7"/>
    <mergeCell ref="AH5:AI7"/>
    <mergeCell ref="AJ5:AK7"/>
    <mergeCell ref="B6:C6"/>
    <mergeCell ref="H6:N6"/>
    <mergeCell ref="O6:T6"/>
    <mergeCell ref="B5:C5"/>
    <mergeCell ref="O5:T5"/>
    <mergeCell ref="W5:W8"/>
    <mergeCell ref="X5:X8"/>
    <mergeCell ref="Y5:Y8"/>
    <mergeCell ref="Z5:AC7"/>
    <mergeCell ref="B8:B9"/>
    <mergeCell ref="C8:C9"/>
    <mergeCell ref="D8:E9"/>
    <mergeCell ref="L1:T1"/>
    <mergeCell ref="B2:G2"/>
    <mergeCell ref="H2:T2"/>
    <mergeCell ref="B3:G3"/>
    <mergeCell ref="H3:T3"/>
    <mergeCell ref="G1:K1"/>
  </mergeCells>
  <conditionalFormatting sqref="H11:P74">
    <cfRule type="cellIs" dxfId="1" priority="2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AL3:AL9 X3:AK4 W5:AK9 D79 V11:W74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Nhom(1)</vt:lpstr>
      <vt:lpstr>Nhom(2)</vt:lpstr>
      <vt:lpstr>Nhom(3)</vt:lpstr>
      <vt:lpstr>Nhom(4)</vt:lpstr>
      <vt:lpstr>'Nhom(1)'!Print_Titles</vt:lpstr>
      <vt:lpstr>'Nhom(2)'!Print_Titles</vt:lpstr>
      <vt:lpstr>'Nhom(3)'!Print_Titles</vt:lpstr>
      <vt:lpstr>'Nhom(4)'!Print_Titles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2019-07-05T03:08:45Z</cp:lastPrinted>
  <dcterms:created xsi:type="dcterms:W3CDTF">2015-04-17T02:48:53Z</dcterms:created>
  <dcterms:modified xsi:type="dcterms:W3CDTF">2019-07-05T03:11:55Z</dcterms:modified>
</cp:coreProperties>
</file>