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490" windowHeight="7635" tabRatio="876" activeTab="1"/>
  </bookViews>
  <sheets>
    <sheet name="MAC LE 2" sheetId="83" r:id="rId1"/>
    <sheet name="DUONG LOI CM" sheetId="84" r:id="rId2"/>
  </sheets>
  <definedNames>
    <definedName name="_xlnm._FilterDatabase" localSheetId="1" hidden="1">'DUONG LOI CM'!$A$8:$AL$159</definedName>
    <definedName name="_xlnm._FilterDatabase" localSheetId="0" hidden="1">'MAC LE 2'!$A$8:$AM$159</definedName>
    <definedName name="_xlnm.Print_Titles" localSheetId="1">'DUONG LOI CM'!$4:$9</definedName>
    <definedName name="_xlnm.Print_Titles" localSheetId="0">'MAC LE 2'!$4:$9</definedName>
  </definedNames>
  <calcPr calcId="124519"/>
</workbook>
</file>

<file path=xl/calcChain.xml><?xml version="1.0" encoding="utf-8"?>
<calcChain xmlns="http://schemas.openxmlformats.org/spreadsheetml/2006/main">
  <c r="P47" i="84"/>
  <c r="V159" l="1"/>
  <c r="T159" s="1"/>
  <c r="S159"/>
  <c r="V158"/>
  <c r="T158" s="1"/>
  <c r="S158"/>
  <c r="V157"/>
  <c r="T157" s="1"/>
  <c r="S157"/>
  <c r="V156"/>
  <c r="T156" s="1"/>
  <c r="S156"/>
  <c r="V155"/>
  <c r="T155" s="1"/>
  <c r="S155"/>
  <c r="V154"/>
  <c r="T154" s="1"/>
  <c r="S154"/>
  <c r="V153"/>
  <c r="T153" s="1"/>
  <c r="S153"/>
  <c r="V152"/>
  <c r="T152" s="1"/>
  <c r="S152"/>
  <c r="V151"/>
  <c r="T151" s="1"/>
  <c r="S151"/>
  <c r="V150"/>
  <c r="T150" s="1"/>
  <c r="S150"/>
  <c r="V149"/>
  <c r="T149" s="1"/>
  <c r="S149"/>
  <c r="V148"/>
  <c r="T148" s="1"/>
  <c r="S148"/>
  <c r="V147"/>
  <c r="T147" s="1"/>
  <c r="S147"/>
  <c r="V146"/>
  <c r="T146" s="1"/>
  <c r="S146"/>
  <c r="V145"/>
  <c r="T145" s="1"/>
  <c r="S145"/>
  <c r="V144"/>
  <c r="T144" s="1"/>
  <c r="S144"/>
  <c r="V143"/>
  <c r="T143" s="1"/>
  <c r="S143"/>
  <c r="V142"/>
  <c r="T142" s="1"/>
  <c r="S142"/>
  <c r="V141"/>
  <c r="T141" s="1"/>
  <c r="S141"/>
  <c r="V140"/>
  <c r="T140" s="1"/>
  <c r="S140"/>
  <c r="V139"/>
  <c r="T139" s="1"/>
  <c r="S139"/>
  <c r="V138"/>
  <c r="T138" s="1"/>
  <c r="S138"/>
  <c r="V137"/>
  <c r="T137" s="1"/>
  <c r="S137"/>
  <c r="V136"/>
  <c r="T136" s="1"/>
  <c r="S136"/>
  <c r="V135"/>
  <c r="T135" s="1"/>
  <c r="S135"/>
  <c r="V134"/>
  <c r="T134" s="1"/>
  <c r="S134"/>
  <c r="V133"/>
  <c r="T133" s="1"/>
  <c r="S133"/>
  <c r="V132"/>
  <c r="T132" s="1"/>
  <c r="S132"/>
  <c r="V131"/>
  <c r="T131" s="1"/>
  <c r="S131"/>
  <c r="V130"/>
  <c r="T130" s="1"/>
  <c r="S130"/>
  <c r="V129"/>
  <c r="T129" s="1"/>
  <c r="S129"/>
  <c r="V128"/>
  <c r="T128" s="1"/>
  <c r="S128"/>
  <c r="V127"/>
  <c r="T127" s="1"/>
  <c r="S127"/>
  <c r="V126"/>
  <c r="T126" s="1"/>
  <c r="S126"/>
  <c r="V125"/>
  <c r="T125" s="1"/>
  <c r="S125"/>
  <c r="V124"/>
  <c r="T124" s="1"/>
  <c r="S124"/>
  <c r="V123"/>
  <c r="T123" s="1"/>
  <c r="S123"/>
  <c r="V122"/>
  <c r="T122" s="1"/>
  <c r="S122"/>
  <c r="V121"/>
  <c r="T121" s="1"/>
  <c r="S121"/>
  <c r="V120"/>
  <c r="T120" s="1"/>
  <c r="S120"/>
  <c r="V119"/>
  <c r="T119" s="1"/>
  <c r="S119"/>
  <c r="V118"/>
  <c r="T118" s="1"/>
  <c r="S118"/>
  <c r="V117"/>
  <c r="T117" s="1"/>
  <c r="S117"/>
  <c r="V116"/>
  <c r="T116" s="1"/>
  <c r="S116"/>
  <c r="V115"/>
  <c r="T115" s="1"/>
  <c r="S115"/>
  <c r="V114"/>
  <c r="T114" s="1"/>
  <c r="S114"/>
  <c r="V113"/>
  <c r="T113" s="1"/>
  <c r="S113"/>
  <c r="V112"/>
  <c r="T112" s="1"/>
  <c r="S112"/>
  <c r="V111"/>
  <c r="T111" s="1"/>
  <c r="S111"/>
  <c r="V110"/>
  <c r="T110" s="1"/>
  <c r="S110"/>
  <c r="V109"/>
  <c r="T109" s="1"/>
  <c r="S109"/>
  <c r="V108"/>
  <c r="T108" s="1"/>
  <c r="S108"/>
  <c r="V107"/>
  <c r="T107" s="1"/>
  <c r="S107"/>
  <c r="V106"/>
  <c r="T106" s="1"/>
  <c r="S106"/>
  <c r="V105"/>
  <c r="T105" s="1"/>
  <c r="S105"/>
  <c r="V104"/>
  <c r="T104" s="1"/>
  <c r="S104"/>
  <c r="V103"/>
  <c r="T103" s="1"/>
  <c r="S103"/>
  <c r="V102"/>
  <c r="T102" s="1"/>
  <c r="S102"/>
  <c r="V101"/>
  <c r="T101" s="1"/>
  <c r="S101"/>
  <c r="V100"/>
  <c r="T100" s="1"/>
  <c r="S100"/>
  <c r="V99"/>
  <c r="T99" s="1"/>
  <c r="S99"/>
  <c r="V98"/>
  <c r="T98" s="1"/>
  <c r="S98"/>
  <c r="V97"/>
  <c r="T97" s="1"/>
  <c r="S97"/>
  <c r="V96"/>
  <c r="T96" s="1"/>
  <c r="S96"/>
  <c r="V95"/>
  <c r="T95" s="1"/>
  <c r="S95"/>
  <c r="V94"/>
  <c r="T94" s="1"/>
  <c r="S94"/>
  <c r="V93"/>
  <c r="T93" s="1"/>
  <c r="S93"/>
  <c r="V92"/>
  <c r="T92" s="1"/>
  <c r="S92"/>
  <c r="V91"/>
  <c r="T91" s="1"/>
  <c r="S91"/>
  <c r="V90"/>
  <c r="T90" s="1"/>
  <c r="S90"/>
  <c r="V89"/>
  <c r="T89" s="1"/>
  <c r="S89"/>
  <c r="V88"/>
  <c r="T88" s="1"/>
  <c r="S88"/>
  <c r="V87"/>
  <c r="T87" s="1"/>
  <c r="S87"/>
  <c r="V86"/>
  <c r="T86" s="1"/>
  <c r="S86"/>
  <c r="V85"/>
  <c r="T85" s="1"/>
  <c r="S85"/>
  <c r="V84"/>
  <c r="T84" s="1"/>
  <c r="S84"/>
  <c r="V83"/>
  <c r="T83" s="1"/>
  <c r="S83"/>
  <c r="V82"/>
  <c r="T82" s="1"/>
  <c r="S82"/>
  <c r="V81"/>
  <c r="T81" s="1"/>
  <c r="S81"/>
  <c r="V80"/>
  <c r="T80" s="1"/>
  <c r="S80"/>
  <c r="V79"/>
  <c r="T79" s="1"/>
  <c r="S79"/>
  <c r="V78"/>
  <c r="T78" s="1"/>
  <c r="S78"/>
  <c r="V77"/>
  <c r="T77" s="1"/>
  <c r="S77"/>
  <c r="V76"/>
  <c r="T76" s="1"/>
  <c r="S76"/>
  <c r="V75"/>
  <c r="T75" s="1"/>
  <c r="S75"/>
  <c r="V74"/>
  <c r="T74" s="1"/>
  <c r="S74"/>
  <c r="V73"/>
  <c r="T73" s="1"/>
  <c r="S73"/>
  <c r="V72"/>
  <c r="T72" s="1"/>
  <c r="S72"/>
  <c r="V71"/>
  <c r="T71" s="1"/>
  <c r="S71"/>
  <c r="V70"/>
  <c r="T70" s="1"/>
  <c r="S70"/>
  <c r="V69"/>
  <c r="T69" s="1"/>
  <c r="S69"/>
  <c r="V68"/>
  <c r="T68" s="1"/>
  <c r="S68"/>
  <c r="V67"/>
  <c r="T67" s="1"/>
  <c r="S67"/>
  <c r="V66"/>
  <c r="T66" s="1"/>
  <c r="S66"/>
  <c r="V65"/>
  <c r="T65" s="1"/>
  <c r="S65"/>
  <c r="V64"/>
  <c r="T64" s="1"/>
  <c r="S64"/>
  <c r="V63"/>
  <c r="T63" s="1"/>
  <c r="S63"/>
  <c r="V62"/>
  <c r="T62" s="1"/>
  <c r="S62"/>
  <c r="V61"/>
  <c r="T61" s="1"/>
  <c r="S61"/>
  <c r="V60"/>
  <c r="T60" s="1"/>
  <c r="S60"/>
  <c r="V59"/>
  <c r="T59" s="1"/>
  <c r="S59"/>
  <c r="V58"/>
  <c r="T58" s="1"/>
  <c r="S58"/>
  <c r="V57"/>
  <c r="T57" s="1"/>
  <c r="S57"/>
  <c r="V56"/>
  <c r="T56" s="1"/>
  <c r="S56"/>
  <c r="V55"/>
  <c r="T55" s="1"/>
  <c r="S55"/>
  <c r="V54"/>
  <c r="T54" s="1"/>
  <c r="S54"/>
  <c r="V53"/>
  <c r="T53" s="1"/>
  <c r="S53"/>
  <c r="V52"/>
  <c r="T52" s="1"/>
  <c r="S52"/>
  <c r="V51"/>
  <c r="T51" s="1"/>
  <c r="S51"/>
  <c r="V50"/>
  <c r="T50" s="1"/>
  <c r="S50"/>
  <c r="V49"/>
  <c r="T49" s="1"/>
  <c r="S49"/>
  <c r="V48"/>
  <c r="T48" s="1"/>
  <c r="S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AC8"/>
  <c r="V21"/>
  <c r="V20"/>
  <c r="V19"/>
  <c r="V18"/>
  <c r="V17"/>
  <c r="V16"/>
  <c r="V15"/>
  <c r="V14"/>
  <c r="V13"/>
  <c r="V12"/>
  <c r="V11"/>
  <c r="V10"/>
  <c r="O9"/>
  <c r="AE8"/>
  <c r="Y8"/>
  <c r="X8"/>
  <c r="X1"/>
  <c r="G5" s="1"/>
  <c r="AB8" l="1"/>
  <c r="AA8"/>
  <c r="P159"/>
  <c r="P157"/>
  <c r="P155"/>
  <c r="P153"/>
  <c r="P151"/>
  <c r="P149"/>
  <c r="P147"/>
  <c r="P145"/>
  <c r="P143"/>
  <c r="P141"/>
  <c r="P139"/>
  <c r="P137"/>
  <c r="P135"/>
  <c r="P133"/>
  <c r="P131"/>
  <c r="P129"/>
  <c r="P127"/>
  <c r="P125"/>
  <c r="P123"/>
  <c r="P121"/>
  <c r="P119"/>
  <c r="P117"/>
  <c r="P115"/>
  <c r="P113"/>
  <c r="P111"/>
  <c r="P109"/>
  <c r="P107"/>
  <c r="P105"/>
  <c r="P103"/>
  <c r="P101"/>
  <c r="P99"/>
  <c r="P97"/>
  <c r="P95"/>
  <c r="P93"/>
  <c r="P91"/>
  <c r="P89"/>
  <c r="P87"/>
  <c r="P85"/>
  <c r="P83"/>
  <c r="P81"/>
  <c r="P158"/>
  <c r="P156"/>
  <c r="P154"/>
  <c r="P152"/>
  <c r="P150"/>
  <c r="P148"/>
  <c r="P146"/>
  <c r="P144"/>
  <c r="P142"/>
  <c r="P140"/>
  <c r="P138"/>
  <c r="P136"/>
  <c r="P134"/>
  <c r="P132"/>
  <c r="P130"/>
  <c r="P128"/>
  <c r="P126"/>
  <c r="P124"/>
  <c r="P122"/>
  <c r="P120"/>
  <c r="P118"/>
  <c r="P116"/>
  <c r="P114"/>
  <c r="P112"/>
  <c r="P110"/>
  <c r="P108"/>
  <c r="P106"/>
  <c r="P104"/>
  <c r="P102"/>
  <c r="P100"/>
  <c r="P98"/>
  <c r="P96"/>
  <c r="P94"/>
  <c r="P92"/>
  <c r="P90"/>
  <c r="P88"/>
  <c r="P86"/>
  <c r="P84"/>
  <c r="P82"/>
  <c r="P80"/>
  <c r="P78"/>
  <c r="P76"/>
  <c r="P74"/>
  <c r="P72"/>
  <c r="P70"/>
  <c r="P68"/>
  <c r="P66"/>
  <c r="P64"/>
  <c r="P62"/>
  <c r="P60"/>
  <c r="O164"/>
  <c r="O163"/>
  <c r="P11"/>
  <c r="P13"/>
  <c r="P15"/>
  <c r="P17"/>
  <c r="P19"/>
  <c r="P21"/>
  <c r="P23"/>
  <c r="W23" s="1"/>
  <c r="P25"/>
  <c r="W25" s="1"/>
  <c r="P27"/>
  <c r="W27" s="1"/>
  <c r="P29"/>
  <c r="W29" s="1"/>
  <c r="P31"/>
  <c r="W31" s="1"/>
  <c r="P33"/>
  <c r="W33" s="1"/>
  <c r="P35"/>
  <c r="W35" s="1"/>
  <c r="P37"/>
  <c r="W37" s="1"/>
  <c r="P39"/>
  <c r="W39" s="1"/>
  <c r="P41"/>
  <c r="W41" s="1"/>
  <c r="P43"/>
  <c r="W43" s="1"/>
  <c r="P45"/>
  <c r="W45" s="1"/>
  <c r="P49"/>
  <c r="P51"/>
  <c r="P53"/>
  <c r="P55"/>
  <c r="P57"/>
  <c r="W60"/>
  <c r="P61"/>
  <c r="W64"/>
  <c r="P65"/>
  <c r="W68"/>
  <c r="P69"/>
  <c r="W72"/>
  <c r="P73"/>
  <c r="W76"/>
  <c r="P77"/>
  <c r="W80"/>
  <c r="W84"/>
  <c r="W88"/>
  <c r="W92"/>
  <c r="W96"/>
  <c r="W100"/>
  <c r="W104"/>
  <c r="W108"/>
  <c r="W112"/>
  <c r="W116"/>
  <c r="W120"/>
  <c r="W124"/>
  <c r="W128"/>
  <c r="W132"/>
  <c r="W136"/>
  <c r="W140"/>
  <c r="W144"/>
  <c r="W148"/>
  <c r="W152"/>
  <c r="W156"/>
  <c r="T5"/>
  <c r="P10"/>
  <c r="P12"/>
  <c r="P14"/>
  <c r="P16"/>
  <c r="P18"/>
  <c r="P20"/>
  <c r="P22"/>
  <c r="W22"/>
  <c r="P24"/>
  <c r="W24" s="1"/>
  <c r="P26"/>
  <c r="W26" s="1"/>
  <c r="P28"/>
  <c r="W28" s="1"/>
  <c r="P30"/>
  <c r="W30" s="1"/>
  <c r="P32"/>
  <c r="W32" s="1"/>
  <c r="P34"/>
  <c r="W34" s="1"/>
  <c r="P36"/>
  <c r="W36" s="1"/>
  <c r="P38"/>
  <c r="W38" s="1"/>
  <c r="P40"/>
  <c r="W40" s="1"/>
  <c r="P42"/>
  <c r="W42" s="1"/>
  <c r="P44"/>
  <c r="W44" s="1"/>
  <c r="P46"/>
  <c r="W46" s="1"/>
  <c r="P48"/>
  <c r="P50"/>
  <c r="P52"/>
  <c r="W52" s="1"/>
  <c r="P54"/>
  <c r="P56"/>
  <c r="P58"/>
  <c r="P59"/>
  <c r="W62"/>
  <c r="P63"/>
  <c r="W66"/>
  <c r="P67"/>
  <c r="W70"/>
  <c r="P71"/>
  <c r="W74"/>
  <c r="P75"/>
  <c r="W78"/>
  <c r="P79"/>
  <c r="W82"/>
  <c r="W86"/>
  <c r="W90"/>
  <c r="W94"/>
  <c r="W98"/>
  <c r="W102"/>
  <c r="W106"/>
  <c r="W110"/>
  <c r="W114"/>
  <c r="W118"/>
  <c r="W122"/>
  <c r="W126"/>
  <c r="W130"/>
  <c r="W134"/>
  <c r="W138"/>
  <c r="W142"/>
  <c r="W146"/>
  <c r="W150"/>
  <c r="W154"/>
  <c r="W158"/>
  <c r="W159"/>
  <c r="W159" i="83"/>
  <c r="U159" s="1"/>
  <c r="T159"/>
  <c r="W158"/>
  <c r="U158" s="1"/>
  <c r="T158"/>
  <c r="W157"/>
  <c r="U157" s="1"/>
  <c r="T157"/>
  <c r="W156"/>
  <c r="U156"/>
  <c r="T156"/>
  <c r="W155"/>
  <c r="U155" s="1"/>
  <c r="T155"/>
  <c r="W154"/>
  <c r="U154"/>
  <c r="T154"/>
  <c r="W153"/>
  <c r="U153" s="1"/>
  <c r="T153"/>
  <c r="W152"/>
  <c r="U152" s="1"/>
  <c r="T152"/>
  <c r="W151"/>
  <c r="U151" s="1"/>
  <c r="T151"/>
  <c r="W150"/>
  <c r="U150" s="1"/>
  <c r="T150"/>
  <c r="W149"/>
  <c r="U149" s="1"/>
  <c r="T149"/>
  <c r="W148"/>
  <c r="U148"/>
  <c r="T148"/>
  <c r="W147"/>
  <c r="U147" s="1"/>
  <c r="T147"/>
  <c r="W146"/>
  <c r="U146" s="1"/>
  <c r="T146"/>
  <c r="W145"/>
  <c r="U145" s="1"/>
  <c r="T145"/>
  <c r="W144"/>
  <c r="U144" s="1"/>
  <c r="T144"/>
  <c r="W143"/>
  <c r="U143" s="1"/>
  <c r="T143"/>
  <c r="W142"/>
  <c r="U142"/>
  <c r="T142"/>
  <c r="W141"/>
  <c r="U141" s="1"/>
  <c r="T141"/>
  <c r="W140"/>
  <c r="U140"/>
  <c r="T140"/>
  <c r="W139"/>
  <c r="U139" s="1"/>
  <c r="T139"/>
  <c r="W138"/>
  <c r="U138" s="1"/>
  <c r="T138"/>
  <c r="W137"/>
  <c r="U137" s="1"/>
  <c r="T137"/>
  <c r="W136"/>
  <c r="U136"/>
  <c r="T136"/>
  <c r="W135"/>
  <c r="U135" s="1"/>
  <c r="T135"/>
  <c r="W134"/>
  <c r="U134"/>
  <c r="T134"/>
  <c r="W133"/>
  <c r="U133" s="1"/>
  <c r="T133"/>
  <c r="W132"/>
  <c r="U132" s="1"/>
  <c r="T132"/>
  <c r="W131"/>
  <c r="U131" s="1"/>
  <c r="T131"/>
  <c r="W130"/>
  <c r="U130"/>
  <c r="T130"/>
  <c r="W129"/>
  <c r="U129" s="1"/>
  <c r="T129"/>
  <c r="W128"/>
  <c r="U128"/>
  <c r="T128"/>
  <c r="W127"/>
  <c r="U127" s="1"/>
  <c r="T127"/>
  <c r="W126"/>
  <c r="U126" s="1"/>
  <c r="T126"/>
  <c r="W125"/>
  <c r="U125" s="1"/>
  <c r="T125"/>
  <c r="W124"/>
  <c r="U124"/>
  <c r="T124"/>
  <c r="W123"/>
  <c r="U123" s="1"/>
  <c r="T123"/>
  <c r="W122"/>
  <c r="U122" s="1"/>
  <c r="T122"/>
  <c r="W121"/>
  <c r="U121" s="1"/>
  <c r="T121"/>
  <c r="W120"/>
  <c r="U120" s="1"/>
  <c r="T120"/>
  <c r="W119"/>
  <c r="U119" s="1"/>
  <c r="T119"/>
  <c r="W118"/>
  <c r="U118"/>
  <c r="T118"/>
  <c r="W117"/>
  <c r="U117" s="1"/>
  <c r="T117"/>
  <c r="W116"/>
  <c r="U116" s="1"/>
  <c r="T116"/>
  <c r="W115"/>
  <c r="U115" s="1"/>
  <c r="T115"/>
  <c r="W114"/>
  <c r="U114"/>
  <c r="T114"/>
  <c r="W113"/>
  <c r="U113" s="1"/>
  <c r="T113"/>
  <c r="W112"/>
  <c r="U112"/>
  <c r="T112"/>
  <c r="W111"/>
  <c r="U111" s="1"/>
  <c r="T111"/>
  <c r="W110"/>
  <c r="U110"/>
  <c r="T110"/>
  <c r="W109"/>
  <c r="U109" s="1"/>
  <c r="T109"/>
  <c r="W108"/>
  <c r="U108" s="1"/>
  <c r="T108"/>
  <c r="W107"/>
  <c r="U107" s="1"/>
  <c r="T107"/>
  <c r="W106"/>
  <c r="U106" s="1"/>
  <c r="T106"/>
  <c r="W105"/>
  <c r="U105" s="1"/>
  <c r="T105"/>
  <c r="W104"/>
  <c r="U104"/>
  <c r="T104"/>
  <c r="W103"/>
  <c r="U103" s="1"/>
  <c r="T103"/>
  <c r="W102"/>
  <c r="U102" s="1"/>
  <c r="T102"/>
  <c r="W101"/>
  <c r="U101" s="1"/>
  <c r="T101"/>
  <c r="W100"/>
  <c r="U100"/>
  <c r="T100"/>
  <c r="W99"/>
  <c r="U99" s="1"/>
  <c r="T99"/>
  <c r="W98"/>
  <c r="U98" s="1"/>
  <c r="T98"/>
  <c r="W97"/>
  <c r="U97" s="1"/>
  <c r="T97"/>
  <c r="W96"/>
  <c r="U96" s="1"/>
  <c r="T96"/>
  <c r="W95"/>
  <c r="U95" s="1"/>
  <c r="T95"/>
  <c r="W94"/>
  <c r="U94" s="1"/>
  <c r="T94"/>
  <c r="W93"/>
  <c r="U93" s="1"/>
  <c r="T93"/>
  <c r="W92"/>
  <c r="U92" s="1"/>
  <c r="T92"/>
  <c r="W91"/>
  <c r="U91" s="1"/>
  <c r="T91"/>
  <c r="W90"/>
  <c r="U90" s="1"/>
  <c r="T90"/>
  <c r="W89"/>
  <c r="U89"/>
  <c r="T89"/>
  <c r="W88"/>
  <c r="U88"/>
  <c r="T88"/>
  <c r="W87"/>
  <c r="U87" s="1"/>
  <c r="T87"/>
  <c r="W86"/>
  <c r="U86" s="1"/>
  <c r="T86"/>
  <c r="W85"/>
  <c r="U85" s="1"/>
  <c r="T85"/>
  <c r="W84"/>
  <c r="U84" s="1"/>
  <c r="T84"/>
  <c r="W83"/>
  <c r="U83" s="1"/>
  <c r="T83"/>
  <c r="W82"/>
  <c r="U82" s="1"/>
  <c r="T82"/>
  <c r="W81"/>
  <c r="U81"/>
  <c r="T81"/>
  <c r="W80"/>
  <c r="U80"/>
  <c r="T80"/>
  <c r="W79"/>
  <c r="U79" s="1"/>
  <c r="T79"/>
  <c r="W78"/>
  <c r="U78" s="1"/>
  <c r="T78"/>
  <c r="W77"/>
  <c r="U77" s="1"/>
  <c r="T77"/>
  <c r="W76"/>
  <c r="U76" s="1"/>
  <c r="T76"/>
  <c r="W75"/>
  <c r="U75" s="1"/>
  <c r="T75"/>
  <c r="W74"/>
  <c r="U74"/>
  <c r="T74"/>
  <c r="W73"/>
  <c r="U73"/>
  <c r="T73"/>
  <c r="W72"/>
  <c r="U72" s="1"/>
  <c r="T72"/>
  <c r="W71"/>
  <c r="U71" s="1"/>
  <c r="T71"/>
  <c r="W70"/>
  <c r="U70" s="1"/>
  <c r="T70"/>
  <c r="W69"/>
  <c r="U69" s="1"/>
  <c r="T69"/>
  <c r="W68"/>
  <c r="U68" s="1"/>
  <c r="T68"/>
  <c r="W67"/>
  <c r="U67" s="1"/>
  <c r="T67"/>
  <c r="W66"/>
  <c r="U66" s="1"/>
  <c r="T66"/>
  <c r="W65"/>
  <c r="U65" s="1"/>
  <c r="T65"/>
  <c r="W64"/>
  <c r="U64"/>
  <c r="T64"/>
  <c r="W63"/>
  <c r="U63" s="1"/>
  <c r="T63"/>
  <c r="W62"/>
  <c r="U62" s="1"/>
  <c r="T62"/>
  <c r="W61"/>
  <c r="U61" s="1"/>
  <c r="T61"/>
  <c r="W60"/>
  <c r="U60"/>
  <c r="T60"/>
  <c r="W59"/>
  <c r="U59" s="1"/>
  <c r="T59"/>
  <c r="W58"/>
  <c r="U58" s="1"/>
  <c r="T58"/>
  <c r="W57"/>
  <c r="U57" s="1"/>
  <c r="T57"/>
  <c r="W56"/>
  <c r="U56"/>
  <c r="T56"/>
  <c r="W55"/>
  <c r="U55" s="1"/>
  <c r="T55"/>
  <c r="W54"/>
  <c r="U54" s="1"/>
  <c r="T54"/>
  <c r="W53"/>
  <c r="U53" s="1"/>
  <c r="T53"/>
  <c r="W52"/>
  <c r="U52" s="1"/>
  <c r="T52"/>
  <c r="W51"/>
  <c r="U51" s="1"/>
  <c r="T51"/>
  <c r="W50"/>
  <c r="U50" s="1"/>
  <c r="T50"/>
  <c r="W49"/>
  <c r="U49" s="1"/>
  <c r="T49"/>
  <c r="W48"/>
  <c r="U48"/>
  <c r="T48"/>
  <c r="W47"/>
  <c r="U47" s="1"/>
  <c r="T47"/>
  <c r="W46"/>
  <c r="U46" s="1"/>
  <c r="T46"/>
  <c r="X46" s="1"/>
  <c r="W45"/>
  <c r="U45" s="1"/>
  <c r="T45"/>
  <c r="X45" s="1"/>
  <c r="W44"/>
  <c r="U44" s="1"/>
  <c r="T44"/>
  <c r="X44" s="1"/>
  <c r="W43"/>
  <c r="U43" s="1"/>
  <c r="T43"/>
  <c r="W42"/>
  <c r="U42" s="1"/>
  <c r="T42"/>
  <c r="W41"/>
  <c r="U41"/>
  <c r="T41"/>
  <c r="X41" s="1"/>
  <c r="W40"/>
  <c r="U40" s="1"/>
  <c r="T40"/>
  <c r="X40" s="1"/>
  <c r="W39"/>
  <c r="U39" s="1"/>
  <c r="T39"/>
  <c r="W38"/>
  <c r="U38" s="1"/>
  <c r="T38"/>
  <c r="W37"/>
  <c r="U37" s="1"/>
  <c r="T37"/>
  <c r="W36"/>
  <c r="U36"/>
  <c r="T36"/>
  <c r="X36" s="1"/>
  <c r="W35"/>
  <c r="U35" s="1"/>
  <c r="T35"/>
  <c r="W34"/>
  <c r="U34" s="1"/>
  <c r="T34"/>
  <c r="X34" s="1"/>
  <c r="W33"/>
  <c r="U33" s="1"/>
  <c r="T33"/>
  <c r="X32"/>
  <c r="W32"/>
  <c r="U32"/>
  <c r="T32"/>
  <c r="W31"/>
  <c r="U31" s="1"/>
  <c r="T31"/>
  <c r="W30"/>
  <c r="U30" s="1"/>
  <c r="T30"/>
  <c r="X30" s="1"/>
  <c r="W29"/>
  <c r="U29" s="1"/>
  <c r="T29"/>
  <c r="X29" s="1"/>
  <c r="W28"/>
  <c r="U28" s="1"/>
  <c r="T28"/>
  <c r="X28" s="1"/>
  <c r="W27"/>
  <c r="U27" s="1"/>
  <c r="T27"/>
  <c r="X27" s="1"/>
  <c r="W26"/>
  <c r="U26" s="1"/>
  <c r="T26"/>
  <c r="W25"/>
  <c r="U25"/>
  <c r="T25"/>
  <c r="X25" s="1"/>
  <c r="W24"/>
  <c r="U24" s="1"/>
  <c r="T24"/>
  <c r="X24" s="1"/>
  <c r="W23"/>
  <c r="U23" s="1"/>
  <c r="T23"/>
  <c r="W22"/>
  <c r="U22" s="1"/>
  <c r="T22"/>
  <c r="W21"/>
  <c r="W20"/>
  <c r="W19"/>
  <c r="W18"/>
  <c r="W17"/>
  <c r="W16"/>
  <c r="W15"/>
  <c r="W14"/>
  <c r="W13"/>
  <c r="W12"/>
  <c r="W11"/>
  <c r="W10"/>
  <c r="P9"/>
  <c r="Q148" s="1"/>
  <c r="Z8"/>
  <c r="Y8"/>
  <c r="Y1"/>
  <c r="R58" i="84" l="1"/>
  <c r="Q58"/>
  <c r="R54"/>
  <c r="Q54"/>
  <c r="R50"/>
  <c r="Q50"/>
  <c r="R46"/>
  <c r="Q46"/>
  <c r="R42"/>
  <c r="Q42"/>
  <c r="R38"/>
  <c r="Q38"/>
  <c r="R34"/>
  <c r="Q34"/>
  <c r="R30"/>
  <c r="Q30"/>
  <c r="R26"/>
  <c r="Q26"/>
  <c r="W20"/>
  <c r="R20"/>
  <c r="Q20"/>
  <c r="W16"/>
  <c r="R16"/>
  <c r="Q16"/>
  <c r="W12"/>
  <c r="R12"/>
  <c r="Q12"/>
  <c r="Q57"/>
  <c r="W57"/>
  <c r="R57"/>
  <c r="Q53"/>
  <c r="W53"/>
  <c r="R53"/>
  <c r="Q49"/>
  <c r="W49"/>
  <c r="R49"/>
  <c r="Q45"/>
  <c r="R45"/>
  <c r="Q41"/>
  <c r="R41"/>
  <c r="Q37"/>
  <c r="R37"/>
  <c r="Q33"/>
  <c r="R33"/>
  <c r="Q29"/>
  <c r="R29"/>
  <c r="Q25"/>
  <c r="R25"/>
  <c r="Q21"/>
  <c r="W21"/>
  <c r="R21"/>
  <c r="Q17"/>
  <c r="W17"/>
  <c r="R17"/>
  <c r="Q13"/>
  <c r="W13"/>
  <c r="R13"/>
  <c r="R60"/>
  <c r="Q60"/>
  <c r="R64"/>
  <c r="Q64"/>
  <c r="R68"/>
  <c r="Q68"/>
  <c r="R72"/>
  <c r="Q72"/>
  <c r="R76"/>
  <c r="Q76"/>
  <c r="R80"/>
  <c r="Q80"/>
  <c r="Q84"/>
  <c r="R84"/>
  <c r="Q88"/>
  <c r="R88"/>
  <c r="Q92"/>
  <c r="R92"/>
  <c r="Q96"/>
  <c r="R96"/>
  <c r="Q100"/>
  <c r="R100"/>
  <c r="Q104"/>
  <c r="R104"/>
  <c r="Q108"/>
  <c r="R108"/>
  <c r="Q112"/>
  <c r="R112"/>
  <c r="Q116"/>
  <c r="R116"/>
  <c r="Q120"/>
  <c r="R120"/>
  <c r="Q124"/>
  <c r="R124"/>
  <c r="Q128"/>
  <c r="R128"/>
  <c r="Q132"/>
  <c r="R132"/>
  <c r="Q136"/>
  <c r="R136"/>
  <c r="Q140"/>
  <c r="R140"/>
  <c r="Q144"/>
  <c r="R144"/>
  <c r="Q148"/>
  <c r="R148"/>
  <c r="Q152"/>
  <c r="R152"/>
  <c r="Q156"/>
  <c r="R156"/>
  <c r="W81"/>
  <c r="R81"/>
  <c r="Q81"/>
  <c r="W85"/>
  <c r="R85"/>
  <c r="Q85"/>
  <c r="W89"/>
  <c r="R89"/>
  <c r="Q89"/>
  <c r="W93"/>
  <c r="R93"/>
  <c r="Q93"/>
  <c r="W97"/>
  <c r="R97"/>
  <c r="Q97"/>
  <c r="W101"/>
  <c r="R101"/>
  <c r="Q101"/>
  <c r="W105"/>
  <c r="R105"/>
  <c r="Q105"/>
  <c r="W109"/>
  <c r="R109"/>
  <c r="Q109"/>
  <c r="W113"/>
  <c r="R113"/>
  <c r="Q113"/>
  <c r="W117"/>
  <c r="R117"/>
  <c r="Q117"/>
  <c r="W121"/>
  <c r="R121"/>
  <c r="Q121"/>
  <c r="W125"/>
  <c r="R125"/>
  <c r="Q125"/>
  <c r="W129"/>
  <c r="R129"/>
  <c r="Q129"/>
  <c r="W133"/>
  <c r="R133"/>
  <c r="Q133"/>
  <c r="W137"/>
  <c r="R137"/>
  <c r="Q137"/>
  <c r="W141"/>
  <c r="R141"/>
  <c r="Q141"/>
  <c r="W145"/>
  <c r="R145"/>
  <c r="Q145"/>
  <c r="W149"/>
  <c r="R149"/>
  <c r="Q149"/>
  <c r="W153"/>
  <c r="R153"/>
  <c r="Q153"/>
  <c r="W157"/>
  <c r="R157"/>
  <c r="Q157"/>
  <c r="W54"/>
  <c r="Q79"/>
  <c r="W79"/>
  <c r="R79"/>
  <c r="Q75"/>
  <c r="W75"/>
  <c r="R75"/>
  <c r="Q71"/>
  <c r="W71"/>
  <c r="R71"/>
  <c r="Q67"/>
  <c r="W67"/>
  <c r="R67"/>
  <c r="Q63"/>
  <c r="W63"/>
  <c r="R63"/>
  <c r="Q59"/>
  <c r="W59"/>
  <c r="R59"/>
  <c r="R56"/>
  <c r="Q56"/>
  <c r="R52"/>
  <c r="Q52"/>
  <c r="R48"/>
  <c r="Q48"/>
  <c r="R44"/>
  <c r="Q44"/>
  <c r="R40"/>
  <c r="Q40"/>
  <c r="R36"/>
  <c r="Q36"/>
  <c r="R32"/>
  <c r="Q32"/>
  <c r="R28"/>
  <c r="Q28"/>
  <c r="R24"/>
  <c r="Q24"/>
  <c r="R22"/>
  <c r="Q22"/>
  <c r="W18"/>
  <c r="R18"/>
  <c r="Q18"/>
  <c r="W14"/>
  <c r="R14"/>
  <c r="Q14"/>
  <c r="W10"/>
  <c r="R10"/>
  <c r="Q10"/>
  <c r="Q77"/>
  <c r="W77"/>
  <c r="R77"/>
  <c r="Q73"/>
  <c r="W73"/>
  <c r="R73"/>
  <c r="Q69"/>
  <c r="W69"/>
  <c r="R69"/>
  <c r="Q65"/>
  <c r="W65"/>
  <c r="R65"/>
  <c r="Q61"/>
  <c r="W61"/>
  <c r="R61"/>
  <c r="Q55"/>
  <c r="W55"/>
  <c r="R55"/>
  <c r="Q51"/>
  <c r="W51"/>
  <c r="R51"/>
  <c r="Q47"/>
  <c r="W47"/>
  <c r="R47"/>
  <c r="Q43"/>
  <c r="R43"/>
  <c r="Q39"/>
  <c r="R39"/>
  <c r="Q35"/>
  <c r="R35"/>
  <c r="Q31"/>
  <c r="R31"/>
  <c r="Q27"/>
  <c r="R27"/>
  <c r="Q23"/>
  <c r="R23"/>
  <c r="Q19"/>
  <c r="W19"/>
  <c r="R19"/>
  <c r="Q15"/>
  <c r="W15"/>
  <c r="R15"/>
  <c r="Q11"/>
  <c r="W11"/>
  <c r="R11"/>
  <c r="R62"/>
  <c r="Q62"/>
  <c r="R66"/>
  <c r="Q66"/>
  <c r="R70"/>
  <c r="Q70"/>
  <c r="R74"/>
  <c r="Q74"/>
  <c r="R78"/>
  <c r="Q78"/>
  <c r="Q82"/>
  <c r="R82"/>
  <c r="Q86"/>
  <c r="R86"/>
  <c r="Q90"/>
  <c r="R90"/>
  <c r="Q94"/>
  <c r="R94"/>
  <c r="Q98"/>
  <c r="R98"/>
  <c r="Q102"/>
  <c r="R102"/>
  <c r="Q106"/>
  <c r="R106"/>
  <c r="Q110"/>
  <c r="R110"/>
  <c r="Q114"/>
  <c r="R114"/>
  <c r="Q118"/>
  <c r="R118"/>
  <c r="Q122"/>
  <c r="R122"/>
  <c r="Q126"/>
  <c r="R126"/>
  <c r="Q130"/>
  <c r="R130"/>
  <c r="Q134"/>
  <c r="R134"/>
  <c r="Q138"/>
  <c r="R138"/>
  <c r="Q142"/>
  <c r="R142"/>
  <c r="Q146"/>
  <c r="R146"/>
  <c r="Q150"/>
  <c r="R150"/>
  <c r="Q154"/>
  <c r="R154"/>
  <c r="Q158"/>
  <c r="R158"/>
  <c r="W83"/>
  <c r="R83"/>
  <c r="Q83"/>
  <c r="W87"/>
  <c r="R87"/>
  <c r="Q87"/>
  <c r="W91"/>
  <c r="R91"/>
  <c r="Q91"/>
  <c r="W95"/>
  <c r="R95"/>
  <c r="Q95"/>
  <c r="W99"/>
  <c r="R99"/>
  <c r="Q99"/>
  <c r="W103"/>
  <c r="R103"/>
  <c r="Q103"/>
  <c r="W107"/>
  <c r="R107"/>
  <c r="Q107"/>
  <c r="W111"/>
  <c r="R111"/>
  <c r="Q111"/>
  <c r="W115"/>
  <c r="R115"/>
  <c r="Q115"/>
  <c r="W119"/>
  <c r="R119"/>
  <c r="Q119"/>
  <c r="W123"/>
  <c r="R123"/>
  <c r="Q123"/>
  <c r="W127"/>
  <c r="R127"/>
  <c r="Q127"/>
  <c r="W131"/>
  <c r="R131"/>
  <c r="Q131"/>
  <c r="W135"/>
  <c r="R135"/>
  <c r="Q135"/>
  <c r="W139"/>
  <c r="R139"/>
  <c r="Q139"/>
  <c r="W143"/>
  <c r="R143"/>
  <c r="Q143"/>
  <c r="W147"/>
  <c r="R147"/>
  <c r="Q147"/>
  <c r="W151"/>
  <c r="R151"/>
  <c r="Q151"/>
  <c r="W155"/>
  <c r="R155"/>
  <c r="Q155"/>
  <c r="R159"/>
  <c r="Q159"/>
  <c r="W58"/>
  <c r="W50"/>
  <c r="W56"/>
  <c r="W48"/>
  <c r="Q12" i="83"/>
  <c r="R12" s="1"/>
  <c r="Q17"/>
  <c r="S17" s="1"/>
  <c r="Q22"/>
  <c r="R22" s="1"/>
  <c r="Q26"/>
  <c r="R26" s="1"/>
  <c r="Q28"/>
  <c r="R28" s="1"/>
  <c r="Q30"/>
  <c r="Q32"/>
  <c r="Q33"/>
  <c r="Q34"/>
  <c r="R34" s="1"/>
  <c r="Q38"/>
  <c r="R38" s="1"/>
  <c r="Q40"/>
  <c r="Q42"/>
  <c r="X42" s="1"/>
  <c r="Q44"/>
  <c r="R44" s="1"/>
  <c r="Q46"/>
  <c r="Q48"/>
  <c r="Q49"/>
  <c r="Q50"/>
  <c r="Q53"/>
  <c r="S53" s="1"/>
  <c r="Q60"/>
  <c r="R60" s="1"/>
  <c r="Q61"/>
  <c r="S61" s="1"/>
  <c r="Q68"/>
  <c r="R68" s="1"/>
  <c r="Q70"/>
  <c r="Q72"/>
  <c r="Q74"/>
  <c r="R74" s="1"/>
  <c r="Q76"/>
  <c r="R76" s="1"/>
  <c r="Q78"/>
  <c r="Q81"/>
  <c r="Q82"/>
  <c r="Q86"/>
  <c r="Q89"/>
  <c r="Q90"/>
  <c r="Q94"/>
  <c r="R94" s="1"/>
  <c r="Q100"/>
  <c r="Q102"/>
  <c r="R102" s="1"/>
  <c r="Q106"/>
  <c r="Q110"/>
  <c r="R110" s="1"/>
  <c r="Q118"/>
  <c r="R118" s="1"/>
  <c r="Q124"/>
  <c r="Q126"/>
  <c r="R126" s="1"/>
  <c r="Q140"/>
  <c r="Q16"/>
  <c r="R16" s="1"/>
  <c r="Q18"/>
  <c r="R18" s="1"/>
  <c r="Q24"/>
  <c r="Q10"/>
  <c r="R10" s="1"/>
  <c r="Q13"/>
  <c r="S13" s="1"/>
  <c r="Q14"/>
  <c r="S14" s="1"/>
  <c r="Q20"/>
  <c r="R20" s="1"/>
  <c r="Q21"/>
  <c r="S21" s="1"/>
  <c r="Q25"/>
  <c r="Q29"/>
  <c r="S29" s="1"/>
  <c r="Q36"/>
  <c r="R36" s="1"/>
  <c r="Q37"/>
  <c r="S37" s="1"/>
  <c r="Q41"/>
  <c r="Q45"/>
  <c r="S45" s="1"/>
  <c r="Q52"/>
  <c r="R52" s="1"/>
  <c r="Q54"/>
  <c r="Q56"/>
  <c r="Q57"/>
  <c r="X57" s="1"/>
  <c r="Q58"/>
  <c r="R58" s="1"/>
  <c r="X60"/>
  <c r="X61"/>
  <c r="Q62"/>
  <c r="Q64"/>
  <c r="Q65"/>
  <c r="Q66"/>
  <c r="X68"/>
  <c r="Q69"/>
  <c r="S69" s="1"/>
  <c r="Q73"/>
  <c r="X73"/>
  <c r="X76"/>
  <c r="Q77"/>
  <c r="S77" s="1"/>
  <c r="Q80"/>
  <c r="X80"/>
  <c r="Q84"/>
  <c r="X84"/>
  <c r="Q85"/>
  <c r="Q88"/>
  <c r="X88" s="1"/>
  <c r="Q92"/>
  <c r="X92" s="1"/>
  <c r="Q93"/>
  <c r="Q98"/>
  <c r="Q108"/>
  <c r="Q114"/>
  <c r="Q116"/>
  <c r="Q132"/>
  <c r="X20"/>
  <c r="X18"/>
  <c r="R17"/>
  <c r="X16"/>
  <c r="S16"/>
  <c r="X14"/>
  <c r="R14"/>
  <c r="X12"/>
  <c r="X13"/>
  <c r="X22"/>
  <c r="X38"/>
  <c r="S18"/>
  <c r="S34"/>
  <c r="X31"/>
  <c r="AC8"/>
  <c r="S10"/>
  <c r="X10"/>
  <c r="S26"/>
  <c r="X26"/>
  <c r="S58"/>
  <c r="X58"/>
  <c r="S74"/>
  <c r="X74"/>
  <c r="AD8"/>
  <c r="R13"/>
  <c r="X17"/>
  <c r="S20"/>
  <c r="S22"/>
  <c r="R29"/>
  <c r="X33"/>
  <c r="S36"/>
  <c r="S38"/>
  <c r="R45"/>
  <c r="X49"/>
  <c r="S52"/>
  <c r="S54"/>
  <c r="R61"/>
  <c r="X65"/>
  <c r="S68"/>
  <c r="R77"/>
  <c r="R124"/>
  <c r="X124"/>
  <c r="S124"/>
  <c r="S85"/>
  <c r="R85"/>
  <c r="X86"/>
  <c r="S86"/>
  <c r="R93"/>
  <c r="S93"/>
  <c r="R108"/>
  <c r="X108"/>
  <c r="S108"/>
  <c r="R132"/>
  <c r="X132"/>
  <c r="S132"/>
  <c r="R140"/>
  <c r="X140"/>
  <c r="S140"/>
  <c r="R148"/>
  <c r="X148"/>
  <c r="S148"/>
  <c r="R81"/>
  <c r="S81"/>
  <c r="X82"/>
  <c r="S82"/>
  <c r="S89"/>
  <c r="R89"/>
  <c r="X90"/>
  <c r="S90"/>
  <c r="AF8"/>
  <c r="AB8"/>
  <c r="S12"/>
  <c r="S28"/>
  <c r="R37"/>
  <c r="R42"/>
  <c r="S44"/>
  <c r="R53"/>
  <c r="S60"/>
  <c r="R69"/>
  <c r="S76"/>
  <c r="X81"/>
  <c r="R82"/>
  <c r="X85"/>
  <c r="R86"/>
  <c r="X89"/>
  <c r="R90"/>
  <c r="X93"/>
  <c r="X37"/>
  <c r="S42"/>
  <c r="X53"/>
  <c r="X69"/>
  <c r="R100"/>
  <c r="X100"/>
  <c r="S100"/>
  <c r="R116"/>
  <c r="X116"/>
  <c r="S116"/>
  <c r="Q159"/>
  <c r="Q155"/>
  <c r="Q151"/>
  <c r="Q147"/>
  <c r="Q143"/>
  <c r="Q139"/>
  <c r="Q135"/>
  <c r="X135" s="1"/>
  <c r="Q131"/>
  <c r="Q127"/>
  <c r="Q123"/>
  <c r="Q119"/>
  <c r="Q115"/>
  <c r="Q111"/>
  <c r="Q107"/>
  <c r="Q103"/>
  <c r="Q99"/>
  <c r="Q95"/>
  <c r="Q157"/>
  <c r="Q153"/>
  <c r="Q149"/>
  <c r="X149" s="1"/>
  <c r="Q145"/>
  <c r="Q141"/>
  <c r="Q137"/>
  <c r="Q133"/>
  <c r="Q129"/>
  <c r="Q125"/>
  <c r="Q121"/>
  <c r="Q117"/>
  <c r="X117" s="1"/>
  <c r="Q113"/>
  <c r="X113" s="1"/>
  <c r="Q109"/>
  <c r="Q105"/>
  <c r="Q101"/>
  <c r="Q97"/>
  <c r="P164"/>
  <c r="P163"/>
  <c r="Q11"/>
  <c r="X11" s="1"/>
  <c r="Q15"/>
  <c r="Q19"/>
  <c r="Q23"/>
  <c r="Q27"/>
  <c r="Q31"/>
  <c r="Q35"/>
  <c r="Q39"/>
  <c r="Q43"/>
  <c r="Q47"/>
  <c r="Q51"/>
  <c r="Q55"/>
  <c r="Q59"/>
  <c r="Q63"/>
  <c r="Q67"/>
  <c r="Q71"/>
  <c r="Q75"/>
  <c r="Q79"/>
  <c r="Q83"/>
  <c r="Q87"/>
  <c r="Q91"/>
  <c r="S94"/>
  <c r="X94"/>
  <c r="Q96"/>
  <c r="X99"/>
  <c r="S102"/>
  <c r="X102"/>
  <c r="Q104"/>
  <c r="X107"/>
  <c r="S110"/>
  <c r="X110"/>
  <c r="Q112"/>
  <c r="X115"/>
  <c r="S118"/>
  <c r="X118"/>
  <c r="Q120"/>
  <c r="X123"/>
  <c r="S126"/>
  <c r="X126"/>
  <c r="Q128"/>
  <c r="X131"/>
  <c r="Q136"/>
  <c r="X139"/>
  <c r="Q144"/>
  <c r="X147"/>
  <c r="Q152"/>
  <c r="X155"/>
  <c r="X109"/>
  <c r="Q122"/>
  <c r="X125"/>
  <c r="Q130"/>
  <c r="Q138"/>
  <c r="X141"/>
  <c r="Q146"/>
  <c r="Q154"/>
  <c r="X157"/>
  <c r="X151"/>
  <c r="Q156"/>
  <c r="X159"/>
  <c r="X121"/>
  <c r="X129"/>
  <c r="Q134"/>
  <c r="X137"/>
  <c r="Q142"/>
  <c r="X145"/>
  <c r="Q150"/>
  <c r="X153"/>
  <c r="Q158"/>
  <c r="D166" i="84" l="1"/>
  <c r="D164"/>
  <c r="AK8"/>
  <c r="AI8"/>
  <c r="AG8"/>
  <c r="X21" i="83"/>
  <c r="R21"/>
  <c r="R114"/>
  <c r="X114"/>
  <c r="S114"/>
  <c r="R98"/>
  <c r="X98"/>
  <c r="S98"/>
  <c r="R84"/>
  <c r="S84"/>
  <c r="R80"/>
  <c r="S80"/>
  <c r="S73"/>
  <c r="R73"/>
  <c r="S65"/>
  <c r="R65"/>
  <c r="S62"/>
  <c r="X62"/>
  <c r="R62"/>
  <c r="R56"/>
  <c r="X56"/>
  <c r="S56"/>
  <c r="S41"/>
  <c r="R41"/>
  <c r="S25"/>
  <c r="R25"/>
  <c r="R24"/>
  <c r="S24"/>
  <c r="R106"/>
  <c r="S106"/>
  <c r="X106"/>
  <c r="X70"/>
  <c r="R70"/>
  <c r="S70"/>
  <c r="R50"/>
  <c r="S50"/>
  <c r="X50"/>
  <c r="R48"/>
  <c r="X48"/>
  <c r="S48"/>
  <c r="R40"/>
  <c r="S40"/>
  <c r="R32"/>
  <c r="S32"/>
  <c r="X77"/>
  <c r="R92"/>
  <c r="S92"/>
  <c r="R88"/>
  <c r="S88"/>
  <c r="R66"/>
  <c r="X66"/>
  <c r="S66"/>
  <c r="R64"/>
  <c r="X64"/>
  <c r="S64"/>
  <c r="S57"/>
  <c r="R57"/>
  <c r="X54"/>
  <c r="R54"/>
  <c r="X78"/>
  <c r="R78"/>
  <c r="S78"/>
  <c r="R72"/>
  <c r="S72"/>
  <c r="X72"/>
  <c r="S49"/>
  <c r="R49"/>
  <c r="S46"/>
  <c r="R46"/>
  <c r="S33"/>
  <c r="R33"/>
  <c r="S30"/>
  <c r="R30"/>
  <c r="X52"/>
  <c r="S59"/>
  <c r="R59"/>
  <c r="S27"/>
  <c r="R27"/>
  <c r="S101"/>
  <c r="R101"/>
  <c r="S133"/>
  <c r="R133"/>
  <c r="S99"/>
  <c r="R99"/>
  <c r="S147"/>
  <c r="R147"/>
  <c r="R150"/>
  <c r="X150"/>
  <c r="S150"/>
  <c r="R134"/>
  <c r="X134"/>
  <c r="S134"/>
  <c r="R156"/>
  <c r="X156"/>
  <c r="S156"/>
  <c r="X133"/>
  <c r="R152"/>
  <c r="X152"/>
  <c r="S152"/>
  <c r="R136"/>
  <c r="X136"/>
  <c r="S136"/>
  <c r="S79"/>
  <c r="X79"/>
  <c r="R79"/>
  <c r="R63"/>
  <c r="S63"/>
  <c r="R47"/>
  <c r="S47"/>
  <c r="R31"/>
  <c r="S31"/>
  <c r="R15"/>
  <c r="S15"/>
  <c r="S97"/>
  <c r="R97"/>
  <c r="S113"/>
  <c r="R113"/>
  <c r="S129"/>
  <c r="R129"/>
  <c r="S145"/>
  <c r="R145"/>
  <c r="S95"/>
  <c r="R95"/>
  <c r="S111"/>
  <c r="R111"/>
  <c r="S127"/>
  <c r="R127"/>
  <c r="S143"/>
  <c r="R143"/>
  <c r="S159"/>
  <c r="R159"/>
  <c r="X143"/>
  <c r="X95"/>
  <c r="X59"/>
  <c r="X47"/>
  <c r="R146"/>
  <c r="X146"/>
  <c r="S146"/>
  <c r="R158"/>
  <c r="X158"/>
  <c r="S158"/>
  <c r="R142"/>
  <c r="X142"/>
  <c r="S142"/>
  <c r="X101"/>
  <c r="R144"/>
  <c r="X144"/>
  <c r="S144"/>
  <c r="R128"/>
  <c r="X128"/>
  <c r="S128"/>
  <c r="R120"/>
  <c r="X120"/>
  <c r="S120"/>
  <c r="R112"/>
  <c r="X112"/>
  <c r="S112"/>
  <c r="R104"/>
  <c r="X104"/>
  <c r="S104"/>
  <c r="R96"/>
  <c r="X96"/>
  <c r="S96"/>
  <c r="S87"/>
  <c r="X87"/>
  <c r="R87"/>
  <c r="X71"/>
  <c r="R71"/>
  <c r="S71"/>
  <c r="X55"/>
  <c r="R55"/>
  <c r="S55"/>
  <c r="S39"/>
  <c r="X39"/>
  <c r="R39"/>
  <c r="S23"/>
  <c r="X23"/>
  <c r="R23"/>
  <c r="S105"/>
  <c r="R105"/>
  <c r="S121"/>
  <c r="R121"/>
  <c r="S137"/>
  <c r="R137"/>
  <c r="S153"/>
  <c r="R153"/>
  <c r="S103"/>
  <c r="R103"/>
  <c r="S119"/>
  <c r="R119"/>
  <c r="S135"/>
  <c r="R135"/>
  <c r="S151"/>
  <c r="R151"/>
  <c r="X105"/>
  <c r="X127"/>
  <c r="X15"/>
  <c r="R130"/>
  <c r="X130"/>
  <c r="S130"/>
  <c r="S91"/>
  <c r="X91"/>
  <c r="R91"/>
  <c r="S75"/>
  <c r="R75"/>
  <c r="S43"/>
  <c r="R43"/>
  <c r="S11"/>
  <c r="R11"/>
  <c r="S117"/>
  <c r="R117"/>
  <c r="S149"/>
  <c r="R149"/>
  <c r="S115"/>
  <c r="R115"/>
  <c r="S131"/>
  <c r="R131"/>
  <c r="X43"/>
  <c r="R154"/>
  <c r="X154"/>
  <c r="S154"/>
  <c r="R138"/>
  <c r="X138"/>
  <c r="S138"/>
  <c r="R122"/>
  <c r="X122"/>
  <c r="S122"/>
  <c r="S83"/>
  <c r="X83"/>
  <c r="R83"/>
  <c r="S67"/>
  <c r="X67"/>
  <c r="R67"/>
  <c r="S51"/>
  <c r="X51"/>
  <c r="R51"/>
  <c r="S35"/>
  <c r="X35"/>
  <c r="R35"/>
  <c r="S19"/>
  <c r="X19"/>
  <c r="R19"/>
  <c r="S109"/>
  <c r="R109"/>
  <c r="S125"/>
  <c r="R125"/>
  <c r="S141"/>
  <c r="R141"/>
  <c r="S157"/>
  <c r="R157"/>
  <c r="S107"/>
  <c r="R107"/>
  <c r="S123"/>
  <c r="R123"/>
  <c r="S139"/>
  <c r="R139"/>
  <c r="S155"/>
  <c r="R155"/>
  <c r="X97"/>
  <c r="X111"/>
  <c r="X119"/>
  <c r="X103"/>
  <c r="X63"/>
  <c r="X75"/>
  <c r="D163" i="84" l="1"/>
  <c r="Z8"/>
  <c r="AJ8" s="1"/>
  <c r="H5" i="83"/>
  <c r="U5"/>
  <c r="D166"/>
  <c r="AL8"/>
  <c r="AJ8"/>
  <c r="D164"/>
  <c r="AH8"/>
  <c r="AH8" i="84" l="1"/>
  <c r="O162"/>
  <c r="D162"/>
  <c r="AD8"/>
  <c r="AF8"/>
  <c r="AL8"/>
  <c r="AA8" i="83"/>
  <c r="AK8" s="1"/>
  <c r="D163"/>
  <c r="P162" l="1"/>
  <c r="D162"/>
  <c r="AG8"/>
  <c r="AE8"/>
  <c r="AM8"/>
  <c r="AI8"/>
</calcChain>
</file>

<file path=xl/sharedStrings.xml><?xml version="1.0" encoding="utf-8"?>
<sst xmlns="http://schemas.openxmlformats.org/spreadsheetml/2006/main" count="1510" uniqueCount="297">
  <si>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</si>
  <si>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</si>
  <si>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</si>
  <si>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</si>
  <si>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</si>
  <si>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</si>
  <si>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</si>
  <si>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</si>
  <si>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</si>
  <si>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</si>
  <si>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</si>
  <si>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</si>
  <si>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</si>
  <si>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</si>
  <si>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</si>
  <si>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</si>
  <si>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</si>
  <si>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</si>
  <si>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</si>
  <si>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</si>
  <si>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</si>
  <si>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</si>
  <si>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</si>
  <si>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</si>
  <si>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</si>
  <si>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</si>
  <si>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</si>
  <si>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</si>
  <si>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</si>
  <si>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</si>
  <si>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</si>
  <si>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</si>
  <si>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</si>
  <si>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</si>
  <si>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</si>
  <si>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</si>
  <si>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</si>
  <si>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</si>
  <si>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</si>
  <si>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</si>
  <si>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</si>
  <si>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</si>
  <si>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</si>
  <si>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</si>
  <si>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</si>
  <si>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</si>
  <si>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</si>
  <si>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</si>
  <si>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</si>
  <si>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</si>
  <si>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</si>
  <si>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</si>
  <si>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>Nguyễn Hoa Cương</t>
  </si>
  <si>
    <t xml:space="preserve">Thi lần 1 học kỳ II năm học 2018 - 2019 </t>
  </si>
  <si>
    <t>KT.TRƯỞNG TRUNG TÂM</t>
  </si>
  <si>
    <t>PHÓ TRƯỞNG TRUNG TÂM</t>
  </si>
  <si>
    <t>Trần Thị Mỹ Hạnh</t>
  </si>
  <si>
    <t>Anh</t>
  </si>
  <si>
    <t>D18CQVT05-B</t>
  </si>
  <si>
    <t>Phạm Đức</t>
  </si>
  <si>
    <t>22/09/2000</t>
  </si>
  <si>
    <t>28/12/2000</t>
  </si>
  <si>
    <t>13/09/2000</t>
  </si>
  <si>
    <t>D18CQCN07-B</t>
  </si>
  <si>
    <t>Đặng Thị</t>
  </si>
  <si>
    <t>Đạt</t>
  </si>
  <si>
    <t>04/05/2000</t>
  </si>
  <si>
    <t>Hằng</t>
  </si>
  <si>
    <t>D18CQMR03-B</t>
  </si>
  <si>
    <t>Nguyễn Văn</t>
  </si>
  <si>
    <t>Hiếu</t>
  </si>
  <si>
    <t>Hoàng</t>
  </si>
  <si>
    <t>D18CQCN08-B</t>
  </si>
  <si>
    <t>Huy</t>
  </si>
  <si>
    <t>D18CQCN06-B</t>
  </si>
  <si>
    <t>D18CQCN11-B</t>
  </si>
  <si>
    <t>Linh</t>
  </si>
  <si>
    <t>Trịnh Xuân</t>
  </si>
  <si>
    <t>07/11/2000</t>
  </si>
  <si>
    <t>Nam</t>
  </si>
  <si>
    <t>22/08/2000</t>
  </si>
  <si>
    <t>Nhật</t>
  </si>
  <si>
    <t>19/05/2000</t>
  </si>
  <si>
    <t>D18CQVT08-B</t>
  </si>
  <si>
    <t>Quyền</t>
  </si>
  <si>
    <t>Sơn</t>
  </si>
  <si>
    <t>Nguyễn Phương</t>
  </si>
  <si>
    <t>Thảo</t>
  </si>
  <si>
    <t>Thắng</t>
  </si>
  <si>
    <t>Nguyễn Minh</t>
  </si>
  <si>
    <t>30/04/2000</t>
  </si>
  <si>
    <t>04/12/2000</t>
  </si>
  <si>
    <t>D18CQKT02-B</t>
  </si>
  <si>
    <t>Tiến</t>
  </si>
  <si>
    <t>Trang</t>
  </si>
  <si>
    <t>Tùng</t>
  </si>
  <si>
    <t>15/09/2000</t>
  </si>
  <si>
    <t>30/08/2000</t>
  </si>
  <si>
    <t>15/10/2000</t>
  </si>
  <si>
    <t>17/04/2000</t>
  </si>
  <si>
    <t>08/09/2000</t>
  </si>
  <si>
    <t>Vũ Thị</t>
  </si>
  <si>
    <t>D18CQVT07-B</t>
  </si>
  <si>
    <t>Hùng</t>
  </si>
  <si>
    <t>Nguyễn Thị Thùy</t>
  </si>
  <si>
    <t>10/12/2000</t>
  </si>
  <si>
    <t>Nguyễn Công</t>
  </si>
  <si>
    <t>Minh</t>
  </si>
  <si>
    <t>15/12/2000</t>
  </si>
  <si>
    <t>19/09/2000</t>
  </si>
  <si>
    <t>Trần Minh</t>
  </si>
  <si>
    <t>Công</t>
  </si>
  <si>
    <t>D17CQCN13-B</t>
  </si>
  <si>
    <t>Duy</t>
  </si>
  <si>
    <t>Hải</t>
  </si>
  <si>
    <t>Phú</t>
  </si>
  <si>
    <t>D17CQQT01-B</t>
  </si>
  <si>
    <t>D17CQVT04-B</t>
  </si>
  <si>
    <t>D18CQVT06-B</t>
  </si>
  <si>
    <t>26/01/2000</t>
  </si>
  <si>
    <t>10/03/2000</t>
  </si>
  <si>
    <t>Nghĩa</t>
  </si>
  <si>
    <t>Quang</t>
  </si>
  <si>
    <t>Quỳnh</t>
  </si>
  <si>
    <t>22/12/2000</t>
  </si>
  <si>
    <t>Mã môn</t>
  </si>
  <si>
    <t>Mã nhóm</t>
  </si>
  <si>
    <t>D17CQMR01-B</t>
  </si>
  <si>
    <t>D17CQDT01-B</t>
  </si>
  <si>
    <t>Bảo</t>
  </si>
  <si>
    <t>D17CQVT06-B</t>
  </si>
  <si>
    <t>D17CQVT03-B</t>
  </si>
  <si>
    <t>Ngô Văn</t>
  </si>
  <si>
    <t>D17CQDT03-B</t>
  </si>
  <si>
    <t>D17CQCN07-B</t>
  </si>
  <si>
    <t>Huyền</t>
  </si>
  <si>
    <t>D17CQVT02-B</t>
  </si>
  <si>
    <t>D17CQCN01-B</t>
  </si>
  <si>
    <t>D17CQPT02-B</t>
  </si>
  <si>
    <t>ánh</t>
  </si>
  <si>
    <t>D17CQAT01-B</t>
  </si>
  <si>
    <t>Nguyễn Thái</t>
  </si>
  <si>
    <t>Bùi Minh</t>
  </si>
  <si>
    <t>Đinh Quang</t>
  </si>
  <si>
    <t>D17CQQT04-B</t>
  </si>
  <si>
    <t>D16CQVT02-B</t>
  </si>
  <si>
    <t>Nguyễn Mạnh</t>
  </si>
  <si>
    <t>Thuận</t>
  </si>
  <si>
    <t>D17CQCN06-B</t>
  </si>
  <si>
    <t>D17CQCN12-B</t>
  </si>
  <si>
    <t>D17CQCN08-B</t>
  </si>
  <si>
    <t>B17DCCN048</t>
  </si>
  <si>
    <t>Phùng Công</t>
  </si>
  <si>
    <t>B16DCVT020</t>
  </si>
  <si>
    <t>Đào Việt</t>
  </si>
  <si>
    <t>D17CQCN11-B</t>
  </si>
  <si>
    <t>Đoàn Văn</t>
  </si>
  <si>
    <t>D17CQTT01-B</t>
  </si>
  <si>
    <t>Hảo</t>
  </si>
  <si>
    <t>Nguyễn Hải</t>
  </si>
  <si>
    <t>Trương Quang</t>
  </si>
  <si>
    <t>Lê Việt</t>
  </si>
  <si>
    <t>Bùi Xuân</t>
  </si>
  <si>
    <t>B17DCCN746</t>
  </si>
  <si>
    <t>Nguyễn Bùi Minh</t>
  </si>
  <si>
    <t>B17DCPT154</t>
  </si>
  <si>
    <t>Nguyễn Tiến Minh</t>
  </si>
  <si>
    <t>B17DCCN289</t>
  </si>
  <si>
    <t>Hoàng Trọng</t>
  </si>
  <si>
    <t>B17DCAT205</t>
  </si>
  <si>
    <t>Lại Như</t>
  </si>
  <si>
    <t>B17DCVT339</t>
  </si>
  <si>
    <t>Phan Thị</t>
  </si>
  <si>
    <t>D16CQDT02-B</t>
  </si>
  <si>
    <t>B16DCVT306</t>
  </si>
  <si>
    <t>B17DCCN668</t>
  </si>
  <si>
    <t>Trần Lê</t>
  </si>
  <si>
    <t>Đỗ Văn</t>
  </si>
  <si>
    <t>B17DCCN287</t>
  </si>
  <si>
    <t>B17DCVT198</t>
  </si>
  <si>
    <t>Nguyễn Cao</t>
  </si>
  <si>
    <t>Kỳ</t>
  </si>
  <si>
    <t>B17DCCN419</t>
  </si>
  <si>
    <t>Lại Tấn</t>
  </si>
  <si>
    <t>B17DCQT044</t>
  </si>
  <si>
    <t>Đinh Thị Bích</t>
  </si>
  <si>
    <t>Trần Công</t>
  </si>
  <si>
    <t>B17DCCN510</t>
  </si>
  <si>
    <t>Ngô Quang</t>
  </si>
  <si>
    <t>B17DCCN068</t>
  </si>
  <si>
    <t>B14DCVT005</t>
  </si>
  <si>
    <t>D14CQVT06-B</t>
  </si>
  <si>
    <t>B16DCDT078</t>
  </si>
  <si>
    <t>Nguyễn Gia</t>
  </si>
  <si>
    <t>B17DCDT053</t>
  </si>
  <si>
    <t>B17DCVT146</t>
  </si>
  <si>
    <t>B17DCDT209</t>
  </si>
  <si>
    <t>B17DCTT005</t>
  </si>
  <si>
    <t>Lê Thị Vân</t>
  </si>
  <si>
    <t>D16CQCN04-B</t>
  </si>
  <si>
    <t>B17DCDT163</t>
  </si>
  <si>
    <t>B17DCVT147</t>
  </si>
  <si>
    <t>B17DCVT210</t>
  </si>
  <si>
    <t>Lịch</t>
  </si>
  <si>
    <t>Phạm Hải</t>
  </si>
  <si>
    <t>Vũ Thanh</t>
  </si>
  <si>
    <t>11/04/1999</t>
  </si>
  <si>
    <t>B17DCVT180</t>
  </si>
  <si>
    <t>B17DCMR115</t>
  </si>
  <si>
    <t>Tô Diễm</t>
  </si>
  <si>
    <t>B17DCCN523</t>
  </si>
  <si>
    <t>Nguyễn Hoàng Quốc</t>
  </si>
  <si>
    <t>D16CQVT01-B</t>
  </si>
  <si>
    <t>B16DCVT105</t>
  </si>
  <si>
    <t>B17DCCN212</t>
  </si>
  <si>
    <t>Chu Văn</t>
  </si>
  <si>
    <t>B17DCCN311</t>
  </si>
  <si>
    <t>B17DCCN332</t>
  </si>
  <si>
    <t>B16DCCN236</t>
  </si>
  <si>
    <t>B13DCCN388</t>
  </si>
  <si>
    <t>D13CNPM4</t>
  </si>
  <si>
    <t>B16DCAT140</t>
  </si>
  <si>
    <t>D16CQAT04-B</t>
  </si>
  <si>
    <t>B15DCMR113</t>
  </si>
  <si>
    <t>D15PMR</t>
  </si>
  <si>
    <t>Vũ Chí</t>
  </si>
  <si>
    <t>B17DCDT157</t>
  </si>
  <si>
    <t>B17DCVT059</t>
  </si>
  <si>
    <t>B17DCQT161</t>
  </si>
  <si>
    <t>01/11/1998</t>
  </si>
  <si>
    <t>B18DCAT023</t>
  </si>
  <si>
    <t>D18CQAT03-B</t>
  </si>
  <si>
    <t>24/08/2000</t>
  </si>
  <si>
    <t>19/02/2000</t>
  </si>
  <si>
    <t>04/03/2000</t>
  </si>
  <si>
    <t>07/02/2000</t>
  </si>
  <si>
    <t>08/02/2000</t>
  </si>
  <si>
    <t>18/07/2000</t>
  </si>
  <si>
    <t>03/02/2000</t>
  </si>
  <si>
    <t>B18DCVT408</t>
  </si>
  <si>
    <t>16/08/2000</t>
  </si>
  <si>
    <t>01/07/2000</t>
  </si>
  <si>
    <t>B18DCMR007</t>
  </si>
  <si>
    <t>Doãn Vân</t>
  </si>
  <si>
    <t>B18DCCN470</t>
  </si>
  <si>
    <t>B18DCVT335</t>
  </si>
  <si>
    <t>Trịnh Thanh</t>
  </si>
  <si>
    <t>B18DCCN649</t>
  </si>
  <si>
    <t>B18DCVT006</t>
  </si>
  <si>
    <t>05/03/2000</t>
  </si>
  <si>
    <t>Dương Hoàng</t>
  </si>
  <si>
    <t>B18DCCN006</t>
  </si>
  <si>
    <t>Cao Tú</t>
  </si>
  <si>
    <t>B18DCVT389</t>
  </si>
  <si>
    <t>B18DCKT086</t>
  </si>
  <si>
    <t>Bùi Thị Diệu</t>
  </si>
  <si>
    <t>B18DCCN469</t>
  </si>
  <si>
    <t>BAS1112</t>
  </si>
  <si>
    <t xml:space="preserve">Ngày thi: </t>
  </si>
  <si>
    <t>Giờ thi:</t>
  </si>
  <si>
    <t>Nhóm 1</t>
  </si>
  <si>
    <t>Nhóm 19</t>
  </si>
  <si>
    <t>Thay đổi điểm thành phần</t>
  </si>
  <si>
    <t>Nhóm 7</t>
  </si>
  <si>
    <t>Nhóm 38</t>
  </si>
  <si>
    <t>Nhóm 29</t>
  </si>
  <si>
    <t>Nhóm 11</t>
  </si>
  <si>
    <t>Nhóm 10</t>
  </si>
  <si>
    <t>DANH SÁCH SINH VIÊN PHÚC KHẢO ĐIỂM THI</t>
  </si>
  <si>
    <t>Nhóm 9</t>
  </si>
  <si>
    <t>Không thay đổi</t>
  </si>
  <si>
    <t>NHỮNG NL CƠ BẢN CỦA CN MÁC LÊ NIN 2</t>
  </si>
  <si>
    <t>Nhóm</t>
  </si>
  <si>
    <t>Nhóm 25</t>
  </si>
  <si>
    <t>Điểm
thi sau phúc khảo</t>
  </si>
  <si>
    <t>Nhóm: BAS1112</t>
  </si>
  <si>
    <t>ĐƯỜNG LỐI CÁCH MANGK CỦA ĐẢNG CSVN</t>
  </si>
  <si>
    <t>Điểm
thi trước phúc khảo</t>
  </si>
  <si>
    <t>Nhóm 14</t>
  </si>
  <si>
    <t>Nhóm 4</t>
  </si>
  <si>
    <t>Nhóm 12</t>
  </si>
  <si>
    <t>Nhóm 13</t>
  </si>
  <si>
    <t>Nhóm 15</t>
  </si>
  <si>
    <t>Nhóm 16</t>
  </si>
  <si>
    <t>Nhóm 17</t>
  </si>
  <si>
    <t>Nhóm 18</t>
  </si>
  <si>
    <t>Nhóm 23</t>
  </si>
  <si>
    <t>Nhóm 24</t>
  </si>
  <si>
    <t>Nhóm 26</t>
  </si>
  <si>
    <t>Nhóm 27</t>
  </si>
  <si>
    <t>Nhóm 28</t>
  </si>
  <si>
    <t>Nhóm 32</t>
  </si>
  <si>
    <t>B17DCPT155</t>
  </si>
  <si>
    <t>Hoàng Hải</t>
  </si>
  <si>
    <t>Nhi</t>
  </si>
  <si>
    <t>D17CQPT03-B</t>
  </si>
  <si>
    <t>Nhóm 21</t>
  </si>
</sst>
</file>

<file path=xl/styles.xml><?xml version="1.0" encoding="utf-8"?>
<styleSheet xmlns="http://schemas.openxmlformats.org/spreadsheetml/2006/main">
  <numFmts count="3">
    <numFmt numFmtId="164" formatCode="0.0_);[Red]\(0.0\)"/>
    <numFmt numFmtId="165" formatCode="#,##0.0"/>
    <numFmt numFmtId="166" formatCode="0.0"/>
  </numFmts>
  <fonts count="30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  <charset val="163"/>
    </font>
    <font>
      <b/>
      <sz val="12"/>
      <name val="Times New Roman"/>
      <family val="1"/>
      <charset val="163"/>
    </font>
    <font>
      <b/>
      <sz val="8"/>
      <name val="Times New Roman"/>
      <family val="1"/>
      <charset val="163"/>
    </font>
    <font>
      <sz val="12"/>
      <color theme="0"/>
      <name val="Times New Roman"/>
      <family val="1"/>
      <charset val="163"/>
    </font>
    <font>
      <sz val="11"/>
      <color indexed="8"/>
      <name val="Times New Roman"/>
      <family val="1"/>
      <charset val="163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0" fontId="24" fillId="0" borderId="0"/>
    <xf numFmtId="0" fontId="29" fillId="0" borderId="0"/>
  </cellStyleXfs>
  <cellXfs count="14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164" fontId="3" fillId="0" borderId="13" xfId="4" quotePrefix="1" applyNumberFormat="1" applyFont="1" applyBorder="1" applyAlignment="1" applyProtection="1">
      <alignment horizontal="center" vertical="center"/>
      <protection locked="0"/>
    </xf>
    <xf numFmtId="0" fontId="3" fillId="0" borderId="13" xfId="4" quotePrefix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4" xfId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4" fontId="3" fillId="0" borderId="14" xfId="0" applyNumberFormat="1" applyFont="1" applyFill="1" applyBorder="1" applyAlignment="1">
      <alignment horizontal="center" vertical="center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0" fontId="3" fillId="0" borderId="16" xfId="4" quotePrefix="1" applyFont="1" applyBorder="1" applyAlignment="1" applyProtection="1">
      <alignment horizontal="center" vertical="center"/>
      <protection locked="0"/>
    </xf>
    <xf numFmtId="165" fontId="3" fillId="0" borderId="14" xfId="0" applyNumberFormat="1" applyFont="1" applyFill="1" applyBorder="1" applyAlignment="1" applyProtection="1">
      <alignment horizontal="center" vertical="center"/>
      <protection locked="0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Font="1" applyFill="1" applyBorder="1" applyAlignment="1" applyProtection="1">
      <alignment horizontal="center"/>
      <protection hidden="1"/>
    </xf>
    <xf numFmtId="165" fontId="3" fillId="0" borderId="14" xfId="0" quotePrefix="1" applyNumberFormat="1" applyFont="1" applyFill="1" applyBorder="1" applyAlignment="1" applyProtection="1">
      <alignment horizont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0" fontId="3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vertical="center"/>
      <protection locked="0"/>
    </xf>
    <xf numFmtId="0" fontId="25" fillId="3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0" fontId="5" fillId="0" borderId="0" xfId="0" applyFont="1" applyBorder="1" applyAlignment="1" applyProtection="1">
      <alignment horizontal="justify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49" fontId="24" fillId="0" borderId="0" xfId="8" applyNumberFormat="1" applyFill="1" applyAlignment="1">
      <alignment horizontal="center" vertical="center"/>
    </xf>
    <xf numFmtId="0" fontId="27" fillId="0" borderId="0" xfId="0" quotePrefix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6" fillId="3" borderId="0" xfId="0" quotePrefix="1" applyFont="1" applyFill="1" applyBorder="1" applyAlignment="1" applyProtection="1">
      <alignment horizontal="center" vertical="center"/>
      <protection locked="0"/>
    </xf>
    <xf numFmtId="166" fontId="28" fillId="0" borderId="14" xfId="0" applyNumberFormat="1" applyFont="1" applyBorder="1" applyAlignment="1">
      <alignment horizontal="center" vertical="center" wrapText="1"/>
    </xf>
    <xf numFmtId="165" fontId="3" fillId="0" borderId="17" xfId="0" applyNumberFormat="1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6" fontId="28" fillId="0" borderId="14" xfId="9" applyNumberFormat="1" applyFont="1" applyBorder="1" applyAlignment="1">
      <alignment horizontal="center" vertical="center" wrapText="1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0" fontId="14" fillId="0" borderId="22" xfId="0" applyFont="1" applyFill="1" applyBorder="1" applyAlignment="1">
      <alignment vertical="center"/>
    </xf>
    <xf numFmtId="165" fontId="15" fillId="0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14" fontId="10" fillId="0" borderId="0" xfId="1" applyNumberFormat="1" applyFont="1" applyFill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166" fontId="28" fillId="0" borderId="18" xfId="0" applyNumberFormat="1" applyFont="1" applyBorder="1" applyAlignment="1">
      <alignment horizontal="center" vertical="center" wrapText="1"/>
    </xf>
    <xf numFmtId="164" fontId="3" fillId="0" borderId="22" xfId="4" quotePrefix="1" applyNumberFormat="1" applyFont="1" applyBorder="1" applyAlignment="1" applyProtection="1">
      <alignment horizontal="center" vertical="center"/>
      <protection locked="0"/>
    </xf>
  </cellXfs>
  <cellStyles count="10">
    <cellStyle name="Hyperlink" xfId="3" builtinId="8"/>
    <cellStyle name="Normal" xfId="0" builtinId="0"/>
    <cellStyle name="Normal 2" xfId="8"/>
    <cellStyle name="Normal 5" xfId="9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7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72"/>
      <tableStyleElement type="headerRow" dxfId="37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M203"/>
  <sheetViews>
    <sheetView zoomScale="115" zoomScaleNormal="115" workbookViewId="0">
      <pane ySplit="3" topLeftCell="A4" activePane="bottomLeft" state="frozen"/>
      <selection activeCell="A7" sqref="A7:XFD8"/>
      <selection pane="bottomLeft" activeCell="H3" sqref="H1:I1048576"/>
    </sheetView>
  </sheetViews>
  <sheetFormatPr defaultColWidth="9" defaultRowHeight="15.75"/>
  <cols>
    <col min="1" max="1" width="1.375" style="1" customWidth="1"/>
    <col min="2" max="2" width="4" style="1" customWidth="1"/>
    <col min="3" max="3" width="10.625" style="1" customWidth="1"/>
    <col min="4" max="4" width="15.5" style="1" customWidth="1"/>
    <col min="5" max="5" width="5.5" style="1" bestFit="1" customWidth="1"/>
    <col min="6" max="6" width="11.25" style="1" hidden="1" customWidth="1"/>
    <col min="7" max="7" width="11.375" style="1" bestFit="1" customWidth="1"/>
    <col min="8" max="9" width="5.625" style="1" customWidth="1"/>
    <col min="10" max="10" width="4.375" style="1" hidden="1" customWidth="1"/>
    <col min="11" max="11" width="5" style="1" hidden="1" customWidth="1"/>
    <col min="12" max="13" width="4" style="1" hidden="1" customWidth="1"/>
    <col min="14" max="14" width="5.5" style="1" bestFit="1" customWidth="1"/>
    <col min="15" max="15" width="6" style="1" hidden="1" customWidth="1"/>
    <col min="16" max="16" width="5.75" style="1" customWidth="1"/>
    <col min="17" max="17" width="5.125" style="1" bestFit="1" customWidth="1"/>
    <col min="18" max="18" width="6.5" style="1" hidden="1" customWidth="1"/>
    <col min="19" max="19" width="6.375" style="1" hidden="1" customWidth="1"/>
    <col min="20" max="20" width="18.5" style="1" bestFit="1" customWidth="1"/>
    <col min="21" max="21" width="13" style="1" customWidth="1"/>
    <col min="22" max="22" width="28.875" style="1" customWidth="1"/>
    <col min="23" max="23" width="7.75" style="41" customWidth="1"/>
    <col min="24" max="24" width="9" style="59"/>
    <col min="25" max="25" width="9.125" style="59" bestFit="1" customWidth="1"/>
    <col min="26" max="26" width="9" style="59"/>
    <col min="27" max="27" width="10.375" style="59" bestFit="1" customWidth="1"/>
    <col min="28" max="28" width="9.125" style="59" bestFit="1" customWidth="1"/>
    <col min="29" max="39" width="9" style="59"/>
    <col min="40" max="16384" width="9" style="1"/>
  </cols>
  <sheetData>
    <row r="1" spans="2:39" ht="27.75" customHeight="1">
      <c r="B1" s="111" t="s">
        <v>0</v>
      </c>
      <c r="C1" s="111"/>
      <c r="D1" s="111"/>
      <c r="E1" s="111"/>
      <c r="F1" s="111"/>
      <c r="G1" s="111"/>
      <c r="H1" s="112" t="s">
        <v>268</v>
      </c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W1" s="83" t="s">
        <v>125</v>
      </c>
      <c r="X1" s="84" t="s">
        <v>257</v>
      </c>
      <c r="Y1" s="90" t="str">
        <f>X1&amp;X2</f>
        <v>BAS1112</v>
      </c>
      <c r="Z1" s="89"/>
    </row>
    <row r="2" spans="2:39" ht="25.5" customHeight="1">
      <c r="B2" s="113" t="s">
        <v>1</v>
      </c>
      <c r="C2" s="113"/>
      <c r="D2" s="113"/>
      <c r="E2" s="113"/>
      <c r="F2" s="113"/>
      <c r="G2" s="113"/>
      <c r="H2" s="114" t="s">
        <v>53</v>
      </c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W2" s="85" t="s">
        <v>126</v>
      </c>
      <c r="X2" s="92"/>
      <c r="AE2" s="60"/>
      <c r="AF2" s="61"/>
      <c r="AG2" s="60"/>
      <c r="AH2" s="60"/>
      <c r="AI2" s="60"/>
      <c r="AJ2" s="61"/>
      <c r="AK2" s="60"/>
    </row>
    <row r="3" spans="2:39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4"/>
      <c r="W3" s="86"/>
      <c r="AF3" s="62"/>
      <c r="AJ3" s="62"/>
    </row>
    <row r="4" spans="2:39" ht="23.25" customHeight="1">
      <c r="B4" s="115" t="s">
        <v>2</v>
      </c>
      <c r="C4" s="115"/>
      <c r="D4" s="116" t="s">
        <v>271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7" t="s">
        <v>275</v>
      </c>
      <c r="Q4" s="117"/>
      <c r="R4" s="117"/>
      <c r="S4" s="117"/>
      <c r="T4" s="117"/>
      <c r="U4" s="117"/>
      <c r="X4" s="60"/>
      <c r="Y4" s="118" t="s">
        <v>47</v>
      </c>
      <c r="Z4" s="118" t="s">
        <v>8</v>
      </c>
      <c r="AA4" s="118" t="s">
        <v>46</v>
      </c>
      <c r="AB4" s="118" t="s">
        <v>45</v>
      </c>
      <c r="AC4" s="118"/>
      <c r="AD4" s="118"/>
      <c r="AE4" s="118"/>
      <c r="AF4" s="118" t="s">
        <v>44</v>
      </c>
      <c r="AG4" s="118"/>
      <c r="AH4" s="118" t="s">
        <v>42</v>
      </c>
      <c r="AI4" s="118"/>
      <c r="AJ4" s="118" t="s">
        <v>43</v>
      </c>
      <c r="AK4" s="118"/>
      <c r="AL4" s="118" t="s">
        <v>41</v>
      </c>
      <c r="AM4" s="118"/>
    </row>
    <row r="5" spans="2:39" ht="17.25" customHeight="1">
      <c r="B5" s="119" t="s">
        <v>3</v>
      </c>
      <c r="C5" s="119"/>
      <c r="D5" s="8"/>
      <c r="G5" s="88" t="s">
        <v>258</v>
      </c>
      <c r="H5" s="120" t="e">
        <f>VLOOKUP(Y1,#REF!,2,0)</f>
        <v>#REF!</v>
      </c>
      <c r="I5" s="120"/>
      <c r="J5" s="120"/>
      <c r="K5" s="88"/>
      <c r="L5" s="88"/>
      <c r="M5" s="88"/>
      <c r="N5" s="88"/>
      <c r="O5" s="88"/>
      <c r="P5" s="88" t="s">
        <v>259</v>
      </c>
      <c r="Q5" s="88"/>
      <c r="R5" s="88"/>
      <c r="S5" s="88"/>
      <c r="T5" s="91" t="s">
        <v>259</v>
      </c>
      <c r="U5" s="88" t="e">
        <f>VLOOKUP(Y1,#REF!,3,0)</f>
        <v>#REF!</v>
      </c>
      <c r="X5" s="60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</row>
    <row r="6" spans="2:39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0"/>
      <c r="P6" s="56"/>
      <c r="Q6" s="3"/>
      <c r="R6" s="3"/>
      <c r="S6" s="3"/>
      <c r="T6" s="3"/>
      <c r="U6" s="3"/>
      <c r="X6" s="60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</row>
    <row r="7" spans="2:39" ht="34.5" customHeight="1">
      <c r="B7" s="121" t="s">
        <v>4</v>
      </c>
      <c r="C7" s="123" t="s">
        <v>5</v>
      </c>
      <c r="D7" s="125" t="s">
        <v>6</v>
      </c>
      <c r="E7" s="126"/>
      <c r="F7" s="121" t="s">
        <v>7</v>
      </c>
      <c r="G7" s="12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31" t="s">
        <v>13</v>
      </c>
      <c r="M7" s="131" t="s">
        <v>14</v>
      </c>
      <c r="N7" s="131" t="s">
        <v>277</v>
      </c>
      <c r="O7" s="131"/>
      <c r="P7" s="131" t="s">
        <v>274</v>
      </c>
      <c r="Q7" s="121" t="s">
        <v>17</v>
      </c>
      <c r="R7" s="131" t="s">
        <v>18</v>
      </c>
      <c r="S7" s="121" t="s">
        <v>19</v>
      </c>
      <c r="T7" s="121" t="s">
        <v>20</v>
      </c>
      <c r="U7" s="121" t="s">
        <v>272</v>
      </c>
      <c r="X7" s="60"/>
      <c r="Y7" s="118"/>
      <c r="Z7" s="118"/>
      <c r="AA7" s="118"/>
      <c r="AB7" s="63" t="s">
        <v>21</v>
      </c>
      <c r="AC7" s="63" t="s">
        <v>22</v>
      </c>
      <c r="AD7" s="63" t="s">
        <v>23</v>
      </c>
      <c r="AE7" s="63" t="s">
        <v>24</v>
      </c>
      <c r="AF7" s="63" t="s">
        <v>25</v>
      </c>
      <c r="AG7" s="63" t="s">
        <v>24</v>
      </c>
      <c r="AH7" s="63" t="s">
        <v>25</v>
      </c>
      <c r="AI7" s="63" t="s">
        <v>24</v>
      </c>
      <c r="AJ7" s="63" t="s">
        <v>25</v>
      </c>
      <c r="AK7" s="63" t="s">
        <v>24</v>
      </c>
      <c r="AL7" s="63" t="s">
        <v>25</v>
      </c>
      <c r="AM7" s="64" t="s">
        <v>24</v>
      </c>
    </row>
    <row r="8" spans="2:39" ht="34.5" customHeight="1">
      <c r="B8" s="122"/>
      <c r="C8" s="124"/>
      <c r="D8" s="127"/>
      <c r="E8" s="128"/>
      <c r="F8" s="122"/>
      <c r="G8" s="122"/>
      <c r="H8" s="129"/>
      <c r="I8" s="129"/>
      <c r="J8" s="129"/>
      <c r="K8" s="129"/>
      <c r="L8" s="131"/>
      <c r="M8" s="131"/>
      <c r="N8" s="131"/>
      <c r="O8" s="131"/>
      <c r="P8" s="131"/>
      <c r="Q8" s="132"/>
      <c r="R8" s="131"/>
      <c r="S8" s="122"/>
      <c r="T8" s="132"/>
      <c r="U8" s="132"/>
      <c r="W8" s="87"/>
      <c r="X8" s="60"/>
      <c r="Y8" s="65" t="str">
        <f>+D4</f>
        <v>NHỮNG NL CƠ BẢN CỦA CN MÁC LÊ NIN 2</v>
      </c>
      <c r="Z8" s="66" t="str">
        <f>+P4</f>
        <v>Nhóm: BAS1112</v>
      </c>
      <c r="AA8" s="67">
        <f>+$AJ$8+$AL$8+$AH$8</f>
        <v>150</v>
      </c>
      <c r="AB8" s="61">
        <f>COUNTIF($T$9:$T$219,"Khiển trách")</f>
        <v>0</v>
      </c>
      <c r="AC8" s="61">
        <f>COUNTIF($T$9:$T$219,"Cảnh cáo")</f>
        <v>0</v>
      </c>
      <c r="AD8" s="61">
        <f>COUNTIF($T$9:$T$219,"Đình chỉ thi")</f>
        <v>0</v>
      </c>
      <c r="AE8" s="68">
        <f>+($AB$8+$AC$8+$AD$8)/$AA$8*100%</f>
        <v>0</v>
      </c>
      <c r="AF8" s="61">
        <f>SUM(COUNTIF($T$9:$T$217,"Vắng"),COUNTIF($T$9:$T$217,"Vắng có phép"))</f>
        <v>0</v>
      </c>
      <c r="AG8" s="69">
        <f>+$AF$8/$AA$8</f>
        <v>0</v>
      </c>
      <c r="AH8" s="70">
        <f>COUNTIF($X$9:$X$217,"Thi lại")</f>
        <v>113</v>
      </c>
      <c r="AI8" s="69">
        <f>+$AH$8/$AA$8</f>
        <v>0.7533333333333333</v>
      </c>
      <c r="AJ8" s="70">
        <f>COUNTIF($X$9:$X$218,"Học lại")</f>
        <v>32</v>
      </c>
      <c r="AK8" s="69">
        <f>+$AJ$8/$AA$8</f>
        <v>0.21333333333333335</v>
      </c>
      <c r="AL8" s="61">
        <f>COUNTIF($X$10:$X$218,"Đạt")</f>
        <v>5</v>
      </c>
      <c r="AM8" s="68">
        <f>+$AL$8/$AA$8</f>
        <v>3.3333333333333333E-2</v>
      </c>
    </row>
    <row r="9" spans="2:39">
      <c r="B9" s="133" t="s">
        <v>26</v>
      </c>
      <c r="C9" s="134"/>
      <c r="D9" s="134"/>
      <c r="E9" s="134"/>
      <c r="F9" s="134"/>
      <c r="G9" s="135"/>
      <c r="H9" s="11">
        <v>10</v>
      </c>
      <c r="I9" s="11">
        <v>20</v>
      </c>
      <c r="J9" s="12"/>
      <c r="K9" s="11"/>
      <c r="L9" s="13"/>
      <c r="M9" s="14"/>
      <c r="N9" s="14"/>
      <c r="O9" s="15"/>
      <c r="P9" s="57">
        <f>100-(H9+I9+J9+K9)</f>
        <v>70</v>
      </c>
      <c r="Q9" s="122"/>
      <c r="R9" s="16"/>
      <c r="S9" s="16"/>
      <c r="T9" s="122"/>
      <c r="U9" s="122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2:39">
      <c r="B10" s="17">
        <v>1</v>
      </c>
      <c r="C10" s="24" t="s">
        <v>248</v>
      </c>
      <c r="D10" s="25" t="s">
        <v>154</v>
      </c>
      <c r="E10" s="26" t="s">
        <v>57</v>
      </c>
      <c r="F10" s="18" t="s">
        <v>99</v>
      </c>
      <c r="G10" s="24" t="s">
        <v>118</v>
      </c>
      <c r="H10" s="28">
        <v>9</v>
      </c>
      <c r="I10" s="28">
        <v>4</v>
      </c>
      <c r="J10" s="19" t="s">
        <v>27</v>
      </c>
      <c r="K10" s="19" t="s">
        <v>27</v>
      </c>
      <c r="L10" s="20"/>
      <c r="M10" s="20"/>
      <c r="N10" s="20"/>
      <c r="O10" s="77"/>
      <c r="P10" s="93">
        <v>5</v>
      </c>
      <c r="Q10" s="21">
        <f t="shared" ref="Q10:Q73" si="0">ROUND(SUMPRODUCT(H10:P10,$H$9:$P$9)/100,1)</f>
        <v>5.2</v>
      </c>
      <c r="R10" s="22" t="str">
        <f t="shared" ref="R10:R73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2" t="str">
        <f t="shared" ref="S10:S73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2" t="s">
        <v>262</v>
      </c>
      <c r="U10" s="82" t="s">
        <v>260</v>
      </c>
      <c r="V10" s="3"/>
      <c r="W10" s="41" t="str">
        <f>C10&amp;$X$1&amp;$X$2</f>
        <v>B18DCVT006BAS1112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2:39" ht="18.75" customHeight="1">
      <c r="B11" s="23">
        <v>2</v>
      </c>
      <c r="C11" s="24" t="s">
        <v>242</v>
      </c>
      <c r="D11" s="25" t="s">
        <v>243</v>
      </c>
      <c r="E11" s="26" t="s">
        <v>57</v>
      </c>
      <c r="F11" s="24" t="s">
        <v>241</v>
      </c>
      <c r="G11" s="24" t="s">
        <v>68</v>
      </c>
      <c r="H11" s="28">
        <v>10</v>
      </c>
      <c r="I11" s="28">
        <v>7</v>
      </c>
      <c r="J11" s="28" t="s">
        <v>27</v>
      </c>
      <c r="K11" s="28" t="s">
        <v>27</v>
      </c>
      <c r="L11" s="29"/>
      <c r="M11" s="29"/>
      <c r="N11" s="29"/>
      <c r="O11" s="78"/>
      <c r="P11" s="93">
        <v>6</v>
      </c>
      <c r="Q11" s="31">
        <f t="shared" si="0"/>
        <v>6.6</v>
      </c>
      <c r="R11" s="32" t="str">
        <f t="shared" si="1"/>
        <v>C+</v>
      </c>
      <c r="S11" s="33" t="str">
        <f t="shared" si="2"/>
        <v>Trung bình</v>
      </c>
      <c r="T11" s="34" t="s">
        <v>262</v>
      </c>
      <c r="U11" s="34" t="s">
        <v>260</v>
      </c>
      <c r="V11" s="3"/>
      <c r="W11" s="41" t="str">
        <f t="shared" ref="W11:W74" si="3">C11&amp;$X$1&amp;$X$2</f>
        <v>B18DCMR007BAS1112</v>
      </c>
      <c r="X11" s="72" t="str">
        <f t="shared" ref="X11:X74" si="4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1"/>
      <c r="Z11" s="71"/>
      <c r="AA11" s="71"/>
      <c r="AB11" s="63"/>
      <c r="AC11" s="63"/>
      <c r="AD11" s="63"/>
      <c r="AE11" s="63"/>
      <c r="AF11" s="62"/>
      <c r="AG11" s="63"/>
      <c r="AH11" s="63"/>
      <c r="AI11" s="63"/>
      <c r="AJ11" s="63"/>
      <c r="AK11" s="63"/>
      <c r="AL11" s="63"/>
      <c r="AM11" s="64"/>
    </row>
    <row r="12" spans="2:39" ht="18.75" customHeight="1">
      <c r="B12" s="23">
        <v>3</v>
      </c>
      <c r="C12" s="24" t="s">
        <v>256</v>
      </c>
      <c r="D12" s="25" t="s">
        <v>250</v>
      </c>
      <c r="E12" s="26" t="s">
        <v>115</v>
      </c>
      <c r="F12" s="24" t="s">
        <v>82</v>
      </c>
      <c r="G12" s="24" t="s">
        <v>63</v>
      </c>
      <c r="H12" s="28">
        <v>8</v>
      </c>
      <c r="I12" s="28">
        <v>7</v>
      </c>
      <c r="J12" s="28" t="s">
        <v>27</v>
      </c>
      <c r="K12" s="28" t="s">
        <v>27</v>
      </c>
      <c r="L12" s="35"/>
      <c r="M12" s="35"/>
      <c r="N12" s="35"/>
      <c r="O12" s="78"/>
      <c r="P12" s="93">
        <v>5</v>
      </c>
      <c r="Q12" s="31">
        <f t="shared" si="0"/>
        <v>5.7</v>
      </c>
      <c r="R12" s="32" t="str">
        <f t="shared" si="1"/>
        <v>C</v>
      </c>
      <c r="S12" s="33" t="str">
        <f t="shared" si="2"/>
        <v>Trung bình</v>
      </c>
      <c r="T12" s="34" t="s">
        <v>262</v>
      </c>
      <c r="U12" s="34" t="s">
        <v>261</v>
      </c>
      <c r="V12" s="3"/>
      <c r="W12" s="41" t="str">
        <f t="shared" si="3"/>
        <v>B18DCCN469BAS1112</v>
      </c>
      <c r="X12" s="72" t="str">
        <f t="shared" si="4"/>
        <v>Đạt</v>
      </c>
      <c r="Y12" s="73"/>
      <c r="Z12" s="73"/>
      <c r="AA12" s="95"/>
      <c r="AB12" s="62"/>
      <c r="AC12" s="62"/>
      <c r="AD12" s="62"/>
      <c r="AE12" s="74"/>
      <c r="AF12" s="62"/>
      <c r="AG12" s="75"/>
      <c r="AH12" s="76"/>
      <c r="AI12" s="75"/>
      <c r="AJ12" s="76"/>
      <c r="AK12" s="75"/>
      <c r="AL12" s="62"/>
      <c r="AM12" s="74"/>
    </row>
    <row r="13" spans="2:39" ht="18.75" customHeight="1">
      <c r="B13" s="23">
        <v>4</v>
      </c>
      <c r="C13" s="24" t="s">
        <v>244</v>
      </c>
      <c r="D13" s="25" t="s">
        <v>177</v>
      </c>
      <c r="E13" s="26" t="s">
        <v>115</v>
      </c>
      <c r="F13" s="24" t="s">
        <v>78</v>
      </c>
      <c r="G13" s="24" t="s">
        <v>72</v>
      </c>
      <c r="H13" s="28">
        <v>8</v>
      </c>
      <c r="I13" s="28">
        <v>3</v>
      </c>
      <c r="J13" s="28" t="s">
        <v>27</v>
      </c>
      <c r="K13" s="28" t="s">
        <v>27</v>
      </c>
      <c r="L13" s="35"/>
      <c r="M13" s="35"/>
      <c r="N13" s="35"/>
      <c r="O13" s="78"/>
      <c r="P13" s="93">
        <v>3</v>
      </c>
      <c r="Q13" s="31">
        <f t="shared" si="0"/>
        <v>3.5</v>
      </c>
      <c r="R13" s="32" t="str">
        <f t="shared" si="1"/>
        <v>F</v>
      </c>
      <c r="S13" s="33" t="str">
        <f t="shared" si="2"/>
        <v>Kém</v>
      </c>
      <c r="T13" s="34" t="s">
        <v>262</v>
      </c>
      <c r="U13" s="34" t="s">
        <v>261</v>
      </c>
      <c r="V13" s="3"/>
      <c r="W13" s="41" t="str">
        <f t="shared" si="3"/>
        <v>B18DCCN470BAS1112</v>
      </c>
      <c r="X13" s="72" t="str">
        <f t="shared" si="4"/>
        <v>Học lại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</row>
    <row r="14" spans="2:39" ht="18.75" customHeight="1">
      <c r="B14" s="23">
        <v>5</v>
      </c>
      <c r="C14" s="24" t="s">
        <v>239</v>
      </c>
      <c r="D14" s="25" t="s">
        <v>106</v>
      </c>
      <c r="E14" s="26" t="s">
        <v>88</v>
      </c>
      <c r="F14" s="24" t="s">
        <v>100</v>
      </c>
      <c r="G14" s="24" t="s">
        <v>83</v>
      </c>
      <c r="H14" s="28">
        <v>10</v>
      </c>
      <c r="I14" s="28">
        <v>9</v>
      </c>
      <c r="J14" s="28" t="s">
        <v>27</v>
      </c>
      <c r="K14" s="28" t="s">
        <v>27</v>
      </c>
      <c r="L14" s="35"/>
      <c r="M14" s="35"/>
      <c r="N14" s="93">
        <v>5</v>
      </c>
      <c r="O14" s="93"/>
      <c r="P14" s="93">
        <v>5</v>
      </c>
      <c r="Q14" s="31">
        <f t="shared" si="0"/>
        <v>6.3</v>
      </c>
      <c r="R14" s="32" t="str">
        <f t="shared" si="1"/>
        <v>C</v>
      </c>
      <c r="S14" s="33" t="str">
        <f t="shared" si="2"/>
        <v>Trung bình</v>
      </c>
      <c r="T14" s="34" t="s">
        <v>270</v>
      </c>
      <c r="U14" s="34" t="s">
        <v>263</v>
      </c>
      <c r="V14" s="3"/>
      <c r="W14" s="41" t="str">
        <f t="shared" si="3"/>
        <v>B18DCVT408BAS1112</v>
      </c>
      <c r="X14" s="72" t="str">
        <f t="shared" si="4"/>
        <v>Đạt</v>
      </c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</row>
    <row r="15" spans="2:39" ht="18.75" customHeight="1">
      <c r="B15" s="23">
        <v>6</v>
      </c>
      <c r="C15" s="24" t="s">
        <v>251</v>
      </c>
      <c r="D15" s="25" t="s">
        <v>252</v>
      </c>
      <c r="E15" s="26" t="s">
        <v>57</v>
      </c>
      <c r="F15" s="24" t="s">
        <v>74</v>
      </c>
      <c r="G15" s="24" t="s">
        <v>74</v>
      </c>
      <c r="H15" s="28">
        <v>9</v>
      </c>
      <c r="I15" s="28">
        <v>7</v>
      </c>
      <c r="J15" s="28" t="s">
        <v>27</v>
      </c>
      <c r="K15" s="28" t="s">
        <v>27</v>
      </c>
      <c r="L15" s="35"/>
      <c r="M15" s="35"/>
      <c r="N15" s="93">
        <v>2</v>
      </c>
      <c r="O15" s="93"/>
      <c r="P15" s="93">
        <v>2</v>
      </c>
      <c r="Q15" s="31">
        <f t="shared" si="0"/>
        <v>3.7</v>
      </c>
      <c r="R15" s="32" t="str">
        <f t="shared" si="1"/>
        <v>F</v>
      </c>
      <c r="S15" s="33" t="str">
        <f t="shared" si="2"/>
        <v>Kém</v>
      </c>
      <c r="T15" s="34" t="s">
        <v>270</v>
      </c>
      <c r="U15" s="34" t="s">
        <v>264</v>
      </c>
      <c r="V15" s="3"/>
      <c r="W15" s="41" t="str">
        <f t="shared" si="3"/>
        <v>B18DCCN006BAS1112</v>
      </c>
      <c r="X15" s="72" t="str">
        <f t="shared" si="4"/>
        <v>Học lại</v>
      </c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</row>
    <row r="16" spans="2:39" ht="18.75" customHeight="1">
      <c r="B16" s="23">
        <v>7</v>
      </c>
      <c r="C16" s="24" t="s">
        <v>254</v>
      </c>
      <c r="D16" s="25" t="s">
        <v>255</v>
      </c>
      <c r="E16" s="26" t="s">
        <v>76</v>
      </c>
      <c r="F16" s="24" t="s">
        <v>105</v>
      </c>
      <c r="G16" s="24" t="s">
        <v>92</v>
      </c>
      <c r="H16" s="28">
        <v>6</v>
      </c>
      <c r="I16" s="28">
        <v>7</v>
      </c>
      <c r="J16" s="28" t="s">
        <v>27</v>
      </c>
      <c r="K16" s="28" t="s">
        <v>27</v>
      </c>
      <c r="L16" s="35"/>
      <c r="M16" s="35"/>
      <c r="N16" s="93">
        <v>3</v>
      </c>
      <c r="O16" s="93"/>
      <c r="P16" s="93">
        <v>3</v>
      </c>
      <c r="Q16" s="31">
        <f t="shared" si="0"/>
        <v>4.0999999999999996</v>
      </c>
      <c r="R16" s="32" t="str">
        <f t="shared" si="1"/>
        <v>D</v>
      </c>
      <c r="S16" s="33" t="str">
        <f t="shared" si="2"/>
        <v>Trung bình yếu</v>
      </c>
      <c r="T16" s="34" t="s">
        <v>270</v>
      </c>
      <c r="U16" s="34" t="s">
        <v>264</v>
      </c>
      <c r="V16" s="3"/>
      <c r="W16" s="41" t="str">
        <f t="shared" si="3"/>
        <v>B18DCKT086BAS1112</v>
      </c>
      <c r="X16" s="72" t="str">
        <f t="shared" si="4"/>
        <v>Đạt</v>
      </c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</row>
    <row r="17" spans="2:39" ht="18.75" customHeight="1">
      <c r="B17" s="23">
        <v>8</v>
      </c>
      <c r="C17" s="24" t="s">
        <v>245</v>
      </c>
      <c r="D17" s="25" t="s">
        <v>246</v>
      </c>
      <c r="E17" s="26" t="s">
        <v>122</v>
      </c>
      <c r="F17" s="24" t="s">
        <v>109</v>
      </c>
      <c r="G17" s="24" t="s">
        <v>102</v>
      </c>
      <c r="H17" s="28">
        <v>8</v>
      </c>
      <c r="I17" s="28">
        <v>8</v>
      </c>
      <c r="J17" s="28" t="s">
        <v>27</v>
      </c>
      <c r="K17" s="28" t="s">
        <v>27</v>
      </c>
      <c r="L17" s="35"/>
      <c r="M17" s="35"/>
      <c r="N17" s="93">
        <v>2</v>
      </c>
      <c r="O17" s="93"/>
      <c r="P17" s="93">
        <v>2</v>
      </c>
      <c r="Q17" s="31">
        <f t="shared" si="0"/>
        <v>3.8</v>
      </c>
      <c r="R17" s="32" t="str">
        <f t="shared" si="1"/>
        <v>F</v>
      </c>
      <c r="S17" s="33" t="str">
        <f t="shared" si="2"/>
        <v>Kém</v>
      </c>
      <c r="T17" s="34" t="s">
        <v>270</v>
      </c>
      <c r="U17" s="34" t="s">
        <v>265</v>
      </c>
      <c r="V17" s="3"/>
      <c r="W17" s="41" t="str">
        <f t="shared" si="3"/>
        <v>B18DCVT335BAS1112</v>
      </c>
      <c r="X17" s="72" t="str">
        <f t="shared" si="4"/>
        <v>Học lại</v>
      </c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</row>
    <row r="18" spans="2:39" ht="18.75" customHeight="1">
      <c r="B18" s="23">
        <v>9</v>
      </c>
      <c r="C18" s="24" t="s">
        <v>227</v>
      </c>
      <c r="D18" s="25" t="s">
        <v>77</v>
      </c>
      <c r="E18" s="26" t="s">
        <v>65</v>
      </c>
      <c r="F18" s="24" t="s">
        <v>97</v>
      </c>
      <c r="G18" s="24" t="s">
        <v>131</v>
      </c>
      <c r="H18" s="28">
        <v>7</v>
      </c>
      <c r="I18" s="28">
        <v>6</v>
      </c>
      <c r="J18" s="28" t="s">
        <v>27</v>
      </c>
      <c r="K18" s="28" t="s">
        <v>27</v>
      </c>
      <c r="L18" s="35"/>
      <c r="M18" s="35"/>
      <c r="N18" s="93">
        <v>2</v>
      </c>
      <c r="O18" s="93"/>
      <c r="P18" s="93">
        <v>2</v>
      </c>
      <c r="Q18" s="31">
        <f t="shared" si="0"/>
        <v>3.3</v>
      </c>
      <c r="R18" s="32" t="str">
        <f t="shared" si="1"/>
        <v>F</v>
      </c>
      <c r="S18" s="33" t="str">
        <f t="shared" si="2"/>
        <v>Kém</v>
      </c>
      <c r="T18" s="34" t="s">
        <v>270</v>
      </c>
      <c r="U18" s="34" t="s">
        <v>266</v>
      </c>
      <c r="V18" s="3"/>
      <c r="W18" s="41" t="str">
        <f t="shared" si="3"/>
        <v>B17DCVT059BAS1112</v>
      </c>
      <c r="X18" s="72" t="str">
        <f t="shared" si="4"/>
        <v>Học lại</v>
      </c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</row>
    <row r="19" spans="2:39" ht="18.75" customHeight="1">
      <c r="B19" s="23">
        <v>10</v>
      </c>
      <c r="C19" s="24" t="s">
        <v>230</v>
      </c>
      <c r="D19" s="25" t="s">
        <v>156</v>
      </c>
      <c r="E19" s="26" t="s">
        <v>111</v>
      </c>
      <c r="F19" s="24" t="s">
        <v>61</v>
      </c>
      <c r="G19" s="24" t="s">
        <v>231</v>
      </c>
      <c r="H19" s="28">
        <v>9</v>
      </c>
      <c r="I19" s="28">
        <v>6</v>
      </c>
      <c r="J19" s="28" t="s">
        <v>27</v>
      </c>
      <c r="K19" s="28" t="s">
        <v>27</v>
      </c>
      <c r="L19" s="35"/>
      <c r="M19" s="35"/>
      <c r="N19" s="93">
        <v>2</v>
      </c>
      <c r="O19" s="93"/>
      <c r="P19" s="93">
        <v>2</v>
      </c>
      <c r="Q19" s="31">
        <f t="shared" si="0"/>
        <v>3.5</v>
      </c>
      <c r="R19" s="32" t="str">
        <f t="shared" si="1"/>
        <v>F</v>
      </c>
      <c r="S19" s="33" t="str">
        <f t="shared" si="2"/>
        <v>Kém</v>
      </c>
      <c r="T19" s="34" t="s">
        <v>270</v>
      </c>
      <c r="U19" s="34" t="s">
        <v>267</v>
      </c>
      <c r="V19" s="3"/>
      <c r="W19" s="41" t="str">
        <f t="shared" si="3"/>
        <v>B18DCAT023BAS1112</v>
      </c>
      <c r="X19" s="72" t="str">
        <f t="shared" si="4"/>
        <v>Học lại</v>
      </c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</row>
    <row r="20" spans="2:39" ht="18.75" customHeight="1">
      <c r="B20" s="23">
        <v>11</v>
      </c>
      <c r="C20" s="24" t="s">
        <v>247</v>
      </c>
      <c r="D20" s="25" t="s">
        <v>162</v>
      </c>
      <c r="E20" s="26" t="s">
        <v>147</v>
      </c>
      <c r="F20" s="24" t="s">
        <v>120</v>
      </c>
      <c r="G20" s="24" t="s">
        <v>75</v>
      </c>
      <c r="H20" s="28">
        <v>9</v>
      </c>
      <c r="I20" s="28">
        <v>4</v>
      </c>
      <c r="J20" s="28" t="s">
        <v>27</v>
      </c>
      <c r="K20" s="28" t="s">
        <v>27</v>
      </c>
      <c r="L20" s="35"/>
      <c r="M20" s="35"/>
      <c r="N20" s="93">
        <v>3</v>
      </c>
      <c r="O20" s="93"/>
      <c r="P20" s="93">
        <v>3</v>
      </c>
      <c r="Q20" s="31">
        <f t="shared" si="0"/>
        <v>3.8</v>
      </c>
      <c r="R20" s="32" t="str">
        <f t="shared" si="1"/>
        <v>F</v>
      </c>
      <c r="S20" s="33" t="str">
        <f t="shared" si="2"/>
        <v>Kém</v>
      </c>
      <c r="T20" s="34" t="s">
        <v>270</v>
      </c>
      <c r="U20" s="34" t="s">
        <v>269</v>
      </c>
      <c r="V20" s="3"/>
      <c r="W20" s="41" t="str">
        <f t="shared" si="3"/>
        <v>B18DCCN649BAS1112</v>
      </c>
      <c r="X20" s="72" t="str">
        <f t="shared" si="4"/>
        <v>Học lại</v>
      </c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</row>
    <row r="21" spans="2:39" ht="18.75" customHeight="1">
      <c r="B21" s="23">
        <v>12</v>
      </c>
      <c r="C21" s="24" t="s">
        <v>253</v>
      </c>
      <c r="D21" s="25" t="s">
        <v>59</v>
      </c>
      <c r="E21" s="26" t="s">
        <v>95</v>
      </c>
      <c r="F21" s="24"/>
      <c r="G21" s="24" t="s">
        <v>58</v>
      </c>
      <c r="H21" s="28">
        <v>8</v>
      </c>
      <c r="I21" s="28">
        <v>5</v>
      </c>
      <c r="J21" s="28" t="s">
        <v>27</v>
      </c>
      <c r="K21" s="28" t="s">
        <v>27</v>
      </c>
      <c r="L21" s="35"/>
      <c r="M21" s="35"/>
      <c r="N21" s="93">
        <v>3</v>
      </c>
      <c r="O21" s="93"/>
      <c r="P21" s="93">
        <v>3</v>
      </c>
      <c r="Q21" s="31">
        <f t="shared" si="0"/>
        <v>3.9</v>
      </c>
      <c r="R21" s="32" t="str">
        <f t="shared" si="1"/>
        <v>F</v>
      </c>
      <c r="S21" s="33" t="str">
        <f t="shared" si="2"/>
        <v>Kém</v>
      </c>
      <c r="T21" s="34" t="s">
        <v>270</v>
      </c>
      <c r="U21" s="34" t="s">
        <v>273</v>
      </c>
      <c r="V21" s="3"/>
      <c r="W21" s="41" t="str">
        <f t="shared" si="3"/>
        <v>B18DCVT389BAS1112</v>
      </c>
      <c r="X21" s="72" t="str">
        <f t="shared" si="4"/>
        <v>Học lại</v>
      </c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</row>
    <row r="22" spans="2:39" ht="18.75" hidden="1" customHeight="1">
      <c r="B22" s="23">
        <v>13</v>
      </c>
      <c r="C22" s="24"/>
      <c r="D22" s="25"/>
      <c r="E22" s="26"/>
      <c r="F22" s="24" t="s">
        <v>234</v>
      </c>
      <c r="G22" s="24"/>
      <c r="H22" s="28"/>
      <c r="I22" s="28"/>
      <c r="J22" s="28" t="s">
        <v>27</v>
      </c>
      <c r="K22" s="28" t="s">
        <v>27</v>
      </c>
      <c r="L22" s="35"/>
      <c r="M22" s="35"/>
      <c r="N22" s="35"/>
      <c r="O22" s="78"/>
      <c r="P22" s="93"/>
      <c r="Q22" s="31">
        <f t="shared" si="0"/>
        <v>0</v>
      </c>
      <c r="R22" s="32" t="str">
        <f t="shared" si="1"/>
        <v>F</v>
      </c>
      <c r="S22" s="33" t="str">
        <f t="shared" si="2"/>
        <v>Kém</v>
      </c>
      <c r="T22" s="34" t="str">
        <f t="shared" ref="T22:T73" si="5">+IF(OR($H22=0,$I22=0,$J22=0,$K22=0),"Không đủ ĐKDT","")</f>
        <v>Không đủ ĐKDT</v>
      </c>
      <c r="U22" s="24" t="e">
        <f>VLOOKUP(W22,#REF!,2,0)</f>
        <v>#REF!</v>
      </c>
      <c r="V22" s="3"/>
      <c r="W22" s="41" t="str">
        <f t="shared" si="3"/>
        <v>BAS1112</v>
      </c>
      <c r="X22" s="72" t="str">
        <f t="shared" si="4"/>
        <v>Học lại</v>
      </c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</row>
    <row r="23" spans="2:39" ht="18.75" hidden="1" customHeight="1">
      <c r="B23" s="23">
        <v>14</v>
      </c>
      <c r="C23" s="24"/>
      <c r="D23" s="25"/>
      <c r="E23" s="26"/>
      <c r="F23" s="24" t="s">
        <v>235</v>
      </c>
      <c r="G23" s="24"/>
      <c r="H23" s="28"/>
      <c r="I23" s="28"/>
      <c r="J23" s="28" t="s">
        <v>27</v>
      </c>
      <c r="K23" s="28" t="s">
        <v>27</v>
      </c>
      <c r="L23" s="35"/>
      <c r="M23" s="35"/>
      <c r="N23" s="35"/>
      <c r="O23" s="78"/>
      <c r="P23" s="93"/>
      <c r="Q23" s="31">
        <f t="shared" si="0"/>
        <v>0</v>
      </c>
      <c r="R23" s="32" t="str">
        <f t="shared" si="1"/>
        <v>F</v>
      </c>
      <c r="S23" s="33" t="str">
        <f t="shared" si="2"/>
        <v>Kém</v>
      </c>
      <c r="T23" s="34" t="str">
        <f t="shared" si="5"/>
        <v>Không đủ ĐKDT</v>
      </c>
      <c r="U23" s="24" t="e">
        <f>VLOOKUP(W23,#REF!,2,0)</f>
        <v>#REF!</v>
      </c>
      <c r="V23" s="3"/>
      <c r="W23" s="41" t="str">
        <f t="shared" si="3"/>
        <v>BAS1112</v>
      </c>
      <c r="X23" s="72" t="str">
        <f t="shared" si="4"/>
        <v>Học lại</v>
      </c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</row>
    <row r="24" spans="2:39" ht="18.75" hidden="1" customHeight="1">
      <c r="B24" s="23">
        <v>15</v>
      </c>
      <c r="C24" s="24"/>
      <c r="D24" s="25"/>
      <c r="E24" s="26"/>
      <c r="F24" s="24" t="s">
        <v>233</v>
      </c>
      <c r="G24" s="24"/>
      <c r="H24" s="28"/>
      <c r="I24" s="28"/>
      <c r="J24" s="28" t="s">
        <v>27</v>
      </c>
      <c r="K24" s="28" t="s">
        <v>27</v>
      </c>
      <c r="L24" s="35"/>
      <c r="M24" s="35"/>
      <c r="N24" s="35"/>
      <c r="O24" s="78"/>
      <c r="P24" s="93"/>
      <c r="Q24" s="31">
        <f t="shared" si="0"/>
        <v>0</v>
      </c>
      <c r="R24" s="32" t="str">
        <f t="shared" si="1"/>
        <v>F</v>
      </c>
      <c r="S24" s="33" t="str">
        <f t="shared" si="2"/>
        <v>Kém</v>
      </c>
      <c r="T24" s="34" t="str">
        <f t="shared" si="5"/>
        <v>Không đủ ĐKDT</v>
      </c>
      <c r="U24" s="24" t="e">
        <f>VLOOKUP(W24,#REF!,2,0)</f>
        <v>#REF!</v>
      </c>
      <c r="V24" s="3"/>
      <c r="W24" s="41" t="str">
        <f t="shared" si="3"/>
        <v>BAS1112</v>
      </c>
      <c r="X24" s="72" t="str">
        <f t="shared" si="4"/>
        <v>Học lại</v>
      </c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</row>
    <row r="25" spans="2:39" ht="18.75" hidden="1" customHeight="1">
      <c r="B25" s="23">
        <v>16</v>
      </c>
      <c r="C25" s="24"/>
      <c r="D25" s="25"/>
      <c r="E25" s="26"/>
      <c r="F25" s="24" t="s">
        <v>206</v>
      </c>
      <c r="G25" s="24"/>
      <c r="H25" s="28"/>
      <c r="I25" s="28"/>
      <c r="J25" s="28" t="s">
        <v>27</v>
      </c>
      <c r="K25" s="28" t="s">
        <v>27</v>
      </c>
      <c r="L25" s="35"/>
      <c r="M25" s="35"/>
      <c r="N25" s="35"/>
      <c r="O25" s="78"/>
      <c r="P25" s="93"/>
      <c r="Q25" s="31">
        <f t="shared" si="0"/>
        <v>0</v>
      </c>
      <c r="R25" s="32" t="str">
        <f t="shared" si="1"/>
        <v>F</v>
      </c>
      <c r="S25" s="33" t="str">
        <f t="shared" si="2"/>
        <v>Kém</v>
      </c>
      <c r="T25" s="34" t="str">
        <f t="shared" si="5"/>
        <v>Không đủ ĐKDT</v>
      </c>
      <c r="U25" s="24" t="e">
        <f>VLOOKUP(W25,#REF!,2,0)</f>
        <v>#REF!</v>
      </c>
      <c r="V25" s="3"/>
      <c r="W25" s="41" t="str">
        <f t="shared" si="3"/>
        <v>BAS1112</v>
      </c>
      <c r="X25" s="72" t="str">
        <f t="shared" si="4"/>
        <v>Học lại</v>
      </c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</row>
    <row r="26" spans="2:39" ht="18.75" hidden="1" customHeight="1">
      <c r="B26" s="23">
        <v>17</v>
      </c>
      <c r="C26" s="24"/>
      <c r="D26" s="25"/>
      <c r="E26" s="26"/>
      <c r="F26" s="24" t="s">
        <v>62</v>
      </c>
      <c r="G26" s="24"/>
      <c r="H26" s="28"/>
      <c r="I26" s="28"/>
      <c r="J26" s="28" t="s">
        <v>27</v>
      </c>
      <c r="K26" s="28" t="s">
        <v>27</v>
      </c>
      <c r="L26" s="35"/>
      <c r="M26" s="35"/>
      <c r="N26" s="35"/>
      <c r="O26" s="78"/>
      <c r="P26" s="93"/>
      <c r="Q26" s="31">
        <f t="shared" si="0"/>
        <v>0</v>
      </c>
      <c r="R26" s="32" t="str">
        <f t="shared" si="1"/>
        <v>F</v>
      </c>
      <c r="S26" s="33" t="str">
        <f t="shared" si="2"/>
        <v>Kém</v>
      </c>
      <c r="T26" s="34" t="str">
        <f t="shared" si="5"/>
        <v>Không đủ ĐKDT</v>
      </c>
      <c r="U26" s="24" t="e">
        <f>VLOOKUP(W26,#REF!,2,0)</f>
        <v>#REF!</v>
      </c>
      <c r="V26" s="3"/>
      <c r="W26" s="41" t="str">
        <f t="shared" si="3"/>
        <v>BAS1112</v>
      </c>
      <c r="X26" s="72" t="str">
        <f t="shared" si="4"/>
        <v>Học lại</v>
      </c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</row>
    <row r="27" spans="2:39" ht="18.75" hidden="1" customHeight="1">
      <c r="B27" s="23">
        <v>18</v>
      </c>
      <c r="C27" s="24"/>
      <c r="D27" s="25"/>
      <c r="E27" s="26"/>
      <c r="F27" s="24" t="s">
        <v>229</v>
      </c>
      <c r="G27" s="24"/>
      <c r="H27" s="28"/>
      <c r="I27" s="28"/>
      <c r="J27" s="28" t="s">
        <v>27</v>
      </c>
      <c r="K27" s="28" t="s">
        <v>27</v>
      </c>
      <c r="L27" s="35"/>
      <c r="M27" s="35"/>
      <c r="N27" s="35"/>
      <c r="O27" s="78"/>
      <c r="P27" s="30"/>
      <c r="Q27" s="31">
        <f t="shared" si="0"/>
        <v>0</v>
      </c>
      <c r="R27" s="32" t="str">
        <f t="shared" si="1"/>
        <v>F</v>
      </c>
      <c r="S27" s="33" t="str">
        <f t="shared" si="2"/>
        <v>Kém</v>
      </c>
      <c r="T27" s="34" t="str">
        <f t="shared" si="5"/>
        <v>Không đủ ĐKDT</v>
      </c>
      <c r="U27" s="24" t="e">
        <f>VLOOKUP(W27,#REF!,2,0)</f>
        <v>#REF!</v>
      </c>
      <c r="V27" s="3"/>
      <c r="W27" s="41" t="str">
        <f t="shared" si="3"/>
        <v>BAS1112</v>
      </c>
      <c r="X27" s="72" t="str">
        <f t="shared" si="4"/>
        <v>Học lại</v>
      </c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</row>
    <row r="28" spans="2:39" ht="18.75" hidden="1" customHeight="1">
      <c r="B28" s="23">
        <v>19</v>
      </c>
      <c r="C28" s="24"/>
      <c r="D28" s="25"/>
      <c r="E28" s="26"/>
      <c r="F28" s="24" t="s">
        <v>124</v>
      </c>
      <c r="G28" s="24"/>
      <c r="H28" s="28"/>
      <c r="I28" s="28"/>
      <c r="J28" s="28" t="s">
        <v>27</v>
      </c>
      <c r="K28" s="28" t="s">
        <v>27</v>
      </c>
      <c r="L28" s="35"/>
      <c r="M28" s="35"/>
      <c r="N28" s="35"/>
      <c r="O28" s="78"/>
      <c r="P28" s="93"/>
      <c r="Q28" s="31">
        <f t="shared" si="0"/>
        <v>0</v>
      </c>
      <c r="R28" s="32" t="str">
        <f t="shared" si="1"/>
        <v>F</v>
      </c>
      <c r="S28" s="33" t="str">
        <f t="shared" si="2"/>
        <v>Kém</v>
      </c>
      <c r="T28" s="34" t="str">
        <f t="shared" si="5"/>
        <v>Không đủ ĐKDT</v>
      </c>
      <c r="U28" s="24" t="e">
        <f>VLOOKUP(W28,#REF!,2,0)</f>
        <v>#REF!</v>
      </c>
      <c r="V28" s="3"/>
      <c r="W28" s="41" t="str">
        <f t="shared" si="3"/>
        <v>BAS1112</v>
      </c>
      <c r="X28" s="72" t="str">
        <f t="shared" si="4"/>
        <v>Học lại</v>
      </c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</row>
    <row r="29" spans="2:39" ht="18.75" hidden="1" customHeight="1">
      <c r="B29" s="23">
        <v>20</v>
      </c>
      <c r="C29" s="24"/>
      <c r="D29" s="25"/>
      <c r="E29" s="26"/>
      <c r="F29" s="24" t="s">
        <v>98</v>
      </c>
      <c r="G29" s="24"/>
      <c r="H29" s="28"/>
      <c r="I29" s="28"/>
      <c r="J29" s="28" t="s">
        <v>27</v>
      </c>
      <c r="K29" s="28" t="s">
        <v>27</v>
      </c>
      <c r="L29" s="35"/>
      <c r="M29" s="35"/>
      <c r="N29" s="35"/>
      <c r="O29" s="78"/>
      <c r="P29" s="93"/>
      <c r="Q29" s="31">
        <f t="shared" si="0"/>
        <v>0</v>
      </c>
      <c r="R29" s="32" t="str">
        <f t="shared" si="1"/>
        <v>F</v>
      </c>
      <c r="S29" s="33" t="str">
        <f t="shared" si="2"/>
        <v>Kém</v>
      </c>
      <c r="T29" s="34" t="str">
        <f t="shared" si="5"/>
        <v>Không đủ ĐKDT</v>
      </c>
      <c r="U29" s="24" t="e">
        <f>VLOOKUP(W29,#REF!,2,0)</f>
        <v>#REF!</v>
      </c>
      <c r="V29" s="3"/>
      <c r="W29" s="41" t="str">
        <f t="shared" si="3"/>
        <v>BAS1112</v>
      </c>
      <c r="X29" s="72" t="str">
        <f t="shared" si="4"/>
        <v>Học lại</v>
      </c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</row>
    <row r="30" spans="2:39" ht="18.75" hidden="1" customHeight="1">
      <c r="B30" s="23">
        <v>21</v>
      </c>
      <c r="C30" s="24"/>
      <c r="D30" s="25"/>
      <c r="E30" s="26"/>
      <c r="F30" s="24" t="s">
        <v>238</v>
      </c>
      <c r="G30" s="24"/>
      <c r="H30" s="28"/>
      <c r="I30" s="28"/>
      <c r="J30" s="28" t="s">
        <v>27</v>
      </c>
      <c r="K30" s="28" t="s">
        <v>27</v>
      </c>
      <c r="L30" s="35"/>
      <c r="M30" s="35"/>
      <c r="N30" s="35"/>
      <c r="O30" s="78"/>
      <c r="P30" s="93"/>
      <c r="Q30" s="31">
        <f t="shared" si="0"/>
        <v>0</v>
      </c>
      <c r="R30" s="32" t="str">
        <f t="shared" si="1"/>
        <v>F</v>
      </c>
      <c r="S30" s="33" t="str">
        <f t="shared" si="2"/>
        <v>Kém</v>
      </c>
      <c r="T30" s="34" t="str">
        <f t="shared" si="5"/>
        <v>Không đủ ĐKDT</v>
      </c>
      <c r="U30" s="24" t="e">
        <f>VLOOKUP(W30,#REF!,2,0)</f>
        <v>#REF!</v>
      </c>
      <c r="V30" s="3"/>
      <c r="W30" s="41" t="str">
        <f t="shared" si="3"/>
        <v>BAS1112</v>
      </c>
      <c r="X30" s="72" t="str">
        <f t="shared" si="4"/>
        <v>Học lại</v>
      </c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</row>
    <row r="31" spans="2:39" ht="18.75" hidden="1" customHeight="1">
      <c r="B31" s="23">
        <v>22</v>
      </c>
      <c r="C31" s="24"/>
      <c r="D31" s="25"/>
      <c r="E31" s="26"/>
      <c r="F31" s="24" t="s">
        <v>96</v>
      </c>
      <c r="G31" s="24"/>
      <c r="H31" s="28"/>
      <c r="I31" s="28"/>
      <c r="J31" s="28" t="s">
        <v>27</v>
      </c>
      <c r="K31" s="28" t="s">
        <v>27</v>
      </c>
      <c r="L31" s="35"/>
      <c r="M31" s="35"/>
      <c r="N31" s="35"/>
      <c r="O31" s="78"/>
      <c r="P31" s="93"/>
      <c r="Q31" s="31">
        <f t="shared" si="0"/>
        <v>0</v>
      </c>
      <c r="R31" s="32" t="str">
        <f t="shared" si="1"/>
        <v>F</v>
      </c>
      <c r="S31" s="33" t="str">
        <f t="shared" si="2"/>
        <v>Kém</v>
      </c>
      <c r="T31" s="34" t="str">
        <f t="shared" si="5"/>
        <v>Không đủ ĐKDT</v>
      </c>
      <c r="U31" s="24" t="e">
        <f>VLOOKUP(W31,#REF!,2,0)</f>
        <v>#REF!</v>
      </c>
      <c r="V31" s="3"/>
      <c r="W31" s="41" t="str">
        <f t="shared" si="3"/>
        <v>BAS1112</v>
      </c>
      <c r="X31" s="72" t="str">
        <f t="shared" si="4"/>
        <v>Học lại</v>
      </c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</row>
    <row r="32" spans="2:39" ht="18.75" hidden="1" customHeight="1">
      <c r="B32" s="23">
        <v>23</v>
      </c>
      <c r="C32" s="24"/>
      <c r="D32" s="25"/>
      <c r="E32" s="26"/>
      <c r="F32" s="24" t="s">
        <v>232</v>
      </c>
      <c r="G32" s="24"/>
      <c r="H32" s="28"/>
      <c r="I32" s="28"/>
      <c r="J32" s="28" t="s">
        <v>27</v>
      </c>
      <c r="K32" s="28" t="s">
        <v>27</v>
      </c>
      <c r="L32" s="35"/>
      <c r="M32" s="35"/>
      <c r="N32" s="35"/>
      <c r="O32" s="78"/>
      <c r="P32" s="93"/>
      <c r="Q32" s="31">
        <f t="shared" si="0"/>
        <v>0</v>
      </c>
      <c r="R32" s="32" t="str">
        <f t="shared" si="1"/>
        <v>F</v>
      </c>
      <c r="S32" s="33" t="str">
        <f t="shared" si="2"/>
        <v>Kém</v>
      </c>
      <c r="T32" s="34" t="str">
        <f t="shared" si="5"/>
        <v>Không đủ ĐKDT</v>
      </c>
      <c r="U32" s="24" t="e">
        <f>VLOOKUP(W32,#REF!,2,0)</f>
        <v>#REF!</v>
      </c>
      <c r="V32" s="3"/>
      <c r="W32" s="41" t="str">
        <f t="shared" si="3"/>
        <v>BAS1112</v>
      </c>
      <c r="X32" s="72" t="str">
        <f t="shared" si="4"/>
        <v>Học lại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</row>
    <row r="33" spans="2:39" ht="18.75" hidden="1" customHeight="1">
      <c r="B33" s="23">
        <v>24</v>
      </c>
      <c r="C33" s="24"/>
      <c r="D33" s="25"/>
      <c r="E33" s="26"/>
      <c r="F33" s="24" t="s">
        <v>100</v>
      </c>
      <c r="G33" s="24"/>
      <c r="H33" s="28"/>
      <c r="I33" s="28"/>
      <c r="J33" s="28" t="s">
        <v>27</v>
      </c>
      <c r="K33" s="28" t="s">
        <v>27</v>
      </c>
      <c r="L33" s="35"/>
      <c r="M33" s="35"/>
      <c r="N33" s="35"/>
      <c r="O33" s="78"/>
      <c r="P33" s="93"/>
      <c r="Q33" s="31">
        <f t="shared" si="0"/>
        <v>0</v>
      </c>
      <c r="R33" s="32" t="str">
        <f t="shared" si="1"/>
        <v>F</v>
      </c>
      <c r="S33" s="33" t="str">
        <f t="shared" si="2"/>
        <v>Kém</v>
      </c>
      <c r="T33" s="34" t="str">
        <f t="shared" si="5"/>
        <v>Không đủ ĐKDT</v>
      </c>
      <c r="U33" s="24" t="e">
        <f>VLOOKUP(W33,#REF!,2,0)</f>
        <v>#REF!</v>
      </c>
      <c r="V33" s="3"/>
      <c r="W33" s="41" t="str">
        <f t="shared" si="3"/>
        <v>BAS1112</v>
      </c>
      <c r="X33" s="72" t="str">
        <f t="shared" si="4"/>
        <v>Học lại</v>
      </c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</row>
    <row r="34" spans="2:39" ht="18.75" hidden="1" customHeight="1">
      <c r="B34" s="23">
        <v>25</v>
      </c>
      <c r="C34" s="24"/>
      <c r="D34" s="25"/>
      <c r="E34" s="26"/>
      <c r="F34" s="24" t="s">
        <v>240</v>
      </c>
      <c r="G34" s="24"/>
      <c r="H34" s="28"/>
      <c r="I34" s="28"/>
      <c r="J34" s="28" t="s">
        <v>27</v>
      </c>
      <c r="K34" s="28" t="s">
        <v>27</v>
      </c>
      <c r="L34" s="35"/>
      <c r="M34" s="35"/>
      <c r="N34" s="35"/>
      <c r="O34" s="78"/>
      <c r="P34" s="93"/>
      <c r="Q34" s="31">
        <f t="shared" si="0"/>
        <v>0</v>
      </c>
      <c r="R34" s="32" t="str">
        <f t="shared" si="1"/>
        <v>F</v>
      </c>
      <c r="S34" s="33" t="str">
        <f t="shared" si="2"/>
        <v>Kém</v>
      </c>
      <c r="T34" s="34" t="str">
        <f t="shared" si="5"/>
        <v>Không đủ ĐKDT</v>
      </c>
      <c r="U34" s="24" t="e">
        <f>VLOOKUP(W34,#REF!,2,0)</f>
        <v>#REF!</v>
      </c>
      <c r="V34" s="3"/>
      <c r="W34" s="41" t="str">
        <f t="shared" si="3"/>
        <v>BAS1112</v>
      </c>
      <c r="X34" s="72" t="str">
        <f t="shared" si="4"/>
        <v>Học lại</v>
      </c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</row>
    <row r="35" spans="2:39" ht="18.75" hidden="1" customHeight="1">
      <c r="B35" s="23">
        <v>26</v>
      </c>
      <c r="C35" s="24"/>
      <c r="D35" s="25"/>
      <c r="E35" s="26"/>
      <c r="F35" s="24" t="s">
        <v>91</v>
      </c>
      <c r="G35" s="24"/>
      <c r="H35" s="28"/>
      <c r="I35" s="28"/>
      <c r="J35" s="28" t="s">
        <v>27</v>
      </c>
      <c r="K35" s="28" t="s">
        <v>27</v>
      </c>
      <c r="L35" s="35"/>
      <c r="M35" s="35"/>
      <c r="N35" s="35"/>
      <c r="O35" s="78"/>
      <c r="P35" s="93"/>
      <c r="Q35" s="31">
        <f t="shared" si="0"/>
        <v>0</v>
      </c>
      <c r="R35" s="32" t="str">
        <f t="shared" si="1"/>
        <v>F</v>
      </c>
      <c r="S35" s="33" t="str">
        <f t="shared" si="2"/>
        <v>Kém</v>
      </c>
      <c r="T35" s="34" t="str">
        <f t="shared" si="5"/>
        <v>Không đủ ĐKDT</v>
      </c>
      <c r="U35" s="24" t="e">
        <f>VLOOKUP(W35,#REF!,2,0)</f>
        <v>#REF!</v>
      </c>
      <c r="V35" s="3"/>
      <c r="W35" s="41" t="str">
        <f t="shared" si="3"/>
        <v>BAS1112</v>
      </c>
      <c r="X35" s="72" t="str">
        <f t="shared" si="4"/>
        <v>Học lại</v>
      </c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</row>
    <row r="36" spans="2:39" ht="18.75" hidden="1" customHeight="1">
      <c r="B36" s="23">
        <v>27</v>
      </c>
      <c r="C36" s="24"/>
      <c r="D36" s="25"/>
      <c r="E36" s="26"/>
      <c r="F36" s="24" t="s">
        <v>237</v>
      </c>
      <c r="G36" s="24"/>
      <c r="H36" s="28"/>
      <c r="I36" s="28"/>
      <c r="J36" s="28" t="s">
        <v>27</v>
      </c>
      <c r="K36" s="28" t="s">
        <v>27</v>
      </c>
      <c r="L36" s="35"/>
      <c r="M36" s="35"/>
      <c r="N36" s="35"/>
      <c r="O36" s="78"/>
      <c r="P36" s="93"/>
      <c r="Q36" s="31">
        <f t="shared" si="0"/>
        <v>0</v>
      </c>
      <c r="R36" s="32" t="str">
        <f t="shared" si="1"/>
        <v>F</v>
      </c>
      <c r="S36" s="33" t="str">
        <f t="shared" si="2"/>
        <v>Kém</v>
      </c>
      <c r="T36" s="34" t="str">
        <f t="shared" si="5"/>
        <v>Không đủ ĐKDT</v>
      </c>
      <c r="U36" s="24" t="e">
        <f>VLOOKUP(W36,#REF!,2,0)</f>
        <v>#REF!</v>
      </c>
      <c r="V36" s="3"/>
      <c r="W36" s="41" t="str">
        <f t="shared" si="3"/>
        <v>BAS1112</v>
      </c>
      <c r="X36" s="72" t="str">
        <f t="shared" si="4"/>
        <v>Học lại</v>
      </c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</row>
    <row r="37" spans="2:39" ht="18.75" hidden="1" customHeight="1">
      <c r="B37" s="23">
        <v>28</v>
      </c>
      <c r="C37" s="24"/>
      <c r="D37" s="25"/>
      <c r="E37" s="26"/>
      <c r="F37" s="24" t="s">
        <v>119</v>
      </c>
      <c r="G37" s="24"/>
      <c r="H37" s="28"/>
      <c r="I37" s="28"/>
      <c r="J37" s="28" t="s">
        <v>27</v>
      </c>
      <c r="K37" s="28" t="s">
        <v>27</v>
      </c>
      <c r="L37" s="35"/>
      <c r="M37" s="35"/>
      <c r="N37" s="35"/>
      <c r="O37" s="78"/>
      <c r="P37" s="93"/>
      <c r="Q37" s="31">
        <f t="shared" si="0"/>
        <v>0</v>
      </c>
      <c r="R37" s="32" t="str">
        <f t="shared" si="1"/>
        <v>F</v>
      </c>
      <c r="S37" s="33" t="str">
        <f t="shared" si="2"/>
        <v>Kém</v>
      </c>
      <c r="T37" s="34" t="str">
        <f t="shared" si="5"/>
        <v>Không đủ ĐKDT</v>
      </c>
      <c r="U37" s="24" t="e">
        <f>VLOOKUP(W37,#REF!,2,0)</f>
        <v>#REF!</v>
      </c>
      <c r="V37" s="3"/>
      <c r="W37" s="41" t="str">
        <f t="shared" si="3"/>
        <v>BAS1112</v>
      </c>
      <c r="X37" s="72" t="str">
        <f t="shared" si="4"/>
        <v>Học lại</v>
      </c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</row>
    <row r="38" spans="2:39" ht="18.75" hidden="1" customHeight="1">
      <c r="B38" s="23">
        <v>29</v>
      </c>
      <c r="C38" s="24"/>
      <c r="D38" s="25"/>
      <c r="E38" s="26"/>
      <c r="F38" s="24" t="s">
        <v>236</v>
      </c>
      <c r="G38" s="24"/>
      <c r="H38" s="28"/>
      <c r="I38" s="28"/>
      <c r="J38" s="28" t="s">
        <v>27</v>
      </c>
      <c r="K38" s="28" t="s">
        <v>27</v>
      </c>
      <c r="L38" s="35"/>
      <c r="M38" s="35"/>
      <c r="N38" s="35"/>
      <c r="O38" s="78"/>
      <c r="P38" s="93"/>
      <c r="Q38" s="31">
        <f t="shared" si="0"/>
        <v>0</v>
      </c>
      <c r="R38" s="32" t="str">
        <f t="shared" si="1"/>
        <v>F</v>
      </c>
      <c r="S38" s="33" t="str">
        <f t="shared" si="2"/>
        <v>Kém</v>
      </c>
      <c r="T38" s="34" t="str">
        <f t="shared" si="5"/>
        <v>Không đủ ĐKDT</v>
      </c>
      <c r="U38" s="24" t="e">
        <f>VLOOKUP(W38,#REF!,2,0)</f>
        <v>#REF!</v>
      </c>
      <c r="V38" s="3"/>
      <c r="W38" s="41" t="str">
        <f t="shared" si="3"/>
        <v>BAS1112</v>
      </c>
      <c r="X38" s="72" t="str">
        <f t="shared" si="4"/>
        <v>Học lại</v>
      </c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</row>
    <row r="39" spans="2:39" ht="18.75" hidden="1" customHeight="1">
      <c r="B39" s="23">
        <v>30</v>
      </c>
      <c r="C39" s="24"/>
      <c r="D39" s="25"/>
      <c r="E39" s="26"/>
      <c r="F39" s="24" t="s">
        <v>120</v>
      </c>
      <c r="G39" s="24"/>
      <c r="H39" s="28"/>
      <c r="I39" s="28"/>
      <c r="J39" s="28" t="s">
        <v>27</v>
      </c>
      <c r="K39" s="28" t="s">
        <v>27</v>
      </c>
      <c r="L39" s="35"/>
      <c r="M39" s="35"/>
      <c r="N39" s="35"/>
      <c r="O39" s="78"/>
      <c r="P39" s="93"/>
      <c r="Q39" s="31">
        <f t="shared" si="0"/>
        <v>0</v>
      </c>
      <c r="R39" s="32" t="str">
        <f t="shared" si="1"/>
        <v>F</v>
      </c>
      <c r="S39" s="33" t="str">
        <f t="shared" si="2"/>
        <v>Kém</v>
      </c>
      <c r="T39" s="34" t="str">
        <f t="shared" si="5"/>
        <v>Không đủ ĐKDT</v>
      </c>
      <c r="U39" s="24" t="e">
        <f>VLOOKUP(W39,#REF!,2,0)</f>
        <v>#REF!</v>
      </c>
      <c r="V39" s="3"/>
      <c r="W39" s="41" t="str">
        <f t="shared" si="3"/>
        <v>BAS1112</v>
      </c>
      <c r="X39" s="72" t="str">
        <f t="shared" si="4"/>
        <v>Học lại</v>
      </c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</row>
    <row r="40" spans="2:39" ht="18.75" hidden="1" customHeight="1">
      <c r="B40" s="23">
        <v>31</v>
      </c>
      <c r="C40" s="24"/>
      <c r="D40" s="25"/>
      <c r="E40" s="26"/>
      <c r="F40" s="24" t="s">
        <v>91</v>
      </c>
      <c r="G40" s="24"/>
      <c r="H40" s="28"/>
      <c r="I40" s="28"/>
      <c r="J40" s="28" t="s">
        <v>27</v>
      </c>
      <c r="K40" s="28" t="s">
        <v>27</v>
      </c>
      <c r="L40" s="35"/>
      <c r="M40" s="35"/>
      <c r="N40" s="35"/>
      <c r="O40" s="78"/>
      <c r="P40" s="93"/>
      <c r="Q40" s="31">
        <f t="shared" si="0"/>
        <v>0</v>
      </c>
      <c r="R40" s="32" t="str">
        <f t="shared" si="1"/>
        <v>F</v>
      </c>
      <c r="S40" s="33" t="str">
        <f t="shared" si="2"/>
        <v>Kém</v>
      </c>
      <c r="T40" s="34" t="str">
        <f t="shared" si="5"/>
        <v>Không đủ ĐKDT</v>
      </c>
      <c r="U40" s="24" t="e">
        <f>VLOOKUP(W40,#REF!,2,0)</f>
        <v>#REF!</v>
      </c>
      <c r="V40" s="3"/>
      <c r="W40" s="41" t="str">
        <f t="shared" si="3"/>
        <v>BAS1112</v>
      </c>
      <c r="X40" s="72" t="str">
        <f t="shared" si="4"/>
        <v>Học lại</v>
      </c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</row>
    <row r="41" spans="2:39" ht="18.75" hidden="1" customHeight="1">
      <c r="B41" s="23">
        <v>32</v>
      </c>
      <c r="C41" s="24"/>
      <c r="D41" s="25"/>
      <c r="E41" s="26"/>
      <c r="F41" s="24" t="s">
        <v>80</v>
      </c>
      <c r="G41" s="24"/>
      <c r="H41" s="28"/>
      <c r="I41" s="28"/>
      <c r="J41" s="28" t="s">
        <v>27</v>
      </c>
      <c r="K41" s="28" t="s">
        <v>27</v>
      </c>
      <c r="L41" s="35"/>
      <c r="M41" s="35"/>
      <c r="N41" s="35"/>
      <c r="O41" s="78"/>
      <c r="P41" s="93"/>
      <c r="Q41" s="31">
        <f t="shared" si="0"/>
        <v>0</v>
      </c>
      <c r="R41" s="32" t="str">
        <f t="shared" si="1"/>
        <v>F</v>
      </c>
      <c r="S41" s="33" t="str">
        <f t="shared" si="2"/>
        <v>Kém</v>
      </c>
      <c r="T41" s="34" t="str">
        <f t="shared" si="5"/>
        <v>Không đủ ĐKDT</v>
      </c>
      <c r="U41" s="24" t="e">
        <f>VLOOKUP(W41,#REF!,2,0)</f>
        <v>#REF!</v>
      </c>
      <c r="V41" s="3"/>
      <c r="W41" s="41" t="str">
        <f t="shared" si="3"/>
        <v>BAS1112</v>
      </c>
      <c r="X41" s="72" t="str">
        <f t="shared" si="4"/>
        <v>Học lại</v>
      </c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</row>
    <row r="42" spans="2:39" ht="18.75" hidden="1" customHeight="1">
      <c r="B42" s="23">
        <v>33</v>
      </c>
      <c r="C42" s="24"/>
      <c r="D42" s="25"/>
      <c r="E42" s="26"/>
      <c r="F42" s="24" t="s">
        <v>90</v>
      </c>
      <c r="G42" s="24"/>
      <c r="H42" s="28"/>
      <c r="I42" s="28"/>
      <c r="J42" s="28" t="s">
        <v>27</v>
      </c>
      <c r="K42" s="28" t="s">
        <v>27</v>
      </c>
      <c r="L42" s="35"/>
      <c r="M42" s="35"/>
      <c r="N42" s="35"/>
      <c r="O42" s="78"/>
      <c r="P42" s="93"/>
      <c r="Q42" s="31">
        <f t="shared" si="0"/>
        <v>0</v>
      </c>
      <c r="R42" s="32" t="str">
        <f t="shared" si="1"/>
        <v>F</v>
      </c>
      <c r="S42" s="33" t="str">
        <f t="shared" si="2"/>
        <v>Kém</v>
      </c>
      <c r="T42" s="34" t="str">
        <f t="shared" si="5"/>
        <v>Không đủ ĐKDT</v>
      </c>
      <c r="U42" s="24" t="e">
        <f>VLOOKUP(W42,#REF!,2,0)</f>
        <v>#REF!</v>
      </c>
      <c r="V42" s="3"/>
      <c r="W42" s="41" t="str">
        <f t="shared" si="3"/>
        <v>BAS1112</v>
      </c>
      <c r="X42" s="72" t="str">
        <f t="shared" si="4"/>
        <v>Học lại</v>
      </c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</row>
    <row r="43" spans="2:39" ht="18.75" hidden="1" customHeight="1">
      <c r="B43" s="23">
        <v>34</v>
      </c>
      <c r="C43" s="24"/>
      <c r="D43" s="25"/>
      <c r="E43" s="26"/>
      <c r="F43" s="24" t="s">
        <v>249</v>
      </c>
      <c r="G43" s="24"/>
      <c r="H43" s="28"/>
      <c r="I43" s="28"/>
      <c r="J43" s="28" t="s">
        <v>27</v>
      </c>
      <c r="K43" s="28" t="s">
        <v>27</v>
      </c>
      <c r="L43" s="35"/>
      <c r="M43" s="35"/>
      <c r="N43" s="35"/>
      <c r="O43" s="78"/>
      <c r="P43" s="93"/>
      <c r="Q43" s="31">
        <f t="shared" si="0"/>
        <v>0</v>
      </c>
      <c r="R43" s="32" t="str">
        <f t="shared" si="1"/>
        <v>F</v>
      </c>
      <c r="S43" s="33" t="str">
        <f t="shared" si="2"/>
        <v>Kém</v>
      </c>
      <c r="T43" s="34" t="str">
        <f t="shared" si="5"/>
        <v>Không đủ ĐKDT</v>
      </c>
      <c r="U43" s="24" t="e">
        <f>VLOOKUP(W43,#REF!,2,0)</f>
        <v>#REF!</v>
      </c>
      <c r="V43" s="3"/>
      <c r="W43" s="41" t="str">
        <f t="shared" si="3"/>
        <v>BAS1112</v>
      </c>
      <c r="X43" s="72" t="str">
        <f t="shared" si="4"/>
        <v>Học lại</v>
      </c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</row>
    <row r="44" spans="2:39" ht="18.75" hidden="1" customHeight="1">
      <c r="B44" s="23">
        <v>35</v>
      </c>
      <c r="C44" s="24"/>
      <c r="D44" s="25"/>
      <c r="E44" s="26"/>
      <c r="F44" s="24" t="s">
        <v>66</v>
      </c>
      <c r="G44" s="24"/>
      <c r="H44" s="28"/>
      <c r="I44" s="28"/>
      <c r="J44" s="28" t="s">
        <v>27</v>
      </c>
      <c r="K44" s="28" t="s">
        <v>27</v>
      </c>
      <c r="L44" s="35"/>
      <c r="M44" s="35"/>
      <c r="N44" s="35"/>
      <c r="O44" s="78"/>
      <c r="P44" s="93"/>
      <c r="Q44" s="31">
        <f t="shared" si="0"/>
        <v>0</v>
      </c>
      <c r="R44" s="32" t="str">
        <f t="shared" si="1"/>
        <v>F</v>
      </c>
      <c r="S44" s="33" t="str">
        <f t="shared" si="2"/>
        <v>Kém</v>
      </c>
      <c r="T44" s="34" t="str">
        <f t="shared" si="5"/>
        <v>Không đủ ĐKDT</v>
      </c>
      <c r="U44" s="24" t="e">
        <f>VLOOKUP(W44,#REF!,2,0)</f>
        <v>#REF!</v>
      </c>
      <c r="V44" s="3"/>
      <c r="W44" s="41" t="str">
        <f t="shared" si="3"/>
        <v>BAS1112</v>
      </c>
      <c r="X44" s="72" t="str">
        <f t="shared" si="4"/>
        <v>Học lại</v>
      </c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</row>
    <row r="45" spans="2:39" ht="18.75" hidden="1" customHeight="1">
      <c r="B45" s="23">
        <v>36</v>
      </c>
      <c r="C45" s="24"/>
      <c r="D45" s="25"/>
      <c r="E45" s="26"/>
      <c r="F45" s="24" t="s">
        <v>60</v>
      </c>
      <c r="G45" s="24"/>
      <c r="H45" s="28"/>
      <c r="I45" s="28"/>
      <c r="J45" s="28" t="s">
        <v>27</v>
      </c>
      <c r="K45" s="28" t="s">
        <v>27</v>
      </c>
      <c r="L45" s="35"/>
      <c r="M45" s="35"/>
      <c r="N45" s="35"/>
      <c r="O45" s="78"/>
      <c r="P45" s="93"/>
      <c r="Q45" s="31">
        <f t="shared" si="0"/>
        <v>0</v>
      </c>
      <c r="R45" s="32" t="str">
        <f t="shared" si="1"/>
        <v>F</v>
      </c>
      <c r="S45" s="33" t="str">
        <f t="shared" si="2"/>
        <v>Kém</v>
      </c>
      <c r="T45" s="34" t="str">
        <f t="shared" si="5"/>
        <v>Không đủ ĐKDT</v>
      </c>
      <c r="U45" s="24" t="e">
        <f>VLOOKUP(W45,#REF!,2,0)</f>
        <v>#REF!</v>
      </c>
      <c r="V45" s="3"/>
      <c r="W45" s="41" t="str">
        <f t="shared" si="3"/>
        <v>BAS1112</v>
      </c>
      <c r="X45" s="72" t="str">
        <f t="shared" si="4"/>
        <v>Học lại</v>
      </c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</row>
    <row r="46" spans="2:39" ht="18.75" hidden="1" customHeight="1">
      <c r="B46" s="23">
        <v>37</v>
      </c>
      <c r="C46" s="24"/>
      <c r="D46" s="25"/>
      <c r="E46" s="26"/>
      <c r="F46" s="24" t="s">
        <v>108</v>
      </c>
      <c r="G46" s="24"/>
      <c r="H46" s="28"/>
      <c r="I46" s="28"/>
      <c r="J46" s="28" t="s">
        <v>27</v>
      </c>
      <c r="K46" s="28" t="s">
        <v>27</v>
      </c>
      <c r="L46" s="35"/>
      <c r="M46" s="35"/>
      <c r="N46" s="35"/>
      <c r="O46" s="78"/>
      <c r="P46" s="93"/>
      <c r="Q46" s="31">
        <f t="shared" si="0"/>
        <v>0</v>
      </c>
      <c r="R46" s="32" t="str">
        <f t="shared" si="1"/>
        <v>F</v>
      </c>
      <c r="S46" s="33" t="str">
        <f t="shared" si="2"/>
        <v>Kém</v>
      </c>
      <c r="T46" s="34" t="str">
        <f t="shared" si="5"/>
        <v>Không đủ ĐKDT</v>
      </c>
      <c r="U46" s="24" t="e">
        <f>VLOOKUP(W46,#REF!,2,0)</f>
        <v>#REF!</v>
      </c>
      <c r="V46" s="3"/>
      <c r="W46" s="41" t="str">
        <f t="shared" si="3"/>
        <v>BAS1112</v>
      </c>
      <c r="X46" s="72" t="str">
        <f t="shared" si="4"/>
        <v>Học lại</v>
      </c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</row>
    <row r="47" spans="2:39" ht="18.75" hidden="1" customHeight="1">
      <c r="B47" s="23">
        <v>38</v>
      </c>
      <c r="C47" s="24"/>
      <c r="D47" s="25"/>
      <c r="E47" s="26"/>
      <c r="F47" s="24"/>
      <c r="G47" s="24"/>
      <c r="H47" s="28" t="s">
        <v>27</v>
      </c>
      <c r="I47" s="28" t="s">
        <v>27</v>
      </c>
      <c r="J47" s="28" t="s">
        <v>27</v>
      </c>
      <c r="K47" s="28" t="s">
        <v>27</v>
      </c>
      <c r="L47" s="35"/>
      <c r="M47" s="35"/>
      <c r="N47" s="35"/>
      <c r="O47" s="78"/>
      <c r="P47" s="30"/>
      <c r="Q47" s="31">
        <f t="shared" si="0"/>
        <v>0</v>
      </c>
      <c r="R47" s="32" t="str">
        <f t="shared" si="1"/>
        <v>F</v>
      </c>
      <c r="S47" s="33" t="str">
        <f t="shared" si="2"/>
        <v>Kém</v>
      </c>
      <c r="T47" s="34" t="str">
        <f t="shared" si="5"/>
        <v/>
      </c>
      <c r="U47" s="24" t="e">
        <f>VLOOKUP(W47,#REF!,2,0)</f>
        <v>#REF!</v>
      </c>
      <c r="V47" s="3"/>
      <c r="W47" s="41" t="str">
        <f t="shared" si="3"/>
        <v>BAS1112</v>
      </c>
      <c r="X47" s="72" t="str">
        <f t="shared" si="4"/>
        <v>Thi lại</v>
      </c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</row>
    <row r="48" spans="2:39" ht="18.75" hidden="1" customHeight="1">
      <c r="B48" s="23">
        <v>39</v>
      </c>
      <c r="C48" s="24"/>
      <c r="D48" s="25"/>
      <c r="E48" s="26"/>
      <c r="F48" s="24"/>
      <c r="G48" s="24"/>
      <c r="H48" s="28" t="s">
        <v>27</v>
      </c>
      <c r="I48" s="28" t="s">
        <v>27</v>
      </c>
      <c r="J48" s="28" t="s">
        <v>27</v>
      </c>
      <c r="K48" s="28" t="s">
        <v>27</v>
      </c>
      <c r="L48" s="35"/>
      <c r="M48" s="35"/>
      <c r="N48" s="35"/>
      <c r="O48" s="78"/>
      <c r="P48" s="30"/>
      <c r="Q48" s="31">
        <f t="shared" si="0"/>
        <v>0</v>
      </c>
      <c r="R48" s="32" t="str">
        <f t="shared" si="1"/>
        <v>F</v>
      </c>
      <c r="S48" s="33" t="str">
        <f t="shared" si="2"/>
        <v>Kém</v>
      </c>
      <c r="T48" s="34" t="str">
        <f t="shared" si="5"/>
        <v/>
      </c>
      <c r="U48" s="24" t="e">
        <f>VLOOKUP(W48,#REF!,2,0)</f>
        <v>#REF!</v>
      </c>
      <c r="V48" s="3"/>
      <c r="W48" s="41" t="str">
        <f t="shared" si="3"/>
        <v>BAS1112</v>
      </c>
      <c r="X48" s="72" t="str">
        <f t="shared" si="4"/>
        <v>Thi lại</v>
      </c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</row>
    <row r="49" spans="2:39" ht="18.75" hidden="1" customHeight="1">
      <c r="B49" s="23">
        <v>40</v>
      </c>
      <c r="C49" s="24"/>
      <c r="D49" s="25"/>
      <c r="E49" s="26"/>
      <c r="F49" s="24"/>
      <c r="G49" s="24"/>
      <c r="H49" s="28" t="s">
        <v>27</v>
      </c>
      <c r="I49" s="28" t="s">
        <v>27</v>
      </c>
      <c r="J49" s="28" t="s">
        <v>27</v>
      </c>
      <c r="K49" s="28" t="s">
        <v>27</v>
      </c>
      <c r="L49" s="35"/>
      <c r="M49" s="35"/>
      <c r="N49" s="35"/>
      <c r="O49" s="78"/>
      <c r="P49" s="30"/>
      <c r="Q49" s="31">
        <f t="shared" si="0"/>
        <v>0</v>
      </c>
      <c r="R49" s="32" t="str">
        <f t="shared" si="1"/>
        <v>F</v>
      </c>
      <c r="S49" s="33" t="str">
        <f t="shared" si="2"/>
        <v>Kém</v>
      </c>
      <c r="T49" s="34" t="str">
        <f t="shared" si="5"/>
        <v/>
      </c>
      <c r="U49" s="24" t="e">
        <f>VLOOKUP(W49,#REF!,2,0)</f>
        <v>#REF!</v>
      </c>
      <c r="V49" s="3"/>
      <c r="W49" s="41" t="str">
        <f t="shared" si="3"/>
        <v>BAS1112</v>
      </c>
      <c r="X49" s="72" t="str">
        <f t="shared" si="4"/>
        <v>Thi lại</v>
      </c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</row>
    <row r="50" spans="2:39" ht="18.75" hidden="1" customHeight="1">
      <c r="B50" s="23">
        <v>41</v>
      </c>
      <c r="C50" s="24"/>
      <c r="D50" s="25"/>
      <c r="E50" s="26"/>
      <c r="F50" s="24"/>
      <c r="G50" s="24"/>
      <c r="H50" s="28" t="s">
        <v>27</v>
      </c>
      <c r="I50" s="28" t="s">
        <v>27</v>
      </c>
      <c r="J50" s="28" t="s">
        <v>27</v>
      </c>
      <c r="K50" s="28" t="s">
        <v>27</v>
      </c>
      <c r="L50" s="35"/>
      <c r="M50" s="35"/>
      <c r="N50" s="35"/>
      <c r="O50" s="78"/>
      <c r="P50" s="30"/>
      <c r="Q50" s="31">
        <f t="shared" si="0"/>
        <v>0</v>
      </c>
      <c r="R50" s="32" t="str">
        <f t="shared" si="1"/>
        <v>F</v>
      </c>
      <c r="S50" s="33" t="str">
        <f t="shared" si="2"/>
        <v>Kém</v>
      </c>
      <c r="T50" s="34" t="str">
        <f t="shared" si="5"/>
        <v/>
      </c>
      <c r="U50" s="24" t="e">
        <f>VLOOKUP(W50,#REF!,2,0)</f>
        <v>#REF!</v>
      </c>
      <c r="V50" s="3"/>
      <c r="W50" s="41" t="str">
        <f t="shared" si="3"/>
        <v>BAS1112</v>
      </c>
      <c r="X50" s="72" t="str">
        <f t="shared" si="4"/>
        <v>Thi lại</v>
      </c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</row>
    <row r="51" spans="2:39" ht="18.75" hidden="1" customHeight="1">
      <c r="B51" s="23">
        <v>42</v>
      </c>
      <c r="C51" s="24"/>
      <c r="D51" s="25"/>
      <c r="E51" s="26"/>
      <c r="F51" s="24"/>
      <c r="G51" s="24"/>
      <c r="H51" s="28" t="s">
        <v>27</v>
      </c>
      <c r="I51" s="28" t="s">
        <v>27</v>
      </c>
      <c r="J51" s="28" t="s">
        <v>27</v>
      </c>
      <c r="K51" s="28" t="s">
        <v>27</v>
      </c>
      <c r="L51" s="35"/>
      <c r="M51" s="35"/>
      <c r="N51" s="35"/>
      <c r="O51" s="78"/>
      <c r="P51" s="30"/>
      <c r="Q51" s="31">
        <f t="shared" si="0"/>
        <v>0</v>
      </c>
      <c r="R51" s="32" t="str">
        <f t="shared" si="1"/>
        <v>F</v>
      </c>
      <c r="S51" s="33" t="str">
        <f t="shared" si="2"/>
        <v>Kém</v>
      </c>
      <c r="T51" s="34" t="str">
        <f t="shared" si="5"/>
        <v/>
      </c>
      <c r="U51" s="24" t="e">
        <f>VLOOKUP(W51,#REF!,2,0)</f>
        <v>#REF!</v>
      </c>
      <c r="V51" s="3"/>
      <c r="W51" s="41" t="str">
        <f t="shared" si="3"/>
        <v>BAS1112</v>
      </c>
      <c r="X51" s="72" t="str">
        <f t="shared" si="4"/>
        <v>Thi lại</v>
      </c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</row>
    <row r="52" spans="2:39" ht="18.75" hidden="1" customHeight="1">
      <c r="B52" s="23">
        <v>43</v>
      </c>
      <c r="C52" s="24"/>
      <c r="D52" s="25"/>
      <c r="E52" s="26"/>
      <c r="F52" s="24"/>
      <c r="G52" s="24"/>
      <c r="H52" s="28" t="s">
        <v>27</v>
      </c>
      <c r="I52" s="28" t="s">
        <v>27</v>
      </c>
      <c r="J52" s="28" t="s">
        <v>27</v>
      </c>
      <c r="K52" s="28" t="s">
        <v>27</v>
      </c>
      <c r="L52" s="35"/>
      <c r="M52" s="35"/>
      <c r="N52" s="35"/>
      <c r="O52" s="78"/>
      <c r="P52" s="30"/>
      <c r="Q52" s="31">
        <f t="shared" si="0"/>
        <v>0</v>
      </c>
      <c r="R52" s="32" t="str">
        <f t="shared" si="1"/>
        <v>F</v>
      </c>
      <c r="S52" s="33" t="str">
        <f t="shared" si="2"/>
        <v>Kém</v>
      </c>
      <c r="T52" s="34" t="str">
        <f t="shared" si="5"/>
        <v/>
      </c>
      <c r="U52" s="24" t="e">
        <f>VLOOKUP(W52,#REF!,2,0)</f>
        <v>#REF!</v>
      </c>
      <c r="V52" s="3"/>
      <c r="W52" s="41" t="str">
        <f t="shared" si="3"/>
        <v>BAS1112</v>
      </c>
      <c r="X52" s="72" t="str">
        <f t="shared" si="4"/>
        <v>Thi lại</v>
      </c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</row>
    <row r="53" spans="2:39" ht="18.75" hidden="1" customHeight="1">
      <c r="B53" s="23">
        <v>44</v>
      </c>
      <c r="C53" s="24"/>
      <c r="D53" s="25"/>
      <c r="E53" s="26"/>
      <c r="F53" s="24"/>
      <c r="G53" s="24"/>
      <c r="H53" s="28" t="s">
        <v>27</v>
      </c>
      <c r="I53" s="28" t="s">
        <v>27</v>
      </c>
      <c r="J53" s="28" t="s">
        <v>27</v>
      </c>
      <c r="K53" s="28" t="s">
        <v>27</v>
      </c>
      <c r="L53" s="35"/>
      <c r="M53" s="35"/>
      <c r="N53" s="35"/>
      <c r="O53" s="78"/>
      <c r="P53" s="30"/>
      <c r="Q53" s="31">
        <f t="shared" si="0"/>
        <v>0</v>
      </c>
      <c r="R53" s="32" t="str">
        <f t="shared" si="1"/>
        <v>F</v>
      </c>
      <c r="S53" s="33" t="str">
        <f t="shared" si="2"/>
        <v>Kém</v>
      </c>
      <c r="T53" s="34" t="str">
        <f t="shared" si="5"/>
        <v/>
      </c>
      <c r="U53" s="24" t="e">
        <f>VLOOKUP(W53,#REF!,2,0)</f>
        <v>#REF!</v>
      </c>
      <c r="V53" s="3"/>
      <c r="W53" s="41" t="str">
        <f t="shared" si="3"/>
        <v>BAS1112</v>
      </c>
      <c r="X53" s="72" t="str">
        <f t="shared" si="4"/>
        <v>Thi lại</v>
      </c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</row>
    <row r="54" spans="2:39" ht="18.75" hidden="1" customHeight="1">
      <c r="B54" s="23">
        <v>45</v>
      </c>
      <c r="C54" s="24"/>
      <c r="D54" s="25"/>
      <c r="E54" s="26"/>
      <c r="F54" s="24"/>
      <c r="G54" s="24"/>
      <c r="H54" s="28" t="s">
        <v>27</v>
      </c>
      <c r="I54" s="28" t="s">
        <v>27</v>
      </c>
      <c r="J54" s="28" t="s">
        <v>27</v>
      </c>
      <c r="K54" s="28" t="s">
        <v>27</v>
      </c>
      <c r="L54" s="35"/>
      <c r="M54" s="35"/>
      <c r="N54" s="35"/>
      <c r="O54" s="78"/>
      <c r="P54" s="30"/>
      <c r="Q54" s="31">
        <f t="shared" si="0"/>
        <v>0</v>
      </c>
      <c r="R54" s="32" t="str">
        <f t="shared" si="1"/>
        <v>F</v>
      </c>
      <c r="S54" s="33" t="str">
        <f t="shared" si="2"/>
        <v>Kém</v>
      </c>
      <c r="T54" s="34" t="str">
        <f t="shared" si="5"/>
        <v/>
      </c>
      <c r="U54" s="24" t="e">
        <f>VLOOKUP(W54,#REF!,2,0)</f>
        <v>#REF!</v>
      </c>
      <c r="V54" s="3"/>
      <c r="W54" s="41" t="str">
        <f t="shared" si="3"/>
        <v>BAS1112</v>
      </c>
      <c r="X54" s="72" t="str">
        <f t="shared" si="4"/>
        <v>Thi lại</v>
      </c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</row>
    <row r="55" spans="2:39" ht="18.75" hidden="1" customHeight="1">
      <c r="B55" s="23">
        <v>46</v>
      </c>
      <c r="C55" s="24"/>
      <c r="D55" s="25"/>
      <c r="E55" s="26"/>
      <c r="F55" s="24"/>
      <c r="G55" s="24"/>
      <c r="H55" s="28" t="s">
        <v>27</v>
      </c>
      <c r="I55" s="28" t="s">
        <v>27</v>
      </c>
      <c r="J55" s="28" t="s">
        <v>27</v>
      </c>
      <c r="K55" s="28" t="s">
        <v>27</v>
      </c>
      <c r="L55" s="35"/>
      <c r="M55" s="35"/>
      <c r="N55" s="35"/>
      <c r="O55" s="78"/>
      <c r="P55" s="30"/>
      <c r="Q55" s="31">
        <f t="shared" si="0"/>
        <v>0</v>
      </c>
      <c r="R55" s="32" t="str">
        <f t="shared" si="1"/>
        <v>F</v>
      </c>
      <c r="S55" s="33" t="str">
        <f t="shared" si="2"/>
        <v>Kém</v>
      </c>
      <c r="T55" s="34" t="str">
        <f t="shared" si="5"/>
        <v/>
      </c>
      <c r="U55" s="24" t="e">
        <f>VLOOKUP(W55,#REF!,2,0)</f>
        <v>#REF!</v>
      </c>
      <c r="V55" s="3"/>
      <c r="W55" s="41" t="str">
        <f t="shared" si="3"/>
        <v>BAS1112</v>
      </c>
      <c r="X55" s="72" t="str">
        <f t="shared" si="4"/>
        <v>Thi lại</v>
      </c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</row>
    <row r="56" spans="2:39" ht="18.75" hidden="1" customHeight="1">
      <c r="B56" s="23">
        <v>47</v>
      </c>
      <c r="C56" s="24"/>
      <c r="D56" s="25"/>
      <c r="E56" s="26"/>
      <c r="F56" s="24"/>
      <c r="G56" s="24"/>
      <c r="H56" s="28" t="s">
        <v>27</v>
      </c>
      <c r="I56" s="28" t="s">
        <v>27</v>
      </c>
      <c r="J56" s="28" t="s">
        <v>27</v>
      </c>
      <c r="K56" s="28" t="s">
        <v>27</v>
      </c>
      <c r="L56" s="35"/>
      <c r="M56" s="35"/>
      <c r="N56" s="35"/>
      <c r="O56" s="78"/>
      <c r="P56" s="30"/>
      <c r="Q56" s="31">
        <f t="shared" si="0"/>
        <v>0</v>
      </c>
      <c r="R56" s="32" t="str">
        <f t="shared" si="1"/>
        <v>F</v>
      </c>
      <c r="S56" s="33" t="str">
        <f t="shared" si="2"/>
        <v>Kém</v>
      </c>
      <c r="T56" s="34" t="str">
        <f t="shared" si="5"/>
        <v/>
      </c>
      <c r="U56" s="24" t="e">
        <f>VLOOKUP(W56,#REF!,2,0)</f>
        <v>#REF!</v>
      </c>
      <c r="V56" s="3"/>
      <c r="W56" s="41" t="str">
        <f t="shared" si="3"/>
        <v>BAS1112</v>
      </c>
      <c r="X56" s="72" t="str">
        <f t="shared" si="4"/>
        <v>Thi lại</v>
      </c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</row>
    <row r="57" spans="2:39" ht="18.75" hidden="1" customHeight="1">
      <c r="B57" s="23">
        <v>48</v>
      </c>
      <c r="C57" s="24"/>
      <c r="D57" s="25"/>
      <c r="E57" s="26"/>
      <c r="F57" s="24"/>
      <c r="G57" s="24"/>
      <c r="H57" s="28" t="s">
        <v>27</v>
      </c>
      <c r="I57" s="28" t="s">
        <v>27</v>
      </c>
      <c r="J57" s="28" t="s">
        <v>27</v>
      </c>
      <c r="K57" s="28" t="s">
        <v>27</v>
      </c>
      <c r="L57" s="35"/>
      <c r="M57" s="35"/>
      <c r="N57" s="35"/>
      <c r="O57" s="78"/>
      <c r="P57" s="30"/>
      <c r="Q57" s="31">
        <f t="shared" si="0"/>
        <v>0</v>
      </c>
      <c r="R57" s="32" t="str">
        <f t="shared" si="1"/>
        <v>F</v>
      </c>
      <c r="S57" s="33" t="str">
        <f t="shared" si="2"/>
        <v>Kém</v>
      </c>
      <c r="T57" s="34" t="str">
        <f t="shared" si="5"/>
        <v/>
      </c>
      <c r="U57" s="24" t="e">
        <f>VLOOKUP(W57,#REF!,2,0)</f>
        <v>#REF!</v>
      </c>
      <c r="V57" s="3"/>
      <c r="W57" s="41" t="str">
        <f t="shared" si="3"/>
        <v>BAS1112</v>
      </c>
      <c r="X57" s="72" t="str">
        <f t="shared" si="4"/>
        <v>Thi lại</v>
      </c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</row>
    <row r="58" spans="2:39" ht="18.75" hidden="1" customHeight="1">
      <c r="B58" s="23">
        <v>49</v>
      </c>
      <c r="C58" s="24"/>
      <c r="D58" s="25"/>
      <c r="E58" s="26"/>
      <c r="F58" s="24"/>
      <c r="G58" s="24"/>
      <c r="H58" s="28" t="s">
        <v>27</v>
      </c>
      <c r="I58" s="28" t="s">
        <v>27</v>
      </c>
      <c r="J58" s="28" t="s">
        <v>27</v>
      </c>
      <c r="K58" s="28" t="s">
        <v>27</v>
      </c>
      <c r="L58" s="35"/>
      <c r="M58" s="35"/>
      <c r="N58" s="35"/>
      <c r="O58" s="78"/>
      <c r="P58" s="30"/>
      <c r="Q58" s="31">
        <f t="shared" si="0"/>
        <v>0</v>
      </c>
      <c r="R58" s="32" t="str">
        <f t="shared" si="1"/>
        <v>F</v>
      </c>
      <c r="S58" s="33" t="str">
        <f t="shared" si="2"/>
        <v>Kém</v>
      </c>
      <c r="T58" s="34" t="str">
        <f t="shared" si="5"/>
        <v/>
      </c>
      <c r="U58" s="24" t="e">
        <f>VLOOKUP(W58,#REF!,2,0)</f>
        <v>#REF!</v>
      </c>
      <c r="V58" s="3"/>
      <c r="W58" s="41" t="str">
        <f t="shared" si="3"/>
        <v>BAS1112</v>
      </c>
      <c r="X58" s="72" t="str">
        <f t="shared" si="4"/>
        <v>Thi lại</v>
      </c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</row>
    <row r="59" spans="2:39" ht="18.75" hidden="1" customHeight="1">
      <c r="B59" s="23">
        <v>50</v>
      </c>
      <c r="C59" s="24"/>
      <c r="D59" s="25"/>
      <c r="E59" s="26"/>
      <c r="F59" s="24"/>
      <c r="G59" s="24"/>
      <c r="H59" s="28" t="s">
        <v>27</v>
      </c>
      <c r="I59" s="28" t="s">
        <v>27</v>
      </c>
      <c r="J59" s="28" t="s">
        <v>27</v>
      </c>
      <c r="K59" s="28" t="s">
        <v>27</v>
      </c>
      <c r="L59" s="35"/>
      <c r="M59" s="35"/>
      <c r="N59" s="35"/>
      <c r="O59" s="78"/>
      <c r="P59" s="30"/>
      <c r="Q59" s="31">
        <f t="shared" si="0"/>
        <v>0</v>
      </c>
      <c r="R59" s="32" t="str">
        <f t="shared" si="1"/>
        <v>F</v>
      </c>
      <c r="S59" s="33" t="str">
        <f t="shared" si="2"/>
        <v>Kém</v>
      </c>
      <c r="T59" s="34" t="str">
        <f t="shared" si="5"/>
        <v/>
      </c>
      <c r="U59" s="24" t="e">
        <f>VLOOKUP(W59,#REF!,2,0)</f>
        <v>#REF!</v>
      </c>
      <c r="V59" s="3"/>
      <c r="W59" s="41" t="str">
        <f t="shared" si="3"/>
        <v>BAS1112</v>
      </c>
      <c r="X59" s="72" t="str">
        <f t="shared" si="4"/>
        <v>Thi lại</v>
      </c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</row>
    <row r="60" spans="2:39" ht="18.75" hidden="1" customHeight="1">
      <c r="B60" s="23">
        <v>51</v>
      </c>
      <c r="C60" s="24"/>
      <c r="D60" s="25"/>
      <c r="E60" s="26"/>
      <c r="F60" s="24"/>
      <c r="G60" s="24"/>
      <c r="H60" s="28" t="s">
        <v>27</v>
      </c>
      <c r="I60" s="28" t="s">
        <v>27</v>
      </c>
      <c r="J60" s="28" t="s">
        <v>27</v>
      </c>
      <c r="K60" s="28" t="s">
        <v>27</v>
      </c>
      <c r="L60" s="35"/>
      <c r="M60" s="35"/>
      <c r="N60" s="35"/>
      <c r="O60" s="78"/>
      <c r="P60" s="30"/>
      <c r="Q60" s="31">
        <f t="shared" si="0"/>
        <v>0</v>
      </c>
      <c r="R60" s="32" t="str">
        <f t="shared" si="1"/>
        <v>F</v>
      </c>
      <c r="S60" s="33" t="str">
        <f t="shared" si="2"/>
        <v>Kém</v>
      </c>
      <c r="T60" s="34" t="str">
        <f t="shared" si="5"/>
        <v/>
      </c>
      <c r="U60" s="24" t="e">
        <f>VLOOKUP(W60,#REF!,2,0)</f>
        <v>#REF!</v>
      </c>
      <c r="V60" s="3"/>
      <c r="W60" s="41" t="str">
        <f t="shared" si="3"/>
        <v>BAS1112</v>
      </c>
      <c r="X60" s="72" t="str">
        <f t="shared" si="4"/>
        <v>Thi lại</v>
      </c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</row>
    <row r="61" spans="2:39" ht="18.75" hidden="1" customHeight="1">
      <c r="B61" s="23">
        <v>52</v>
      </c>
      <c r="C61" s="24"/>
      <c r="D61" s="25"/>
      <c r="E61" s="26"/>
      <c r="F61" s="24"/>
      <c r="G61" s="24"/>
      <c r="H61" s="28" t="s">
        <v>27</v>
      </c>
      <c r="I61" s="28" t="s">
        <v>27</v>
      </c>
      <c r="J61" s="28" t="s">
        <v>27</v>
      </c>
      <c r="K61" s="28" t="s">
        <v>27</v>
      </c>
      <c r="L61" s="35"/>
      <c r="M61" s="35"/>
      <c r="N61" s="35"/>
      <c r="O61" s="78"/>
      <c r="P61" s="30"/>
      <c r="Q61" s="31">
        <f t="shared" si="0"/>
        <v>0</v>
      </c>
      <c r="R61" s="32" t="str">
        <f t="shared" si="1"/>
        <v>F</v>
      </c>
      <c r="S61" s="33" t="str">
        <f t="shared" si="2"/>
        <v>Kém</v>
      </c>
      <c r="T61" s="34" t="str">
        <f t="shared" si="5"/>
        <v/>
      </c>
      <c r="U61" s="24" t="e">
        <f>VLOOKUP(W61,#REF!,2,0)</f>
        <v>#REF!</v>
      </c>
      <c r="V61" s="3"/>
      <c r="W61" s="41" t="str">
        <f t="shared" si="3"/>
        <v>BAS1112</v>
      </c>
      <c r="X61" s="72" t="str">
        <f t="shared" si="4"/>
        <v>Thi lại</v>
      </c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</row>
    <row r="62" spans="2:39" ht="18.75" hidden="1" customHeight="1">
      <c r="B62" s="23">
        <v>53</v>
      </c>
      <c r="C62" s="24"/>
      <c r="D62" s="25"/>
      <c r="E62" s="26"/>
      <c r="F62" s="24"/>
      <c r="G62" s="24"/>
      <c r="H62" s="28" t="s">
        <v>27</v>
      </c>
      <c r="I62" s="28" t="s">
        <v>27</v>
      </c>
      <c r="J62" s="28" t="s">
        <v>27</v>
      </c>
      <c r="K62" s="28" t="s">
        <v>27</v>
      </c>
      <c r="L62" s="35"/>
      <c r="M62" s="35"/>
      <c r="N62" s="35"/>
      <c r="O62" s="78"/>
      <c r="P62" s="30"/>
      <c r="Q62" s="31">
        <f t="shared" si="0"/>
        <v>0</v>
      </c>
      <c r="R62" s="32" t="str">
        <f t="shared" si="1"/>
        <v>F</v>
      </c>
      <c r="S62" s="33" t="str">
        <f t="shared" si="2"/>
        <v>Kém</v>
      </c>
      <c r="T62" s="34" t="str">
        <f t="shared" si="5"/>
        <v/>
      </c>
      <c r="U62" s="24" t="e">
        <f>VLOOKUP(W62,#REF!,2,0)</f>
        <v>#REF!</v>
      </c>
      <c r="V62" s="3"/>
      <c r="W62" s="41" t="str">
        <f t="shared" si="3"/>
        <v>BAS1112</v>
      </c>
      <c r="X62" s="72" t="str">
        <f t="shared" si="4"/>
        <v>Thi lại</v>
      </c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</row>
    <row r="63" spans="2:39" ht="18.75" hidden="1" customHeight="1">
      <c r="B63" s="23">
        <v>54</v>
      </c>
      <c r="C63" s="24"/>
      <c r="D63" s="25"/>
      <c r="E63" s="26"/>
      <c r="F63" s="24"/>
      <c r="G63" s="24"/>
      <c r="H63" s="28" t="s">
        <v>27</v>
      </c>
      <c r="I63" s="28" t="s">
        <v>27</v>
      </c>
      <c r="J63" s="28" t="s">
        <v>27</v>
      </c>
      <c r="K63" s="28" t="s">
        <v>27</v>
      </c>
      <c r="L63" s="35"/>
      <c r="M63" s="35"/>
      <c r="N63" s="35"/>
      <c r="O63" s="78"/>
      <c r="P63" s="30"/>
      <c r="Q63" s="31">
        <f t="shared" si="0"/>
        <v>0</v>
      </c>
      <c r="R63" s="32" t="str">
        <f t="shared" si="1"/>
        <v>F</v>
      </c>
      <c r="S63" s="33" t="str">
        <f t="shared" si="2"/>
        <v>Kém</v>
      </c>
      <c r="T63" s="34" t="str">
        <f t="shared" si="5"/>
        <v/>
      </c>
      <c r="U63" s="24" t="e">
        <f>VLOOKUP(W63,#REF!,2,0)</f>
        <v>#REF!</v>
      </c>
      <c r="V63" s="3"/>
      <c r="W63" s="41" t="str">
        <f t="shared" si="3"/>
        <v>BAS1112</v>
      </c>
      <c r="X63" s="72" t="str">
        <f t="shared" si="4"/>
        <v>Thi lại</v>
      </c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</row>
    <row r="64" spans="2:39" ht="18.75" hidden="1" customHeight="1">
      <c r="B64" s="23">
        <v>55</v>
      </c>
      <c r="C64" s="24"/>
      <c r="D64" s="25"/>
      <c r="E64" s="26"/>
      <c r="F64" s="24"/>
      <c r="G64" s="24"/>
      <c r="H64" s="28" t="s">
        <v>27</v>
      </c>
      <c r="I64" s="28" t="s">
        <v>27</v>
      </c>
      <c r="J64" s="28" t="s">
        <v>27</v>
      </c>
      <c r="K64" s="28" t="s">
        <v>27</v>
      </c>
      <c r="L64" s="35"/>
      <c r="M64" s="35"/>
      <c r="N64" s="35"/>
      <c r="O64" s="78"/>
      <c r="P64" s="30"/>
      <c r="Q64" s="31">
        <f t="shared" si="0"/>
        <v>0</v>
      </c>
      <c r="R64" s="32" t="str">
        <f t="shared" si="1"/>
        <v>F</v>
      </c>
      <c r="S64" s="33" t="str">
        <f t="shared" si="2"/>
        <v>Kém</v>
      </c>
      <c r="T64" s="34" t="str">
        <f t="shared" si="5"/>
        <v/>
      </c>
      <c r="U64" s="24" t="e">
        <f>VLOOKUP(W64,#REF!,2,0)</f>
        <v>#REF!</v>
      </c>
      <c r="V64" s="3"/>
      <c r="W64" s="41" t="str">
        <f t="shared" si="3"/>
        <v>BAS1112</v>
      </c>
      <c r="X64" s="72" t="str">
        <f t="shared" si="4"/>
        <v>Thi lại</v>
      </c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</row>
    <row r="65" spans="2:39" ht="18.75" hidden="1" customHeight="1">
      <c r="B65" s="23">
        <v>56</v>
      </c>
      <c r="C65" s="24"/>
      <c r="D65" s="25"/>
      <c r="E65" s="26"/>
      <c r="F65" s="24"/>
      <c r="G65" s="24"/>
      <c r="H65" s="28" t="s">
        <v>27</v>
      </c>
      <c r="I65" s="28" t="s">
        <v>27</v>
      </c>
      <c r="J65" s="28" t="s">
        <v>27</v>
      </c>
      <c r="K65" s="28" t="s">
        <v>27</v>
      </c>
      <c r="L65" s="35"/>
      <c r="M65" s="35"/>
      <c r="N65" s="35"/>
      <c r="O65" s="78"/>
      <c r="P65" s="30"/>
      <c r="Q65" s="31">
        <f t="shared" si="0"/>
        <v>0</v>
      </c>
      <c r="R65" s="32" t="str">
        <f t="shared" si="1"/>
        <v>F</v>
      </c>
      <c r="S65" s="33" t="str">
        <f t="shared" si="2"/>
        <v>Kém</v>
      </c>
      <c r="T65" s="34" t="str">
        <f t="shared" si="5"/>
        <v/>
      </c>
      <c r="U65" s="24" t="e">
        <f>VLOOKUP(W65,#REF!,2,0)</f>
        <v>#REF!</v>
      </c>
      <c r="V65" s="3"/>
      <c r="W65" s="41" t="str">
        <f t="shared" si="3"/>
        <v>BAS1112</v>
      </c>
      <c r="X65" s="72" t="str">
        <f t="shared" si="4"/>
        <v>Thi lại</v>
      </c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</row>
    <row r="66" spans="2:39" ht="18.75" hidden="1" customHeight="1">
      <c r="B66" s="23">
        <v>57</v>
      </c>
      <c r="C66" s="24"/>
      <c r="D66" s="25"/>
      <c r="E66" s="26"/>
      <c r="F66" s="24"/>
      <c r="G66" s="24"/>
      <c r="H66" s="28" t="s">
        <v>27</v>
      </c>
      <c r="I66" s="28" t="s">
        <v>27</v>
      </c>
      <c r="J66" s="28" t="s">
        <v>27</v>
      </c>
      <c r="K66" s="28" t="s">
        <v>27</v>
      </c>
      <c r="L66" s="35"/>
      <c r="M66" s="35"/>
      <c r="N66" s="35"/>
      <c r="O66" s="78"/>
      <c r="P66" s="30"/>
      <c r="Q66" s="31">
        <f t="shared" si="0"/>
        <v>0</v>
      </c>
      <c r="R66" s="32" t="str">
        <f t="shared" si="1"/>
        <v>F</v>
      </c>
      <c r="S66" s="33" t="str">
        <f t="shared" si="2"/>
        <v>Kém</v>
      </c>
      <c r="T66" s="34" t="str">
        <f t="shared" si="5"/>
        <v/>
      </c>
      <c r="U66" s="24" t="e">
        <f>VLOOKUP(W66,#REF!,2,0)</f>
        <v>#REF!</v>
      </c>
      <c r="V66" s="3"/>
      <c r="W66" s="41" t="str">
        <f t="shared" si="3"/>
        <v>BAS1112</v>
      </c>
      <c r="X66" s="72" t="str">
        <f t="shared" si="4"/>
        <v>Thi lại</v>
      </c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</row>
    <row r="67" spans="2:39" ht="18.75" hidden="1" customHeight="1">
      <c r="B67" s="23">
        <v>58</v>
      </c>
      <c r="C67" s="24"/>
      <c r="D67" s="25"/>
      <c r="E67" s="26"/>
      <c r="F67" s="24"/>
      <c r="G67" s="24"/>
      <c r="H67" s="28" t="s">
        <v>27</v>
      </c>
      <c r="I67" s="28" t="s">
        <v>27</v>
      </c>
      <c r="J67" s="28" t="s">
        <v>27</v>
      </c>
      <c r="K67" s="28" t="s">
        <v>27</v>
      </c>
      <c r="L67" s="35"/>
      <c r="M67" s="35"/>
      <c r="N67" s="35"/>
      <c r="O67" s="78"/>
      <c r="P67" s="30"/>
      <c r="Q67" s="31">
        <f t="shared" si="0"/>
        <v>0</v>
      </c>
      <c r="R67" s="32" t="str">
        <f t="shared" si="1"/>
        <v>F</v>
      </c>
      <c r="S67" s="33" t="str">
        <f t="shared" si="2"/>
        <v>Kém</v>
      </c>
      <c r="T67" s="34" t="str">
        <f t="shared" si="5"/>
        <v/>
      </c>
      <c r="U67" s="24" t="e">
        <f>VLOOKUP(W67,#REF!,2,0)</f>
        <v>#REF!</v>
      </c>
      <c r="V67" s="3"/>
      <c r="W67" s="41" t="str">
        <f t="shared" si="3"/>
        <v>BAS1112</v>
      </c>
      <c r="X67" s="72" t="str">
        <f t="shared" si="4"/>
        <v>Thi lại</v>
      </c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</row>
    <row r="68" spans="2:39" ht="18.75" hidden="1" customHeight="1">
      <c r="B68" s="23">
        <v>59</v>
      </c>
      <c r="C68" s="24"/>
      <c r="D68" s="25"/>
      <c r="E68" s="26"/>
      <c r="F68" s="24"/>
      <c r="G68" s="24"/>
      <c r="H68" s="28" t="s">
        <v>27</v>
      </c>
      <c r="I68" s="28" t="s">
        <v>27</v>
      </c>
      <c r="J68" s="28" t="s">
        <v>27</v>
      </c>
      <c r="K68" s="28" t="s">
        <v>27</v>
      </c>
      <c r="L68" s="35"/>
      <c r="M68" s="35"/>
      <c r="N68" s="35"/>
      <c r="O68" s="78"/>
      <c r="P68" s="30"/>
      <c r="Q68" s="31">
        <f t="shared" si="0"/>
        <v>0</v>
      </c>
      <c r="R68" s="32" t="str">
        <f t="shared" si="1"/>
        <v>F</v>
      </c>
      <c r="S68" s="33" t="str">
        <f t="shared" si="2"/>
        <v>Kém</v>
      </c>
      <c r="T68" s="34" t="str">
        <f t="shared" si="5"/>
        <v/>
      </c>
      <c r="U68" s="24" t="e">
        <f>VLOOKUP(W68,#REF!,2,0)</f>
        <v>#REF!</v>
      </c>
      <c r="V68" s="3"/>
      <c r="W68" s="41" t="str">
        <f t="shared" si="3"/>
        <v>BAS1112</v>
      </c>
      <c r="X68" s="72" t="str">
        <f t="shared" si="4"/>
        <v>Thi lại</v>
      </c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</row>
    <row r="69" spans="2:39" ht="18.75" hidden="1" customHeight="1">
      <c r="B69" s="23">
        <v>60</v>
      </c>
      <c r="C69" s="24"/>
      <c r="D69" s="25"/>
      <c r="E69" s="26"/>
      <c r="F69" s="24"/>
      <c r="G69" s="24"/>
      <c r="H69" s="28" t="s">
        <v>27</v>
      </c>
      <c r="I69" s="28" t="s">
        <v>27</v>
      </c>
      <c r="J69" s="28" t="s">
        <v>27</v>
      </c>
      <c r="K69" s="28" t="s">
        <v>27</v>
      </c>
      <c r="L69" s="35"/>
      <c r="M69" s="35"/>
      <c r="N69" s="35"/>
      <c r="O69" s="78"/>
      <c r="P69" s="30"/>
      <c r="Q69" s="31">
        <f t="shared" si="0"/>
        <v>0</v>
      </c>
      <c r="R69" s="32" t="str">
        <f t="shared" si="1"/>
        <v>F</v>
      </c>
      <c r="S69" s="33" t="str">
        <f t="shared" si="2"/>
        <v>Kém</v>
      </c>
      <c r="T69" s="34" t="str">
        <f t="shared" si="5"/>
        <v/>
      </c>
      <c r="U69" s="24" t="e">
        <f>VLOOKUP(W69,#REF!,2,0)</f>
        <v>#REF!</v>
      </c>
      <c r="V69" s="3"/>
      <c r="W69" s="41" t="str">
        <f t="shared" si="3"/>
        <v>BAS1112</v>
      </c>
      <c r="X69" s="72" t="str">
        <f t="shared" si="4"/>
        <v>Thi lại</v>
      </c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</row>
    <row r="70" spans="2:39" ht="18.75" hidden="1" customHeight="1">
      <c r="B70" s="23">
        <v>61</v>
      </c>
      <c r="C70" s="24"/>
      <c r="D70" s="25"/>
      <c r="E70" s="26"/>
      <c r="F70" s="24"/>
      <c r="G70" s="24"/>
      <c r="H70" s="28" t="s">
        <v>27</v>
      </c>
      <c r="I70" s="28" t="s">
        <v>27</v>
      </c>
      <c r="J70" s="28" t="s">
        <v>27</v>
      </c>
      <c r="K70" s="28" t="s">
        <v>27</v>
      </c>
      <c r="L70" s="35"/>
      <c r="M70" s="35"/>
      <c r="N70" s="35"/>
      <c r="O70" s="78"/>
      <c r="P70" s="30"/>
      <c r="Q70" s="31">
        <f t="shared" si="0"/>
        <v>0</v>
      </c>
      <c r="R70" s="32" t="str">
        <f t="shared" si="1"/>
        <v>F</v>
      </c>
      <c r="S70" s="33" t="str">
        <f t="shared" si="2"/>
        <v>Kém</v>
      </c>
      <c r="T70" s="34" t="str">
        <f t="shared" si="5"/>
        <v/>
      </c>
      <c r="U70" s="24" t="e">
        <f>VLOOKUP(W70,#REF!,2,0)</f>
        <v>#REF!</v>
      </c>
      <c r="V70" s="3"/>
      <c r="W70" s="41" t="str">
        <f t="shared" si="3"/>
        <v>BAS1112</v>
      </c>
      <c r="X70" s="72" t="str">
        <f t="shared" si="4"/>
        <v>Thi lại</v>
      </c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</row>
    <row r="71" spans="2:39" ht="18.75" hidden="1" customHeight="1">
      <c r="B71" s="23">
        <v>62</v>
      </c>
      <c r="C71" s="24"/>
      <c r="D71" s="25"/>
      <c r="E71" s="26"/>
      <c r="F71" s="24"/>
      <c r="G71" s="24"/>
      <c r="H71" s="28" t="s">
        <v>27</v>
      </c>
      <c r="I71" s="28" t="s">
        <v>27</v>
      </c>
      <c r="J71" s="28" t="s">
        <v>27</v>
      </c>
      <c r="K71" s="28" t="s">
        <v>27</v>
      </c>
      <c r="L71" s="35"/>
      <c r="M71" s="35"/>
      <c r="N71" s="35"/>
      <c r="O71" s="78"/>
      <c r="P71" s="30"/>
      <c r="Q71" s="31">
        <f t="shared" si="0"/>
        <v>0</v>
      </c>
      <c r="R71" s="32" t="str">
        <f t="shared" si="1"/>
        <v>F</v>
      </c>
      <c r="S71" s="33" t="str">
        <f t="shared" si="2"/>
        <v>Kém</v>
      </c>
      <c r="T71" s="34" t="str">
        <f t="shared" si="5"/>
        <v/>
      </c>
      <c r="U71" s="24" t="e">
        <f>VLOOKUP(W71,#REF!,2,0)</f>
        <v>#REF!</v>
      </c>
      <c r="V71" s="3"/>
      <c r="W71" s="41" t="str">
        <f t="shared" si="3"/>
        <v>BAS1112</v>
      </c>
      <c r="X71" s="72" t="str">
        <f t="shared" si="4"/>
        <v>Thi lại</v>
      </c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</row>
    <row r="72" spans="2:39" ht="18.75" hidden="1" customHeight="1">
      <c r="B72" s="23">
        <v>63</v>
      </c>
      <c r="C72" s="24"/>
      <c r="D72" s="25"/>
      <c r="E72" s="26"/>
      <c r="F72" s="24"/>
      <c r="G72" s="24"/>
      <c r="H72" s="28" t="s">
        <v>27</v>
      </c>
      <c r="I72" s="28" t="s">
        <v>27</v>
      </c>
      <c r="J72" s="28" t="s">
        <v>27</v>
      </c>
      <c r="K72" s="28" t="s">
        <v>27</v>
      </c>
      <c r="L72" s="35"/>
      <c r="M72" s="35"/>
      <c r="N72" s="35"/>
      <c r="O72" s="78"/>
      <c r="P72" s="30"/>
      <c r="Q72" s="31">
        <f t="shared" si="0"/>
        <v>0</v>
      </c>
      <c r="R72" s="32" t="str">
        <f t="shared" si="1"/>
        <v>F</v>
      </c>
      <c r="S72" s="33" t="str">
        <f t="shared" si="2"/>
        <v>Kém</v>
      </c>
      <c r="T72" s="34" t="str">
        <f t="shared" si="5"/>
        <v/>
      </c>
      <c r="U72" s="24" t="e">
        <f>VLOOKUP(W72,#REF!,2,0)</f>
        <v>#REF!</v>
      </c>
      <c r="V72" s="3"/>
      <c r="W72" s="41" t="str">
        <f t="shared" si="3"/>
        <v>BAS1112</v>
      </c>
      <c r="X72" s="72" t="str">
        <f t="shared" si="4"/>
        <v>Thi lại</v>
      </c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</row>
    <row r="73" spans="2:39" ht="18.75" hidden="1" customHeight="1">
      <c r="B73" s="23">
        <v>64</v>
      </c>
      <c r="C73" s="24"/>
      <c r="D73" s="25"/>
      <c r="E73" s="26"/>
      <c r="F73" s="24"/>
      <c r="G73" s="24"/>
      <c r="H73" s="28" t="s">
        <v>27</v>
      </c>
      <c r="I73" s="28" t="s">
        <v>27</v>
      </c>
      <c r="J73" s="28" t="s">
        <v>27</v>
      </c>
      <c r="K73" s="28" t="s">
        <v>27</v>
      </c>
      <c r="L73" s="35"/>
      <c r="M73" s="35"/>
      <c r="N73" s="35"/>
      <c r="O73" s="78"/>
      <c r="P73" s="30"/>
      <c r="Q73" s="31">
        <f t="shared" si="0"/>
        <v>0</v>
      </c>
      <c r="R73" s="32" t="str">
        <f t="shared" si="1"/>
        <v>F</v>
      </c>
      <c r="S73" s="33" t="str">
        <f t="shared" si="2"/>
        <v>Kém</v>
      </c>
      <c r="T73" s="34" t="str">
        <f t="shared" si="5"/>
        <v/>
      </c>
      <c r="U73" s="24" t="e">
        <f>VLOOKUP(W73,#REF!,2,0)</f>
        <v>#REF!</v>
      </c>
      <c r="V73" s="3"/>
      <c r="W73" s="41" t="str">
        <f t="shared" si="3"/>
        <v>BAS1112</v>
      </c>
      <c r="X73" s="72" t="str">
        <f t="shared" si="4"/>
        <v>Thi lại</v>
      </c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</row>
    <row r="74" spans="2:39" ht="18.75" hidden="1" customHeight="1">
      <c r="B74" s="23">
        <v>65</v>
      </c>
      <c r="C74" s="24"/>
      <c r="D74" s="25"/>
      <c r="E74" s="26"/>
      <c r="F74" s="24"/>
      <c r="G74" s="24"/>
      <c r="H74" s="28" t="s">
        <v>27</v>
      </c>
      <c r="I74" s="28" t="s">
        <v>27</v>
      </c>
      <c r="J74" s="28" t="s">
        <v>27</v>
      </c>
      <c r="K74" s="28" t="s">
        <v>27</v>
      </c>
      <c r="L74" s="35"/>
      <c r="M74" s="35"/>
      <c r="N74" s="35"/>
      <c r="O74" s="78"/>
      <c r="P74" s="30"/>
      <c r="Q74" s="31">
        <f t="shared" ref="Q74:Q137" si="6">ROUND(SUMPRODUCT(H74:P74,$H$9:$P$9)/100,1)</f>
        <v>0</v>
      </c>
      <c r="R74" s="32" t="str">
        <f t="shared" ref="R74:R159" si="7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3" t="str">
        <f t="shared" ref="S74:S159" si="8">IF($Q74&lt;4,"Kém",IF(AND($Q74&gt;=4,$Q74&lt;=5.4),"Trung bình yếu",IF(AND($Q74&gt;=5.5,$Q74&lt;=6.9),"Trung bình",IF(AND($Q74&gt;=7,$Q74&lt;=8.4),"Khá",IF(AND($Q74&gt;=8.5,$Q74&lt;=10),"Giỏi","")))))</f>
        <v>Kém</v>
      </c>
      <c r="T74" s="34" t="str">
        <f t="shared" ref="T74:T137" si="9">+IF(OR($H74=0,$I74=0,$J74=0,$K74=0),"Không đủ ĐKDT","")</f>
        <v/>
      </c>
      <c r="U74" s="24" t="e">
        <f>VLOOKUP(W74,#REF!,2,0)</f>
        <v>#REF!</v>
      </c>
      <c r="V74" s="3"/>
      <c r="W74" s="41" t="str">
        <f t="shared" si="3"/>
        <v>BAS1112</v>
      </c>
      <c r="X74" s="72" t="str">
        <f t="shared" si="4"/>
        <v>Thi lại</v>
      </c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</row>
    <row r="75" spans="2:39" ht="18.75" hidden="1" customHeight="1">
      <c r="B75" s="23">
        <v>66</v>
      </c>
      <c r="C75" s="24"/>
      <c r="D75" s="25"/>
      <c r="E75" s="26"/>
      <c r="F75" s="24"/>
      <c r="G75" s="24"/>
      <c r="H75" s="28" t="s">
        <v>27</v>
      </c>
      <c r="I75" s="28" t="s">
        <v>27</v>
      </c>
      <c r="J75" s="28" t="s">
        <v>27</v>
      </c>
      <c r="K75" s="28" t="s">
        <v>27</v>
      </c>
      <c r="L75" s="35"/>
      <c r="M75" s="35"/>
      <c r="N75" s="35"/>
      <c r="O75" s="78"/>
      <c r="P75" s="30"/>
      <c r="Q75" s="31">
        <f t="shared" si="6"/>
        <v>0</v>
      </c>
      <c r="R75" s="32" t="str">
        <f t="shared" si="7"/>
        <v>F</v>
      </c>
      <c r="S75" s="33" t="str">
        <f t="shared" si="8"/>
        <v>Kém</v>
      </c>
      <c r="T75" s="34" t="str">
        <f t="shared" si="9"/>
        <v/>
      </c>
      <c r="U75" s="24" t="e">
        <f>VLOOKUP(W75,#REF!,2,0)</f>
        <v>#REF!</v>
      </c>
      <c r="V75" s="3"/>
      <c r="W75" s="41" t="str">
        <f t="shared" ref="W75:W138" si="10">C75&amp;$X$1&amp;$X$2</f>
        <v>BAS1112</v>
      </c>
      <c r="X75" s="72" t="str">
        <f t="shared" ref="X75:X159" si="11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</row>
    <row r="76" spans="2:39" ht="18.75" hidden="1" customHeight="1">
      <c r="B76" s="23">
        <v>67</v>
      </c>
      <c r="C76" s="24"/>
      <c r="D76" s="25"/>
      <c r="E76" s="26"/>
      <c r="F76" s="24"/>
      <c r="G76" s="24"/>
      <c r="H76" s="28" t="s">
        <v>27</v>
      </c>
      <c r="I76" s="28" t="s">
        <v>27</v>
      </c>
      <c r="J76" s="28" t="s">
        <v>27</v>
      </c>
      <c r="K76" s="28" t="s">
        <v>27</v>
      </c>
      <c r="L76" s="35"/>
      <c r="M76" s="35"/>
      <c r="N76" s="35"/>
      <c r="O76" s="78"/>
      <c r="P76" s="30"/>
      <c r="Q76" s="31">
        <f t="shared" si="6"/>
        <v>0</v>
      </c>
      <c r="R76" s="32" t="str">
        <f t="shared" si="7"/>
        <v>F</v>
      </c>
      <c r="S76" s="33" t="str">
        <f t="shared" si="8"/>
        <v>Kém</v>
      </c>
      <c r="T76" s="34" t="str">
        <f t="shared" si="9"/>
        <v/>
      </c>
      <c r="U76" s="24" t="e">
        <f>VLOOKUP(W76,#REF!,2,0)</f>
        <v>#REF!</v>
      </c>
      <c r="V76" s="3"/>
      <c r="W76" s="41" t="str">
        <f t="shared" si="10"/>
        <v>BAS1112</v>
      </c>
      <c r="X76" s="72" t="str">
        <f t="shared" si="11"/>
        <v>Thi lại</v>
      </c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</row>
    <row r="77" spans="2:39" ht="18.75" hidden="1" customHeight="1">
      <c r="B77" s="23">
        <v>68</v>
      </c>
      <c r="C77" s="24"/>
      <c r="D77" s="25"/>
      <c r="E77" s="26"/>
      <c r="F77" s="24"/>
      <c r="G77" s="24"/>
      <c r="H77" s="28" t="s">
        <v>27</v>
      </c>
      <c r="I77" s="28" t="s">
        <v>27</v>
      </c>
      <c r="J77" s="28" t="s">
        <v>27</v>
      </c>
      <c r="K77" s="28" t="s">
        <v>27</v>
      </c>
      <c r="L77" s="35"/>
      <c r="M77" s="35"/>
      <c r="N77" s="35"/>
      <c r="O77" s="78"/>
      <c r="P77" s="30"/>
      <c r="Q77" s="31">
        <f t="shared" si="6"/>
        <v>0</v>
      </c>
      <c r="R77" s="32" t="str">
        <f t="shared" si="7"/>
        <v>F</v>
      </c>
      <c r="S77" s="33" t="str">
        <f t="shared" si="8"/>
        <v>Kém</v>
      </c>
      <c r="T77" s="34" t="str">
        <f t="shared" si="9"/>
        <v/>
      </c>
      <c r="U77" s="24" t="e">
        <f>VLOOKUP(W77,#REF!,2,0)</f>
        <v>#REF!</v>
      </c>
      <c r="V77" s="3"/>
      <c r="W77" s="41" t="str">
        <f t="shared" si="10"/>
        <v>BAS1112</v>
      </c>
      <c r="X77" s="72" t="str">
        <f t="shared" si="11"/>
        <v>Thi lại</v>
      </c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</row>
    <row r="78" spans="2:39" ht="18.75" hidden="1" customHeight="1">
      <c r="B78" s="23">
        <v>69</v>
      </c>
      <c r="C78" s="24"/>
      <c r="D78" s="25"/>
      <c r="E78" s="26"/>
      <c r="F78" s="24"/>
      <c r="G78" s="24"/>
      <c r="H78" s="28" t="s">
        <v>27</v>
      </c>
      <c r="I78" s="28" t="s">
        <v>27</v>
      </c>
      <c r="J78" s="28" t="s">
        <v>27</v>
      </c>
      <c r="K78" s="28" t="s">
        <v>27</v>
      </c>
      <c r="L78" s="35"/>
      <c r="M78" s="35"/>
      <c r="N78" s="35"/>
      <c r="O78" s="78"/>
      <c r="P78" s="30"/>
      <c r="Q78" s="31">
        <f t="shared" si="6"/>
        <v>0</v>
      </c>
      <c r="R78" s="32" t="str">
        <f t="shared" si="7"/>
        <v>F</v>
      </c>
      <c r="S78" s="33" t="str">
        <f t="shared" si="8"/>
        <v>Kém</v>
      </c>
      <c r="T78" s="34" t="str">
        <f t="shared" si="9"/>
        <v/>
      </c>
      <c r="U78" s="24" t="e">
        <f>VLOOKUP(W78,#REF!,2,0)</f>
        <v>#REF!</v>
      </c>
      <c r="V78" s="3"/>
      <c r="W78" s="41" t="str">
        <f t="shared" si="10"/>
        <v>BAS1112</v>
      </c>
      <c r="X78" s="72" t="str">
        <f t="shared" si="11"/>
        <v>Thi lại</v>
      </c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</row>
    <row r="79" spans="2:39" ht="18.75" hidden="1" customHeight="1">
      <c r="B79" s="23">
        <v>70</v>
      </c>
      <c r="C79" s="24"/>
      <c r="D79" s="25"/>
      <c r="E79" s="26"/>
      <c r="F79" s="24"/>
      <c r="G79" s="24"/>
      <c r="H79" s="28" t="s">
        <v>27</v>
      </c>
      <c r="I79" s="28" t="s">
        <v>27</v>
      </c>
      <c r="J79" s="28" t="s">
        <v>27</v>
      </c>
      <c r="K79" s="28" t="s">
        <v>27</v>
      </c>
      <c r="L79" s="35"/>
      <c r="M79" s="35"/>
      <c r="N79" s="35"/>
      <c r="O79" s="78"/>
      <c r="P79" s="30"/>
      <c r="Q79" s="31">
        <f t="shared" si="6"/>
        <v>0</v>
      </c>
      <c r="R79" s="32" t="str">
        <f t="shared" si="7"/>
        <v>F</v>
      </c>
      <c r="S79" s="33" t="str">
        <f t="shared" si="8"/>
        <v>Kém</v>
      </c>
      <c r="T79" s="34" t="str">
        <f t="shared" si="9"/>
        <v/>
      </c>
      <c r="U79" s="24" t="e">
        <f>VLOOKUP(W79,#REF!,2,0)</f>
        <v>#REF!</v>
      </c>
      <c r="V79" s="3"/>
      <c r="W79" s="41" t="str">
        <f t="shared" si="10"/>
        <v>BAS1112</v>
      </c>
      <c r="X79" s="72" t="str">
        <f t="shared" si="11"/>
        <v>Thi lại</v>
      </c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</row>
    <row r="80" spans="2:39" ht="18.75" hidden="1" customHeight="1">
      <c r="B80" s="23">
        <v>71</v>
      </c>
      <c r="C80" s="24"/>
      <c r="D80" s="25"/>
      <c r="E80" s="26"/>
      <c r="F80" s="24"/>
      <c r="G80" s="24"/>
      <c r="H80" s="28" t="s">
        <v>27</v>
      </c>
      <c r="I80" s="28" t="s">
        <v>27</v>
      </c>
      <c r="J80" s="28" t="s">
        <v>27</v>
      </c>
      <c r="K80" s="28" t="s">
        <v>27</v>
      </c>
      <c r="L80" s="35"/>
      <c r="M80" s="35"/>
      <c r="N80" s="35"/>
      <c r="O80" s="78"/>
      <c r="P80" s="30"/>
      <c r="Q80" s="31">
        <f t="shared" si="6"/>
        <v>0</v>
      </c>
      <c r="R80" s="32" t="str">
        <f t="shared" si="7"/>
        <v>F</v>
      </c>
      <c r="S80" s="33" t="str">
        <f t="shared" si="8"/>
        <v>Kém</v>
      </c>
      <c r="T80" s="34" t="str">
        <f t="shared" si="9"/>
        <v/>
      </c>
      <c r="U80" s="24" t="e">
        <f>VLOOKUP(W80,#REF!,2,0)</f>
        <v>#REF!</v>
      </c>
      <c r="V80" s="3"/>
      <c r="W80" s="41" t="str">
        <f t="shared" si="10"/>
        <v>BAS1112</v>
      </c>
      <c r="X80" s="72" t="str">
        <f t="shared" si="11"/>
        <v>Thi lại</v>
      </c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</row>
    <row r="81" spans="2:39" ht="18.75" hidden="1" customHeight="1">
      <c r="B81" s="23">
        <v>72</v>
      </c>
      <c r="C81" s="24"/>
      <c r="D81" s="25"/>
      <c r="E81" s="26"/>
      <c r="F81" s="27"/>
      <c r="G81" s="24"/>
      <c r="H81" s="28" t="s">
        <v>27</v>
      </c>
      <c r="I81" s="28" t="s">
        <v>27</v>
      </c>
      <c r="J81" s="28" t="s">
        <v>27</v>
      </c>
      <c r="K81" s="28" t="s">
        <v>27</v>
      </c>
      <c r="L81" s="35"/>
      <c r="M81" s="35"/>
      <c r="N81" s="35"/>
      <c r="O81" s="78"/>
      <c r="P81" s="30"/>
      <c r="Q81" s="31">
        <f t="shared" si="6"/>
        <v>0</v>
      </c>
      <c r="R81" s="32" t="str">
        <f t="shared" si="7"/>
        <v>F</v>
      </c>
      <c r="S81" s="33" t="str">
        <f t="shared" si="8"/>
        <v>Kém</v>
      </c>
      <c r="T81" s="34" t="str">
        <f t="shared" si="9"/>
        <v/>
      </c>
      <c r="U81" s="27" t="e">
        <f>VLOOKUP(W81,#REF!,2,0)</f>
        <v>#REF!</v>
      </c>
      <c r="V81" s="3"/>
      <c r="W81" s="41" t="str">
        <f t="shared" si="10"/>
        <v>BAS1112</v>
      </c>
      <c r="X81" s="72" t="str">
        <f t="shared" si="11"/>
        <v>Thi lại</v>
      </c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</row>
    <row r="82" spans="2:39" ht="18.75" hidden="1" customHeight="1">
      <c r="B82" s="23">
        <v>73</v>
      </c>
      <c r="C82" s="24"/>
      <c r="D82" s="25"/>
      <c r="E82" s="26"/>
      <c r="F82" s="27"/>
      <c r="G82" s="24"/>
      <c r="H82" s="28" t="s">
        <v>27</v>
      </c>
      <c r="I82" s="28" t="s">
        <v>27</v>
      </c>
      <c r="J82" s="28" t="s">
        <v>27</v>
      </c>
      <c r="K82" s="28" t="s">
        <v>27</v>
      </c>
      <c r="L82" s="35"/>
      <c r="M82" s="35"/>
      <c r="N82" s="35"/>
      <c r="O82" s="78"/>
      <c r="P82" s="30"/>
      <c r="Q82" s="31">
        <f t="shared" si="6"/>
        <v>0</v>
      </c>
      <c r="R82" s="32" t="str">
        <f t="shared" si="7"/>
        <v>F</v>
      </c>
      <c r="S82" s="33" t="str">
        <f t="shared" si="8"/>
        <v>Kém</v>
      </c>
      <c r="T82" s="34" t="str">
        <f t="shared" si="9"/>
        <v/>
      </c>
      <c r="U82" s="27" t="e">
        <f>VLOOKUP(W82,#REF!,2,0)</f>
        <v>#REF!</v>
      </c>
      <c r="V82" s="3"/>
      <c r="W82" s="41" t="str">
        <f t="shared" si="10"/>
        <v>BAS1112</v>
      </c>
      <c r="X82" s="72" t="str">
        <f t="shared" si="11"/>
        <v>Thi lại</v>
      </c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</row>
    <row r="83" spans="2:39" ht="18.75" hidden="1" customHeight="1">
      <c r="B83" s="23">
        <v>74</v>
      </c>
      <c r="C83" s="24"/>
      <c r="D83" s="25"/>
      <c r="E83" s="26"/>
      <c r="F83" s="27"/>
      <c r="G83" s="24"/>
      <c r="H83" s="28" t="s">
        <v>27</v>
      </c>
      <c r="I83" s="28" t="s">
        <v>27</v>
      </c>
      <c r="J83" s="28" t="s">
        <v>27</v>
      </c>
      <c r="K83" s="28" t="s">
        <v>27</v>
      </c>
      <c r="L83" s="35"/>
      <c r="M83" s="35"/>
      <c r="N83" s="35"/>
      <c r="O83" s="78"/>
      <c r="P83" s="30"/>
      <c r="Q83" s="31">
        <f t="shared" si="6"/>
        <v>0</v>
      </c>
      <c r="R83" s="32" t="str">
        <f t="shared" si="7"/>
        <v>F</v>
      </c>
      <c r="S83" s="33" t="str">
        <f t="shared" si="8"/>
        <v>Kém</v>
      </c>
      <c r="T83" s="34" t="str">
        <f t="shared" si="9"/>
        <v/>
      </c>
      <c r="U83" s="27" t="e">
        <f>VLOOKUP(W83,#REF!,2,0)</f>
        <v>#REF!</v>
      </c>
      <c r="V83" s="3"/>
      <c r="W83" s="41" t="str">
        <f t="shared" si="10"/>
        <v>BAS1112</v>
      </c>
      <c r="X83" s="72" t="str">
        <f t="shared" si="11"/>
        <v>Thi lại</v>
      </c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</row>
    <row r="84" spans="2:39" ht="18.75" hidden="1" customHeight="1">
      <c r="B84" s="23">
        <v>75</v>
      </c>
      <c r="C84" s="24"/>
      <c r="D84" s="25"/>
      <c r="E84" s="26"/>
      <c r="F84" s="27"/>
      <c r="G84" s="24"/>
      <c r="H84" s="28" t="s">
        <v>27</v>
      </c>
      <c r="I84" s="28" t="s">
        <v>27</v>
      </c>
      <c r="J84" s="28" t="s">
        <v>27</v>
      </c>
      <c r="K84" s="28" t="s">
        <v>27</v>
      </c>
      <c r="L84" s="35"/>
      <c r="M84" s="35"/>
      <c r="N84" s="35"/>
      <c r="O84" s="78"/>
      <c r="P84" s="30"/>
      <c r="Q84" s="31">
        <f t="shared" si="6"/>
        <v>0</v>
      </c>
      <c r="R84" s="32" t="str">
        <f t="shared" si="7"/>
        <v>F</v>
      </c>
      <c r="S84" s="33" t="str">
        <f t="shared" si="8"/>
        <v>Kém</v>
      </c>
      <c r="T84" s="34" t="str">
        <f t="shared" si="9"/>
        <v/>
      </c>
      <c r="U84" s="27" t="e">
        <f>VLOOKUP(W84,#REF!,2,0)</f>
        <v>#REF!</v>
      </c>
      <c r="V84" s="3"/>
      <c r="W84" s="41" t="str">
        <f t="shared" si="10"/>
        <v>BAS1112</v>
      </c>
      <c r="X84" s="72" t="str">
        <f t="shared" si="11"/>
        <v>Thi lại</v>
      </c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</row>
    <row r="85" spans="2:39" ht="18.75" hidden="1" customHeight="1">
      <c r="B85" s="23">
        <v>76</v>
      </c>
      <c r="C85" s="24"/>
      <c r="D85" s="25"/>
      <c r="E85" s="26"/>
      <c r="F85" s="27"/>
      <c r="G85" s="24"/>
      <c r="H85" s="28" t="s">
        <v>27</v>
      </c>
      <c r="I85" s="28" t="s">
        <v>27</v>
      </c>
      <c r="J85" s="28" t="s">
        <v>27</v>
      </c>
      <c r="K85" s="28" t="s">
        <v>27</v>
      </c>
      <c r="L85" s="35"/>
      <c r="M85" s="35"/>
      <c r="N85" s="35"/>
      <c r="O85" s="78"/>
      <c r="P85" s="30"/>
      <c r="Q85" s="31">
        <f t="shared" si="6"/>
        <v>0</v>
      </c>
      <c r="R85" s="32" t="str">
        <f t="shared" si="7"/>
        <v>F</v>
      </c>
      <c r="S85" s="33" t="str">
        <f t="shared" si="8"/>
        <v>Kém</v>
      </c>
      <c r="T85" s="34" t="str">
        <f t="shared" si="9"/>
        <v/>
      </c>
      <c r="U85" s="27" t="e">
        <f>VLOOKUP(W85,#REF!,2,0)</f>
        <v>#REF!</v>
      </c>
      <c r="V85" s="3"/>
      <c r="W85" s="41" t="str">
        <f t="shared" si="10"/>
        <v>BAS1112</v>
      </c>
      <c r="X85" s="72" t="str">
        <f t="shared" si="11"/>
        <v>Thi lại</v>
      </c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</row>
    <row r="86" spans="2:39" ht="18.75" hidden="1" customHeight="1">
      <c r="B86" s="23">
        <v>77</v>
      </c>
      <c r="C86" s="24"/>
      <c r="D86" s="25"/>
      <c r="E86" s="26"/>
      <c r="F86" s="27"/>
      <c r="G86" s="24"/>
      <c r="H86" s="28" t="s">
        <v>27</v>
      </c>
      <c r="I86" s="28" t="s">
        <v>27</v>
      </c>
      <c r="J86" s="28" t="s">
        <v>27</v>
      </c>
      <c r="K86" s="28" t="s">
        <v>27</v>
      </c>
      <c r="L86" s="35"/>
      <c r="M86" s="35"/>
      <c r="N86" s="35"/>
      <c r="O86" s="78"/>
      <c r="P86" s="30"/>
      <c r="Q86" s="31">
        <f t="shared" si="6"/>
        <v>0</v>
      </c>
      <c r="R86" s="32" t="str">
        <f t="shared" si="7"/>
        <v>F</v>
      </c>
      <c r="S86" s="33" t="str">
        <f t="shared" si="8"/>
        <v>Kém</v>
      </c>
      <c r="T86" s="34" t="str">
        <f t="shared" si="9"/>
        <v/>
      </c>
      <c r="U86" s="27" t="e">
        <f>VLOOKUP(W86,#REF!,2,0)</f>
        <v>#REF!</v>
      </c>
      <c r="V86" s="3"/>
      <c r="W86" s="41" t="str">
        <f t="shared" si="10"/>
        <v>BAS1112</v>
      </c>
      <c r="X86" s="72" t="str">
        <f t="shared" si="11"/>
        <v>Thi lại</v>
      </c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</row>
    <row r="87" spans="2:39" ht="18.75" hidden="1" customHeight="1">
      <c r="B87" s="23">
        <v>78</v>
      </c>
      <c r="C87" s="24"/>
      <c r="D87" s="25"/>
      <c r="E87" s="26"/>
      <c r="F87" s="27"/>
      <c r="G87" s="24"/>
      <c r="H87" s="28" t="s">
        <v>27</v>
      </c>
      <c r="I87" s="28" t="s">
        <v>27</v>
      </c>
      <c r="J87" s="28" t="s">
        <v>27</v>
      </c>
      <c r="K87" s="28" t="s">
        <v>27</v>
      </c>
      <c r="L87" s="35"/>
      <c r="M87" s="35"/>
      <c r="N87" s="35"/>
      <c r="O87" s="78"/>
      <c r="P87" s="30"/>
      <c r="Q87" s="31">
        <f t="shared" si="6"/>
        <v>0</v>
      </c>
      <c r="R87" s="32" t="str">
        <f t="shared" si="7"/>
        <v>F</v>
      </c>
      <c r="S87" s="33" t="str">
        <f t="shared" si="8"/>
        <v>Kém</v>
      </c>
      <c r="T87" s="34" t="str">
        <f t="shared" si="9"/>
        <v/>
      </c>
      <c r="U87" s="27" t="e">
        <f>VLOOKUP(W87,#REF!,2,0)</f>
        <v>#REF!</v>
      </c>
      <c r="V87" s="3"/>
      <c r="W87" s="41" t="str">
        <f t="shared" si="10"/>
        <v>BAS1112</v>
      </c>
      <c r="X87" s="72" t="str">
        <f t="shared" si="11"/>
        <v>Thi lại</v>
      </c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</row>
    <row r="88" spans="2:39" ht="18.75" hidden="1" customHeight="1">
      <c r="B88" s="23">
        <v>79</v>
      </c>
      <c r="C88" s="24"/>
      <c r="D88" s="25"/>
      <c r="E88" s="26"/>
      <c r="F88" s="27"/>
      <c r="G88" s="24"/>
      <c r="H88" s="28" t="s">
        <v>27</v>
      </c>
      <c r="I88" s="28" t="s">
        <v>27</v>
      </c>
      <c r="J88" s="28" t="s">
        <v>27</v>
      </c>
      <c r="K88" s="28" t="s">
        <v>27</v>
      </c>
      <c r="L88" s="35"/>
      <c r="M88" s="35"/>
      <c r="N88" s="35"/>
      <c r="O88" s="78"/>
      <c r="P88" s="30"/>
      <c r="Q88" s="31">
        <f t="shared" si="6"/>
        <v>0</v>
      </c>
      <c r="R88" s="32" t="str">
        <f t="shared" si="7"/>
        <v>F</v>
      </c>
      <c r="S88" s="33" t="str">
        <f t="shared" si="8"/>
        <v>Kém</v>
      </c>
      <c r="T88" s="34" t="str">
        <f t="shared" si="9"/>
        <v/>
      </c>
      <c r="U88" s="27" t="e">
        <f>VLOOKUP(W88,#REF!,2,0)</f>
        <v>#REF!</v>
      </c>
      <c r="V88" s="3"/>
      <c r="W88" s="41" t="str">
        <f t="shared" si="10"/>
        <v>BAS1112</v>
      </c>
      <c r="X88" s="72" t="str">
        <f t="shared" si="11"/>
        <v>Thi lại</v>
      </c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</row>
    <row r="89" spans="2:39" ht="18.75" hidden="1" customHeight="1">
      <c r="B89" s="23">
        <v>80</v>
      </c>
      <c r="C89" s="24"/>
      <c r="D89" s="25"/>
      <c r="E89" s="26"/>
      <c r="F89" s="27"/>
      <c r="G89" s="24"/>
      <c r="H89" s="28" t="s">
        <v>27</v>
      </c>
      <c r="I89" s="28" t="s">
        <v>27</v>
      </c>
      <c r="J89" s="28" t="s">
        <v>27</v>
      </c>
      <c r="K89" s="28" t="s">
        <v>27</v>
      </c>
      <c r="L89" s="35"/>
      <c r="M89" s="35"/>
      <c r="N89" s="35"/>
      <c r="O89" s="78"/>
      <c r="P89" s="30"/>
      <c r="Q89" s="31">
        <f t="shared" si="6"/>
        <v>0</v>
      </c>
      <c r="R89" s="32" t="str">
        <f t="shared" si="7"/>
        <v>F</v>
      </c>
      <c r="S89" s="33" t="str">
        <f t="shared" si="8"/>
        <v>Kém</v>
      </c>
      <c r="T89" s="34" t="str">
        <f t="shared" si="9"/>
        <v/>
      </c>
      <c r="U89" s="27" t="e">
        <f>VLOOKUP(W89,#REF!,2,0)</f>
        <v>#REF!</v>
      </c>
      <c r="V89" s="3"/>
      <c r="W89" s="41" t="str">
        <f t="shared" si="10"/>
        <v>BAS1112</v>
      </c>
      <c r="X89" s="72" t="str">
        <f t="shared" si="11"/>
        <v>Thi lại</v>
      </c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</row>
    <row r="90" spans="2:39" ht="18.75" hidden="1" customHeight="1">
      <c r="B90" s="23">
        <v>81</v>
      </c>
      <c r="C90" s="24"/>
      <c r="D90" s="25"/>
      <c r="E90" s="26"/>
      <c r="F90" s="27"/>
      <c r="G90" s="24"/>
      <c r="H90" s="28" t="s">
        <v>27</v>
      </c>
      <c r="I90" s="28" t="s">
        <v>27</v>
      </c>
      <c r="J90" s="28" t="s">
        <v>27</v>
      </c>
      <c r="K90" s="28" t="s">
        <v>27</v>
      </c>
      <c r="L90" s="35"/>
      <c r="M90" s="35"/>
      <c r="N90" s="35"/>
      <c r="O90" s="78"/>
      <c r="P90" s="30"/>
      <c r="Q90" s="31">
        <f t="shared" si="6"/>
        <v>0</v>
      </c>
      <c r="R90" s="32" t="str">
        <f t="shared" si="7"/>
        <v>F</v>
      </c>
      <c r="S90" s="33" t="str">
        <f t="shared" si="8"/>
        <v>Kém</v>
      </c>
      <c r="T90" s="34" t="str">
        <f t="shared" si="9"/>
        <v/>
      </c>
      <c r="U90" s="27" t="e">
        <f>VLOOKUP(W90,#REF!,2,0)</f>
        <v>#REF!</v>
      </c>
      <c r="V90" s="3"/>
      <c r="W90" s="41" t="str">
        <f t="shared" si="10"/>
        <v>BAS1112</v>
      </c>
      <c r="X90" s="72" t="str">
        <f t="shared" si="11"/>
        <v>Thi lại</v>
      </c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</row>
    <row r="91" spans="2:39" ht="18.75" hidden="1" customHeight="1">
      <c r="B91" s="23">
        <v>82</v>
      </c>
      <c r="C91" s="24"/>
      <c r="D91" s="25"/>
      <c r="E91" s="26"/>
      <c r="F91" s="27"/>
      <c r="G91" s="24"/>
      <c r="H91" s="28" t="s">
        <v>27</v>
      </c>
      <c r="I91" s="28" t="s">
        <v>27</v>
      </c>
      <c r="J91" s="28" t="s">
        <v>27</v>
      </c>
      <c r="K91" s="28" t="s">
        <v>27</v>
      </c>
      <c r="L91" s="35"/>
      <c r="M91" s="35"/>
      <c r="N91" s="35"/>
      <c r="O91" s="78"/>
      <c r="P91" s="30"/>
      <c r="Q91" s="31">
        <f t="shared" si="6"/>
        <v>0</v>
      </c>
      <c r="R91" s="32" t="str">
        <f t="shared" si="7"/>
        <v>F</v>
      </c>
      <c r="S91" s="33" t="str">
        <f t="shared" si="8"/>
        <v>Kém</v>
      </c>
      <c r="T91" s="34" t="str">
        <f t="shared" si="9"/>
        <v/>
      </c>
      <c r="U91" s="27" t="e">
        <f>VLOOKUP(W91,#REF!,2,0)</f>
        <v>#REF!</v>
      </c>
      <c r="V91" s="3"/>
      <c r="W91" s="41" t="str">
        <f t="shared" si="10"/>
        <v>BAS1112</v>
      </c>
      <c r="X91" s="72" t="str">
        <f t="shared" si="11"/>
        <v>Thi lại</v>
      </c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</row>
    <row r="92" spans="2:39" ht="18.75" hidden="1" customHeight="1">
      <c r="B92" s="23">
        <v>83</v>
      </c>
      <c r="C92" s="24"/>
      <c r="D92" s="25"/>
      <c r="E92" s="26"/>
      <c r="F92" s="27"/>
      <c r="G92" s="24"/>
      <c r="H92" s="28" t="s">
        <v>27</v>
      </c>
      <c r="I92" s="28" t="s">
        <v>27</v>
      </c>
      <c r="J92" s="28" t="s">
        <v>27</v>
      </c>
      <c r="K92" s="28" t="s">
        <v>27</v>
      </c>
      <c r="L92" s="35"/>
      <c r="M92" s="35"/>
      <c r="N92" s="35"/>
      <c r="O92" s="78"/>
      <c r="P92" s="30"/>
      <c r="Q92" s="31">
        <f t="shared" si="6"/>
        <v>0</v>
      </c>
      <c r="R92" s="32" t="str">
        <f t="shared" si="7"/>
        <v>F</v>
      </c>
      <c r="S92" s="33" t="str">
        <f t="shared" si="8"/>
        <v>Kém</v>
      </c>
      <c r="T92" s="34" t="str">
        <f t="shared" si="9"/>
        <v/>
      </c>
      <c r="U92" s="27" t="e">
        <f>VLOOKUP(W92,#REF!,2,0)</f>
        <v>#REF!</v>
      </c>
      <c r="V92" s="3"/>
      <c r="W92" s="41" t="str">
        <f t="shared" si="10"/>
        <v>BAS1112</v>
      </c>
      <c r="X92" s="72" t="str">
        <f t="shared" si="11"/>
        <v>Thi lại</v>
      </c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</row>
    <row r="93" spans="2:39" ht="18.75" hidden="1" customHeight="1">
      <c r="B93" s="23">
        <v>84</v>
      </c>
      <c r="C93" s="24"/>
      <c r="D93" s="25"/>
      <c r="E93" s="26"/>
      <c r="F93" s="27"/>
      <c r="G93" s="24"/>
      <c r="H93" s="28" t="s">
        <v>27</v>
      </c>
      <c r="I93" s="28" t="s">
        <v>27</v>
      </c>
      <c r="J93" s="28" t="s">
        <v>27</v>
      </c>
      <c r="K93" s="28" t="s">
        <v>27</v>
      </c>
      <c r="L93" s="35"/>
      <c r="M93" s="35"/>
      <c r="N93" s="35"/>
      <c r="O93" s="78"/>
      <c r="P93" s="30"/>
      <c r="Q93" s="31">
        <f t="shared" si="6"/>
        <v>0</v>
      </c>
      <c r="R93" s="32" t="str">
        <f t="shared" si="7"/>
        <v>F</v>
      </c>
      <c r="S93" s="33" t="str">
        <f t="shared" si="8"/>
        <v>Kém</v>
      </c>
      <c r="T93" s="34" t="str">
        <f t="shared" si="9"/>
        <v/>
      </c>
      <c r="U93" s="27" t="e">
        <f>VLOOKUP(W93,#REF!,2,0)</f>
        <v>#REF!</v>
      </c>
      <c r="V93" s="3"/>
      <c r="W93" s="41" t="str">
        <f t="shared" si="10"/>
        <v>BAS1112</v>
      </c>
      <c r="X93" s="72" t="str">
        <f t="shared" si="11"/>
        <v>Thi lại</v>
      </c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</row>
    <row r="94" spans="2:39" ht="18.75" hidden="1" customHeight="1">
      <c r="B94" s="23">
        <v>85</v>
      </c>
      <c r="C94" s="24"/>
      <c r="D94" s="25"/>
      <c r="E94" s="26"/>
      <c r="F94" s="27"/>
      <c r="G94" s="24"/>
      <c r="H94" s="28" t="s">
        <v>27</v>
      </c>
      <c r="I94" s="28" t="s">
        <v>27</v>
      </c>
      <c r="J94" s="28" t="s">
        <v>27</v>
      </c>
      <c r="K94" s="28" t="s">
        <v>27</v>
      </c>
      <c r="L94" s="35"/>
      <c r="M94" s="35"/>
      <c r="N94" s="35"/>
      <c r="O94" s="78"/>
      <c r="P94" s="30"/>
      <c r="Q94" s="31">
        <f t="shared" si="6"/>
        <v>0</v>
      </c>
      <c r="R94" s="32" t="str">
        <f t="shared" si="7"/>
        <v>F</v>
      </c>
      <c r="S94" s="33" t="str">
        <f t="shared" si="8"/>
        <v>Kém</v>
      </c>
      <c r="T94" s="34" t="str">
        <f t="shared" si="9"/>
        <v/>
      </c>
      <c r="U94" s="27" t="e">
        <f>VLOOKUP(W94,#REF!,2,0)</f>
        <v>#REF!</v>
      </c>
      <c r="V94" s="3"/>
      <c r="W94" s="41" t="str">
        <f t="shared" si="10"/>
        <v>BAS1112</v>
      </c>
      <c r="X94" s="72" t="str">
        <f t="shared" si="11"/>
        <v>Thi lại</v>
      </c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</row>
    <row r="95" spans="2:39" ht="18.75" hidden="1" customHeight="1">
      <c r="B95" s="23">
        <v>86</v>
      </c>
      <c r="C95" s="24"/>
      <c r="D95" s="25"/>
      <c r="E95" s="26"/>
      <c r="F95" s="27"/>
      <c r="G95" s="24"/>
      <c r="H95" s="28" t="s">
        <v>27</v>
      </c>
      <c r="I95" s="28" t="s">
        <v>27</v>
      </c>
      <c r="J95" s="28" t="s">
        <v>27</v>
      </c>
      <c r="K95" s="28" t="s">
        <v>27</v>
      </c>
      <c r="L95" s="35"/>
      <c r="M95" s="35"/>
      <c r="N95" s="35"/>
      <c r="O95" s="78"/>
      <c r="P95" s="30"/>
      <c r="Q95" s="31">
        <f t="shared" si="6"/>
        <v>0</v>
      </c>
      <c r="R95" s="32" t="str">
        <f t="shared" si="7"/>
        <v>F</v>
      </c>
      <c r="S95" s="33" t="str">
        <f t="shared" si="8"/>
        <v>Kém</v>
      </c>
      <c r="T95" s="34" t="str">
        <f t="shared" si="9"/>
        <v/>
      </c>
      <c r="U95" s="27" t="e">
        <f>VLOOKUP(W95,#REF!,2,0)</f>
        <v>#REF!</v>
      </c>
      <c r="V95" s="3"/>
      <c r="W95" s="41" t="str">
        <f t="shared" si="10"/>
        <v>BAS1112</v>
      </c>
      <c r="X95" s="72" t="str">
        <f t="shared" si="11"/>
        <v>Thi lại</v>
      </c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</row>
    <row r="96" spans="2:39" ht="18.75" hidden="1" customHeight="1">
      <c r="B96" s="23">
        <v>87</v>
      </c>
      <c r="C96" s="24"/>
      <c r="D96" s="25"/>
      <c r="E96" s="26"/>
      <c r="F96" s="27"/>
      <c r="G96" s="24"/>
      <c r="H96" s="28" t="s">
        <v>27</v>
      </c>
      <c r="I96" s="28" t="s">
        <v>27</v>
      </c>
      <c r="J96" s="28" t="s">
        <v>27</v>
      </c>
      <c r="K96" s="28" t="s">
        <v>27</v>
      </c>
      <c r="L96" s="35"/>
      <c r="M96" s="35"/>
      <c r="N96" s="35"/>
      <c r="O96" s="78"/>
      <c r="P96" s="30"/>
      <c r="Q96" s="31">
        <f t="shared" si="6"/>
        <v>0</v>
      </c>
      <c r="R96" s="32" t="str">
        <f t="shared" si="7"/>
        <v>F</v>
      </c>
      <c r="S96" s="33" t="str">
        <f t="shared" si="8"/>
        <v>Kém</v>
      </c>
      <c r="T96" s="34" t="str">
        <f t="shared" si="9"/>
        <v/>
      </c>
      <c r="U96" s="27" t="e">
        <f>VLOOKUP(W96,#REF!,2,0)</f>
        <v>#REF!</v>
      </c>
      <c r="V96" s="3"/>
      <c r="W96" s="41" t="str">
        <f t="shared" si="10"/>
        <v>BAS1112</v>
      </c>
      <c r="X96" s="72" t="str">
        <f t="shared" si="11"/>
        <v>Thi lại</v>
      </c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</row>
    <row r="97" spans="2:39" ht="18.75" hidden="1" customHeight="1">
      <c r="B97" s="23">
        <v>88</v>
      </c>
      <c r="C97" s="24"/>
      <c r="D97" s="25"/>
      <c r="E97" s="26"/>
      <c r="F97" s="27"/>
      <c r="G97" s="24"/>
      <c r="H97" s="28" t="s">
        <v>27</v>
      </c>
      <c r="I97" s="28" t="s">
        <v>27</v>
      </c>
      <c r="J97" s="28" t="s">
        <v>27</v>
      </c>
      <c r="K97" s="28" t="s">
        <v>27</v>
      </c>
      <c r="L97" s="35"/>
      <c r="M97" s="35"/>
      <c r="N97" s="35"/>
      <c r="O97" s="78"/>
      <c r="P97" s="30"/>
      <c r="Q97" s="31">
        <f t="shared" si="6"/>
        <v>0</v>
      </c>
      <c r="R97" s="32" t="str">
        <f t="shared" si="7"/>
        <v>F</v>
      </c>
      <c r="S97" s="33" t="str">
        <f t="shared" si="8"/>
        <v>Kém</v>
      </c>
      <c r="T97" s="34" t="str">
        <f t="shared" si="9"/>
        <v/>
      </c>
      <c r="U97" s="27" t="e">
        <f>VLOOKUP(W97,#REF!,2,0)</f>
        <v>#REF!</v>
      </c>
      <c r="V97" s="3"/>
      <c r="W97" s="41" t="str">
        <f t="shared" si="10"/>
        <v>BAS1112</v>
      </c>
      <c r="X97" s="72" t="str">
        <f t="shared" si="11"/>
        <v>Thi lại</v>
      </c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</row>
    <row r="98" spans="2:39" ht="18.75" hidden="1" customHeight="1">
      <c r="B98" s="23">
        <v>89</v>
      </c>
      <c r="C98" s="24"/>
      <c r="D98" s="25"/>
      <c r="E98" s="26"/>
      <c r="F98" s="27"/>
      <c r="G98" s="24"/>
      <c r="H98" s="28" t="s">
        <v>27</v>
      </c>
      <c r="I98" s="28" t="s">
        <v>27</v>
      </c>
      <c r="J98" s="28" t="s">
        <v>27</v>
      </c>
      <c r="K98" s="28" t="s">
        <v>27</v>
      </c>
      <c r="L98" s="35"/>
      <c r="M98" s="35"/>
      <c r="N98" s="35"/>
      <c r="O98" s="78"/>
      <c r="P98" s="30"/>
      <c r="Q98" s="31">
        <f t="shared" si="6"/>
        <v>0</v>
      </c>
      <c r="R98" s="32" t="str">
        <f t="shared" si="7"/>
        <v>F</v>
      </c>
      <c r="S98" s="33" t="str">
        <f t="shared" si="8"/>
        <v>Kém</v>
      </c>
      <c r="T98" s="34" t="str">
        <f t="shared" si="9"/>
        <v/>
      </c>
      <c r="U98" s="27" t="e">
        <f>VLOOKUP(W98,#REF!,2,0)</f>
        <v>#REF!</v>
      </c>
      <c r="V98" s="3"/>
      <c r="W98" s="41" t="str">
        <f t="shared" si="10"/>
        <v>BAS1112</v>
      </c>
      <c r="X98" s="72" t="str">
        <f t="shared" si="11"/>
        <v>Thi lại</v>
      </c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</row>
    <row r="99" spans="2:39" ht="18.75" hidden="1" customHeight="1">
      <c r="B99" s="23">
        <v>90</v>
      </c>
      <c r="C99" s="24"/>
      <c r="D99" s="25"/>
      <c r="E99" s="26"/>
      <c r="F99" s="27"/>
      <c r="G99" s="24"/>
      <c r="H99" s="28" t="s">
        <v>27</v>
      </c>
      <c r="I99" s="28" t="s">
        <v>27</v>
      </c>
      <c r="J99" s="28" t="s">
        <v>27</v>
      </c>
      <c r="K99" s="28" t="s">
        <v>27</v>
      </c>
      <c r="L99" s="35"/>
      <c r="M99" s="35"/>
      <c r="N99" s="35"/>
      <c r="O99" s="78"/>
      <c r="P99" s="30"/>
      <c r="Q99" s="31">
        <f t="shared" si="6"/>
        <v>0</v>
      </c>
      <c r="R99" s="32" t="str">
        <f t="shared" si="7"/>
        <v>F</v>
      </c>
      <c r="S99" s="33" t="str">
        <f t="shared" si="8"/>
        <v>Kém</v>
      </c>
      <c r="T99" s="34" t="str">
        <f t="shared" si="9"/>
        <v/>
      </c>
      <c r="U99" s="27" t="e">
        <f>VLOOKUP(W99,#REF!,2,0)</f>
        <v>#REF!</v>
      </c>
      <c r="V99" s="3"/>
      <c r="W99" s="41" t="str">
        <f t="shared" si="10"/>
        <v>BAS1112</v>
      </c>
      <c r="X99" s="72" t="str">
        <f t="shared" si="11"/>
        <v>Thi lại</v>
      </c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</row>
    <row r="100" spans="2:39" ht="18.75" hidden="1" customHeight="1">
      <c r="B100" s="23">
        <v>91</v>
      </c>
      <c r="C100" s="24"/>
      <c r="D100" s="25"/>
      <c r="E100" s="26"/>
      <c r="F100" s="27"/>
      <c r="G100" s="24"/>
      <c r="H100" s="28" t="s">
        <v>27</v>
      </c>
      <c r="I100" s="28" t="s">
        <v>27</v>
      </c>
      <c r="J100" s="28" t="s">
        <v>27</v>
      </c>
      <c r="K100" s="28" t="s">
        <v>27</v>
      </c>
      <c r="L100" s="35"/>
      <c r="M100" s="35"/>
      <c r="N100" s="35"/>
      <c r="O100" s="78"/>
      <c r="P100" s="30"/>
      <c r="Q100" s="31">
        <f t="shared" si="6"/>
        <v>0</v>
      </c>
      <c r="R100" s="32" t="str">
        <f t="shared" si="7"/>
        <v>F</v>
      </c>
      <c r="S100" s="33" t="str">
        <f t="shared" si="8"/>
        <v>Kém</v>
      </c>
      <c r="T100" s="34" t="str">
        <f t="shared" si="9"/>
        <v/>
      </c>
      <c r="U100" s="27" t="e">
        <f>VLOOKUP(W100,#REF!,2,0)</f>
        <v>#REF!</v>
      </c>
      <c r="V100" s="3"/>
      <c r="W100" s="41" t="str">
        <f t="shared" si="10"/>
        <v>BAS1112</v>
      </c>
      <c r="X100" s="72" t="str">
        <f t="shared" si="11"/>
        <v>Thi lại</v>
      </c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</row>
    <row r="101" spans="2:39" ht="18.75" hidden="1" customHeight="1">
      <c r="B101" s="23">
        <v>92</v>
      </c>
      <c r="C101" s="24"/>
      <c r="D101" s="25"/>
      <c r="E101" s="26"/>
      <c r="F101" s="27"/>
      <c r="G101" s="24"/>
      <c r="H101" s="28" t="s">
        <v>27</v>
      </c>
      <c r="I101" s="28" t="s">
        <v>27</v>
      </c>
      <c r="J101" s="28" t="s">
        <v>27</v>
      </c>
      <c r="K101" s="28" t="s">
        <v>27</v>
      </c>
      <c r="L101" s="35"/>
      <c r="M101" s="35"/>
      <c r="N101" s="35"/>
      <c r="O101" s="78"/>
      <c r="P101" s="30"/>
      <c r="Q101" s="31">
        <f t="shared" si="6"/>
        <v>0</v>
      </c>
      <c r="R101" s="32" t="str">
        <f t="shared" si="7"/>
        <v>F</v>
      </c>
      <c r="S101" s="33" t="str">
        <f t="shared" si="8"/>
        <v>Kém</v>
      </c>
      <c r="T101" s="34" t="str">
        <f t="shared" si="9"/>
        <v/>
      </c>
      <c r="U101" s="27" t="e">
        <f>VLOOKUP(W101,#REF!,2,0)</f>
        <v>#REF!</v>
      </c>
      <c r="V101" s="3"/>
      <c r="W101" s="41" t="str">
        <f t="shared" si="10"/>
        <v>BAS1112</v>
      </c>
      <c r="X101" s="72" t="str">
        <f t="shared" si="11"/>
        <v>Thi lại</v>
      </c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</row>
    <row r="102" spans="2:39" ht="18.75" hidden="1" customHeight="1">
      <c r="B102" s="23">
        <v>93</v>
      </c>
      <c r="C102" s="24"/>
      <c r="D102" s="25"/>
      <c r="E102" s="26"/>
      <c r="F102" s="27"/>
      <c r="G102" s="24"/>
      <c r="H102" s="28" t="s">
        <v>27</v>
      </c>
      <c r="I102" s="28" t="s">
        <v>27</v>
      </c>
      <c r="J102" s="28" t="s">
        <v>27</v>
      </c>
      <c r="K102" s="28" t="s">
        <v>27</v>
      </c>
      <c r="L102" s="35"/>
      <c r="M102" s="35"/>
      <c r="N102" s="35"/>
      <c r="O102" s="78"/>
      <c r="P102" s="30"/>
      <c r="Q102" s="31">
        <f t="shared" si="6"/>
        <v>0</v>
      </c>
      <c r="R102" s="32" t="str">
        <f t="shared" si="7"/>
        <v>F</v>
      </c>
      <c r="S102" s="33" t="str">
        <f t="shared" si="8"/>
        <v>Kém</v>
      </c>
      <c r="T102" s="34" t="str">
        <f t="shared" si="9"/>
        <v/>
      </c>
      <c r="U102" s="27" t="e">
        <f>VLOOKUP(W102,#REF!,2,0)</f>
        <v>#REF!</v>
      </c>
      <c r="V102" s="3"/>
      <c r="W102" s="41" t="str">
        <f t="shared" si="10"/>
        <v>BAS1112</v>
      </c>
      <c r="X102" s="72" t="str">
        <f t="shared" si="11"/>
        <v>Thi lại</v>
      </c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</row>
    <row r="103" spans="2:39" ht="18.75" hidden="1" customHeight="1">
      <c r="B103" s="23">
        <v>94</v>
      </c>
      <c r="C103" s="24"/>
      <c r="D103" s="25"/>
      <c r="E103" s="26"/>
      <c r="F103" s="27"/>
      <c r="G103" s="24"/>
      <c r="H103" s="28" t="s">
        <v>27</v>
      </c>
      <c r="I103" s="28" t="s">
        <v>27</v>
      </c>
      <c r="J103" s="28" t="s">
        <v>27</v>
      </c>
      <c r="K103" s="28" t="s">
        <v>27</v>
      </c>
      <c r="L103" s="35"/>
      <c r="M103" s="35"/>
      <c r="N103" s="35"/>
      <c r="O103" s="78"/>
      <c r="P103" s="30"/>
      <c r="Q103" s="31">
        <f t="shared" si="6"/>
        <v>0</v>
      </c>
      <c r="R103" s="32" t="str">
        <f t="shared" si="7"/>
        <v>F</v>
      </c>
      <c r="S103" s="33" t="str">
        <f t="shared" si="8"/>
        <v>Kém</v>
      </c>
      <c r="T103" s="34" t="str">
        <f t="shared" si="9"/>
        <v/>
      </c>
      <c r="U103" s="27" t="e">
        <f>VLOOKUP(W103,#REF!,2,0)</f>
        <v>#REF!</v>
      </c>
      <c r="V103" s="3"/>
      <c r="W103" s="41" t="str">
        <f t="shared" si="10"/>
        <v>BAS1112</v>
      </c>
      <c r="X103" s="72" t="str">
        <f t="shared" si="11"/>
        <v>Thi lại</v>
      </c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</row>
    <row r="104" spans="2:39" ht="18.75" hidden="1" customHeight="1">
      <c r="B104" s="23">
        <v>95</v>
      </c>
      <c r="C104" s="24"/>
      <c r="D104" s="25"/>
      <c r="E104" s="26"/>
      <c r="F104" s="27"/>
      <c r="G104" s="24"/>
      <c r="H104" s="28" t="s">
        <v>27</v>
      </c>
      <c r="I104" s="28" t="s">
        <v>27</v>
      </c>
      <c r="J104" s="28" t="s">
        <v>27</v>
      </c>
      <c r="K104" s="28" t="s">
        <v>27</v>
      </c>
      <c r="L104" s="35"/>
      <c r="M104" s="35"/>
      <c r="N104" s="35"/>
      <c r="O104" s="78"/>
      <c r="P104" s="30"/>
      <c r="Q104" s="31">
        <f t="shared" si="6"/>
        <v>0</v>
      </c>
      <c r="R104" s="32" t="str">
        <f t="shared" si="7"/>
        <v>F</v>
      </c>
      <c r="S104" s="33" t="str">
        <f t="shared" si="8"/>
        <v>Kém</v>
      </c>
      <c r="T104" s="34" t="str">
        <f t="shared" si="9"/>
        <v/>
      </c>
      <c r="U104" s="27" t="e">
        <f>VLOOKUP(W104,#REF!,2,0)</f>
        <v>#REF!</v>
      </c>
      <c r="V104" s="3"/>
      <c r="W104" s="41" t="str">
        <f t="shared" si="10"/>
        <v>BAS1112</v>
      </c>
      <c r="X104" s="72" t="str">
        <f t="shared" si="11"/>
        <v>Thi lại</v>
      </c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</row>
    <row r="105" spans="2:39" ht="18.75" hidden="1" customHeight="1">
      <c r="B105" s="23">
        <v>96</v>
      </c>
      <c r="C105" s="24"/>
      <c r="D105" s="25"/>
      <c r="E105" s="26"/>
      <c r="F105" s="27"/>
      <c r="G105" s="24"/>
      <c r="H105" s="28" t="s">
        <v>27</v>
      </c>
      <c r="I105" s="28" t="s">
        <v>27</v>
      </c>
      <c r="J105" s="28" t="s">
        <v>27</v>
      </c>
      <c r="K105" s="28" t="s">
        <v>27</v>
      </c>
      <c r="L105" s="35"/>
      <c r="M105" s="35"/>
      <c r="N105" s="35"/>
      <c r="O105" s="78"/>
      <c r="P105" s="30"/>
      <c r="Q105" s="31">
        <f t="shared" si="6"/>
        <v>0</v>
      </c>
      <c r="R105" s="32" t="str">
        <f t="shared" si="7"/>
        <v>F</v>
      </c>
      <c r="S105" s="33" t="str">
        <f t="shared" si="8"/>
        <v>Kém</v>
      </c>
      <c r="T105" s="34" t="str">
        <f t="shared" si="9"/>
        <v/>
      </c>
      <c r="U105" s="27" t="e">
        <f>VLOOKUP(W105,#REF!,2,0)</f>
        <v>#REF!</v>
      </c>
      <c r="V105" s="3"/>
      <c r="W105" s="41" t="str">
        <f t="shared" si="10"/>
        <v>BAS1112</v>
      </c>
      <c r="X105" s="72" t="str">
        <f t="shared" si="11"/>
        <v>Thi lại</v>
      </c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</row>
    <row r="106" spans="2:39" ht="18.75" hidden="1" customHeight="1">
      <c r="B106" s="23">
        <v>97</v>
      </c>
      <c r="C106" s="24"/>
      <c r="D106" s="25"/>
      <c r="E106" s="26"/>
      <c r="F106" s="27"/>
      <c r="G106" s="24"/>
      <c r="H106" s="28" t="s">
        <v>27</v>
      </c>
      <c r="I106" s="28" t="s">
        <v>27</v>
      </c>
      <c r="J106" s="28" t="s">
        <v>27</v>
      </c>
      <c r="K106" s="28" t="s">
        <v>27</v>
      </c>
      <c r="L106" s="35"/>
      <c r="M106" s="35"/>
      <c r="N106" s="35"/>
      <c r="O106" s="78"/>
      <c r="P106" s="30"/>
      <c r="Q106" s="31">
        <f t="shared" si="6"/>
        <v>0</v>
      </c>
      <c r="R106" s="32" t="str">
        <f t="shared" si="7"/>
        <v>F</v>
      </c>
      <c r="S106" s="33" t="str">
        <f t="shared" si="8"/>
        <v>Kém</v>
      </c>
      <c r="T106" s="34" t="str">
        <f t="shared" si="9"/>
        <v/>
      </c>
      <c r="U106" s="27" t="e">
        <f>VLOOKUP(W106,#REF!,2,0)</f>
        <v>#REF!</v>
      </c>
      <c r="V106" s="3"/>
      <c r="W106" s="41" t="str">
        <f t="shared" si="10"/>
        <v>BAS1112</v>
      </c>
      <c r="X106" s="72" t="str">
        <f t="shared" si="11"/>
        <v>Thi lại</v>
      </c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</row>
    <row r="107" spans="2:39" ht="18.75" hidden="1" customHeight="1">
      <c r="B107" s="23">
        <v>98</v>
      </c>
      <c r="C107" s="24"/>
      <c r="D107" s="25"/>
      <c r="E107" s="26"/>
      <c r="F107" s="27"/>
      <c r="G107" s="24"/>
      <c r="H107" s="28" t="s">
        <v>27</v>
      </c>
      <c r="I107" s="28" t="s">
        <v>27</v>
      </c>
      <c r="J107" s="28" t="s">
        <v>27</v>
      </c>
      <c r="K107" s="28" t="s">
        <v>27</v>
      </c>
      <c r="L107" s="35"/>
      <c r="M107" s="35"/>
      <c r="N107" s="35"/>
      <c r="O107" s="78"/>
      <c r="P107" s="30"/>
      <c r="Q107" s="31">
        <f t="shared" si="6"/>
        <v>0</v>
      </c>
      <c r="R107" s="32" t="str">
        <f t="shared" si="7"/>
        <v>F</v>
      </c>
      <c r="S107" s="33" t="str">
        <f t="shared" si="8"/>
        <v>Kém</v>
      </c>
      <c r="T107" s="34" t="str">
        <f t="shared" si="9"/>
        <v/>
      </c>
      <c r="U107" s="27" t="e">
        <f>VLOOKUP(W107,#REF!,2,0)</f>
        <v>#REF!</v>
      </c>
      <c r="V107" s="3"/>
      <c r="W107" s="41" t="str">
        <f t="shared" si="10"/>
        <v>BAS1112</v>
      </c>
      <c r="X107" s="72" t="str">
        <f t="shared" si="11"/>
        <v>Thi lại</v>
      </c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</row>
    <row r="108" spans="2:39" ht="18.75" hidden="1" customHeight="1">
      <c r="B108" s="23">
        <v>99</v>
      </c>
      <c r="C108" s="24"/>
      <c r="D108" s="25"/>
      <c r="E108" s="26"/>
      <c r="F108" s="27"/>
      <c r="G108" s="24"/>
      <c r="H108" s="28" t="s">
        <v>27</v>
      </c>
      <c r="I108" s="28" t="s">
        <v>27</v>
      </c>
      <c r="J108" s="28" t="s">
        <v>27</v>
      </c>
      <c r="K108" s="28" t="s">
        <v>27</v>
      </c>
      <c r="L108" s="35"/>
      <c r="M108" s="35"/>
      <c r="N108" s="35"/>
      <c r="O108" s="78"/>
      <c r="P108" s="30"/>
      <c r="Q108" s="31">
        <f t="shared" si="6"/>
        <v>0</v>
      </c>
      <c r="R108" s="32" t="str">
        <f t="shared" si="7"/>
        <v>F</v>
      </c>
      <c r="S108" s="33" t="str">
        <f t="shared" si="8"/>
        <v>Kém</v>
      </c>
      <c r="T108" s="34" t="str">
        <f t="shared" si="9"/>
        <v/>
      </c>
      <c r="U108" s="27" t="e">
        <f>VLOOKUP(W108,#REF!,2,0)</f>
        <v>#REF!</v>
      </c>
      <c r="V108" s="3"/>
      <c r="W108" s="41" t="str">
        <f t="shared" si="10"/>
        <v>BAS1112</v>
      </c>
      <c r="X108" s="72" t="str">
        <f t="shared" si="11"/>
        <v>Thi lại</v>
      </c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</row>
    <row r="109" spans="2:39" ht="18.75" hidden="1" customHeight="1">
      <c r="B109" s="23">
        <v>100</v>
      </c>
      <c r="C109" s="24"/>
      <c r="D109" s="25"/>
      <c r="E109" s="26"/>
      <c r="F109" s="27"/>
      <c r="G109" s="24"/>
      <c r="H109" s="28" t="s">
        <v>27</v>
      </c>
      <c r="I109" s="28" t="s">
        <v>27</v>
      </c>
      <c r="J109" s="28" t="s">
        <v>27</v>
      </c>
      <c r="K109" s="28" t="s">
        <v>27</v>
      </c>
      <c r="L109" s="35"/>
      <c r="M109" s="35"/>
      <c r="N109" s="35"/>
      <c r="O109" s="78"/>
      <c r="P109" s="30"/>
      <c r="Q109" s="31">
        <f t="shared" si="6"/>
        <v>0</v>
      </c>
      <c r="R109" s="32" t="str">
        <f t="shared" si="7"/>
        <v>F</v>
      </c>
      <c r="S109" s="33" t="str">
        <f t="shared" si="8"/>
        <v>Kém</v>
      </c>
      <c r="T109" s="34" t="str">
        <f t="shared" si="9"/>
        <v/>
      </c>
      <c r="U109" s="27" t="e">
        <f>VLOOKUP(W109,#REF!,2,0)</f>
        <v>#REF!</v>
      </c>
      <c r="V109" s="3"/>
      <c r="W109" s="41" t="str">
        <f t="shared" si="10"/>
        <v>BAS1112</v>
      </c>
      <c r="X109" s="72" t="str">
        <f t="shared" si="11"/>
        <v>Thi lại</v>
      </c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</row>
    <row r="110" spans="2:39" ht="18.75" hidden="1" customHeight="1">
      <c r="B110" s="23">
        <v>101</v>
      </c>
      <c r="C110" s="24"/>
      <c r="D110" s="25"/>
      <c r="E110" s="26"/>
      <c r="F110" s="27"/>
      <c r="G110" s="24"/>
      <c r="H110" s="28" t="s">
        <v>27</v>
      </c>
      <c r="I110" s="28" t="s">
        <v>27</v>
      </c>
      <c r="J110" s="28" t="s">
        <v>27</v>
      </c>
      <c r="K110" s="28" t="s">
        <v>27</v>
      </c>
      <c r="L110" s="35"/>
      <c r="M110" s="35"/>
      <c r="N110" s="35"/>
      <c r="O110" s="78"/>
      <c r="P110" s="30"/>
      <c r="Q110" s="31">
        <f t="shared" si="6"/>
        <v>0</v>
      </c>
      <c r="R110" s="32" t="str">
        <f t="shared" si="7"/>
        <v>F</v>
      </c>
      <c r="S110" s="33" t="str">
        <f t="shared" si="8"/>
        <v>Kém</v>
      </c>
      <c r="T110" s="34" t="str">
        <f t="shared" si="9"/>
        <v/>
      </c>
      <c r="U110" s="27" t="e">
        <f>VLOOKUP(W110,#REF!,2,0)</f>
        <v>#REF!</v>
      </c>
      <c r="V110" s="3"/>
      <c r="W110" s="41" t="str">
        <f t="shared" si="10"/>
        <v>BAS1112</v>
      </c>
      <c r="X110" s="72" t="str">
        <f t="shared" si="11"/>
        <v>Thi lại</v>
      </c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</row>
    <row r="111" spans="2:39" ht="18.75" hidden="1" customHeight="1">
      <c r="B111" s="23">
        <v>102</v>
      </c>
      <c r="C111" s="24"/>
      <c r="D111" s="25"/>
      <c r="E111" s="26"/>
      <c r="F111" s="27"/>
      <c r="G111" s="24"/>
      <c r="H111" s="28" t="s">
        <v>27</v>
      </c>
      <c r="I111" s="28" t="s">
        <v>27</v>
      </c>
      <c r="J111" s="28" t="s">
        <v>27</v>
      </c>
      <c r="K111" s="28" t="s">
        <v>27</v>
      </c>
      <c r="L111" s="35"/>
      <c r="M111" s="35"/>
      <c r="N111" s="35"/>
      <c r="O111" s="78"/>
      <c r="P111" s="30"/>
      <c r="Q111" s="31">
        <f t="shared" si="6"/>
        <v>0</v>
      </c>
      <c r="R111" s="32" t="str">
        <f t="shared" si="7"/>
        <v>F</v>
      </c>
      <c r="S111" s="33" t="str">
        <f t="shared" si="8"/>
        <v>Kém</v>
      </c>
      <c r="T111" s="34" t="str">
        <f t="shared" si="9"/>
        <v/>
      </c>
      <c r="U111" s="27" t="e">
        <f>VLOOKUP(W111,#REF!,2,0)</f>
        <v>#REF!</v>
      </c>
      <c r="V111" s="3"/>
      <c r="W111" s="41" t="str">
        <f t="shared" si="10"/>
        <v>BAS1112</v>
      </c>
      <c r="X111" s="72" t="str">
        <f t="shared" si="11"/>
        <v>Thi lại</v>
      </c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</row>
    <row r="112" spans="2:39" ht="18.75" hidden="1" customHeight="1">
      <c r="B112" s="23">
        <v>103</v>
      </c>
      <c r="C112" s="24"/>
      <c r="D112" s="25"/>
      <c r="E112" s="26"/>
      <c r="F112" s="27"/>
      <c r="G112" s="24"/>
      <c r="H112" s="28" t="s">
        <v>27</v>
      </c>
      <c r="I112" s="28" t="s">
        <v>27</v>
      </c>
      <c r="J112" s="28" t="s">
        <v>27</v>
      </c>
      <c r="K112" s="28" t="s">
        <v>27</v>
      </c>
      <c r="L112" s="35"/>
      <c r="M112" s="35"/>
      <c r="N112" s="35"/>
      <c r="O112" s="78"/>
      <c r="P112" s="30"/>
      <c r="Q112" s="31">
        <f t="shared" si="6"/>
        <v>0</v>
      </c>
      <c r="R112" s="32" t="str">
        <f t="shared" si="7"/>
        <v>F</v>
      </c>
      <c r="S112" s="33" t="str">
        <f t="shared" si="8"/>
        <v>Kém</v>
      </c>
      <c r="T112" s="34" t="str">
        <f t="shared" si="9"/>
        <v/>
      </c>
      <c r="U112" s="27" t="e">
        <f>VLOOKUP(W112,#REF!,2,0)</f>
        <v>#REF!</v>
      </c>
      <c r="V112" s="3"/>
      <c r="W112" s="41" t="str">
        <f t="shared" si="10"/>
        <v>BAS1112</v>
      </c>
      <c r="X112" s="72" t="str">
        <f t="shared" si="11"/>
        <v>Thi lại</v>
      </c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</row>
    <row r="113" spans="2:39" ht="18.75" hidden="1" customHeight="1">
      <c r="B113" s="23">
        <v>104</v>
      </c>
      <c r="C113" s="24"/>
      <c r="D113" s="25"/>
      <c r="E113" s="26"/>
      <c r="F113" s="27"/>
      <c r="G113" s="24"/>
      <c r="H113" s="28" t="s">
        <v>27</v>
      </c>
      <c r="I113" s="28" t="s">
        <v>27</v>
      </c>
      <c r="J113" s="28" t="s">
        <v>27</v>
      </c>
      <c r="K113" s="28" t="s">
        <v>27</v>
      </c>
      <c r="L113" s="35"/>
      <c r="M113" s="35"/>
      <c r="N113" s="35"/>
      <c r="O113" s="78"/>
      <c r="P113" s="30"/>
      <c r="Q113" s="31">
        <f t="shared" si="6"/>
        <v>0</v>
      </c>
      <c r="R113" s="32" t="str">
        <f t="shared" si="7"/>
        <v>F</v>
      </c>
      <c r="S113" s="33" t="str">
        <f t="shared" si="8"/>
        <v>Kém</v>
      </c>
      <c r="T113" s="34" t="str">
        <f t="shared" si="9"/>
        <v/>
      </c>
      <c r="U113" s="27" t="e">
        <f>VLOOKUP(W113,#REF!,2,0)</f>
        <v>#REF!</v>
      </c>
      <c r="V113" s="3"/>
      <c r="W113" s="41" t="str">
        <f t="shared" si="10"/>
        <v>BAS1112</v>
      </c>
      <c r="X113" s="72" t="str">
        <f t="shared" si="11"/>
        <v>Thi lại</v>
      </c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</row>
    <row r="114" spans="2:39" ht="18.75" hidden="1" customHeight="1">
      <c r="B114" s="23">
        <v>105</v>
      </c>
      <c r="C114" s="24"/>
      <c r="D114" s="25"/>
      <c r="E114" s="26"/>
      <c r="F114" s="27"/>
      <c r="G114" s="24"/>
      <c r="H114" s="28" t="s">
        <v>27</v>
      </c>
      <c r="I114" s="28" t="s">
        <v>27</v>
      </c>
      <c r="J114" s="28" t="s">
        <v>27</v>
      </c>
      <c r="K114" s="28" t="s">
        <v>27</v>
      </c>
      <c r="L114" s="35"/>
      <c r="M114" s="35"/>
      <c r="N114" s="35"/>
      <c r="O114" s="78"/>
      <c r="P114" s="30"/>
      <c r="Q114" s="31">
        <f t="shared" si="6"/>
        <v>0</v>
      </c>
      <c r="R114" s="32" t="str">
        <f t="shared" si="7"/>
        <v>F</v>
      </c>
      <c r="S114" s="33" t="str">
        <f t="shared" si="8"/>
        <v>Kém</v>
      </c>
      <c r="T114" s="34" t="str">
        <f t="shared" si="9"/>
        <v/>
      </c>
      <c r="U114" s="27" t="e">
        <f>VLOOKUP(W114,#REF!,2,0)</f>
        <v>#REF!</v>
      </c>
      <c r="V114" s="3"/>
      <c r="W114" s="41" t="str">
        <f t="shared" si="10"/>
        <v>BAS1112</v>
      </c>
      <c r="X114" s="72" t="str">
        <f t="shared" si="11"/>
        <v>Thi lại</v>
      </c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</row>
    <row r="115" spans="2:39" ht="18.75" hidden="1" customHeight="1">
      <c r="B115" s="23">
        <v>106</v>
      </c>
      <c r="C115" s="24"/>
      <c r="D115" s="25"/>
      <c r="E115" s="26"/>
      <c r="F115" s="27"/>
      <c r="G115" s="24"/>
      <c r="H115" s="28" t="s">
        <v>27</v>
      </c>
      <c r="I115" s="28" t="s">
        <v>27</v>
      </c>
      <c r="J115" s="28" t="s">
        <v>27</v>
      </c>
      <c r="K115" s="28" t="s">
        <v>27</v>
      </c>
      <c r="L115" s="35"/>
      <c r="M115" s="35"/>
      <c r="N115" s="35"/>
      <c r="O115" s="78"/>
      <c r="P115" s="30"/>
      <c r="Q115" s="31">
        <f t="shared" si="6"/>
        <v>0</v>
      </c>
      <c r="R115" s="32" t="str">
        <f t="shared" si="7"/>
        <v>F</v>
      </c>
      <c r="S115" s="33" t="str">
        <f t="shared" si="8"/>
        <v>Kém</v>
      </c>
      <c r="T115" s="34" t="str">
        <f t="shared" si="9"/>
        <v/>
      </c>
      <c r="U115" s="27" t="e">
        <f>VLOOKUP(W115,#REF!,2,0)</f>
        <v>#REF!</v>
      </c>
      <c r="V115" s="3"/>
      <c r="W115" s="41" t="str">
        <f t="shared" si="10"/>
        <v>BAS1112</v>
      </c>
      <c r="X115" s="72" t="str">
        <f t="shared" si="11"/>
        <v>Thi lại</v>
      </c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</row>
    <row r="116" spans="2:39" ht="18.75" hidden="1" customHeight="1">
      <c r="B116" s="23">
        <v>107</v>
      </c>
      <c r="C116" s="24"/>
      <c r="D116" s="25"/>
      <c r="E116" s="26"/>
      <c r="F116" s="27"/>
      <c r="G116" s="24"/>
      <c r="H116" s="28" t="s">
        <v>27</v>
      </c>
      <c r="I116" s="28" t="s">
        <v>27</v>
      </c>
      <c r="J116" s="28" t="s">
        <v>27</v>
      </c>
      <c r="K116" s="28" t="s">
        <v>27</v>
      </c>
      <c r="L116" s="35"/>
      <c r="M116" s="35"/>
      <c r="N116" s="35"/>
      <c r="O116" s="78"/>
      <c r="P116" s="30"/>
      <c r="Q116" s="31">
        <f t="shared" si="6"/>
        <v>0</v>
      </c>
      <c r="R116" s="32" t="str">
        <f t="shared" si="7"/>
        <v>F</v>
      </c>
      <c r="S116" s="33" t="str">
        <f t="shared" si="8"/>
        <v>Kém</v>
      </c>
      <c r="T116" s="34" t="str">
        <f t="shared" si="9"/>
        <v/>
      </c>
      <c r="U116" s="27" t="e">
        <f>VLOOKUP(W116,#REF!,2,0)</f>
        <v>#REF!</v>
      </c>
      <c r="V116" s="3"/>
      <c r="W116" s="41" t="str">
        <f t="shared" si="10"/>
        <v>BAS1112</v>
      </c>
      <c r="X116" s="72" t="str">
        <f t="shared" si="11"/>
        <v>Thi lại</v>
      </c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</row>
    <row r="117" spans="2:39" ht="18.75" hidden="1" customHeight="1">
      <c r="B117" s="23">
        <v>108</v>
      </c>
      <c r="C117" s="24"/>
      <c r="D117" s="25"/>
      <c r="E117" s="26"/>
      <c r="F117" s="27"/>
      <c r="G117" s="24"/>
      <c r="H117" s="28" t="s">
        <v>27</v>
      </c>
      <c r="I117" s="28" t="s">
        <v>27</v>
      </c>
      <c r="J117" s="28" t="s">
        <v>27</v>
      </c>
      <c r="K117" s="28" t="s">
        <v>27</v>
      </c>
      <c r="L117" s="35"/>
      <c r="M117" s="35"/>
      <c r="N117" s="35"/>
      <c r="O117" s="78"/>
      <c r="P117" s="30"/>
      <c r="Q117" s="31">
        <f t="shared" si="6"/>
        <v>0</v>
      </c>
      <c r="R117" s="32" t="str">
        <f t="shared" si="7"/>
        <v>F</v>
      </c>
      <c r="S117" s="33" t="str">
        <f t="shared" si="8"/>
        <v>Kém</v>
      </c>
      <c r="T117" s="34" t="str">
        <f t="shared" si="9"/>
        <v/>
      </c>
      <c r="U117" s="27" t="e">
        <f>VLOOKUP(W117,#REF!,2,0)</f>
        <v>#REF!</v>
      </c>
      <c r="V117" s="3"/>
      <c r="W117" s="41" t="str">
        <f t="shared" si="10"/>
        <v>BAS1112</v>
      </c>
      <c r="X117" s="72" t="str">
        <f t="shared" si="11"/>
        <v>Thi lại</v>
      </c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</row>
    <row r="118" spans="2:39" ht="18.75" hidden="1" customHeight="1">
      <c r="B118" s="23">
        <v>109</v>
      </c>
      <c r="C118" s="24"/>
      <c r="D118" s="25"/>
      <c r="E118" s="26"/>
      <c r="F118" s="27"/>
      <c r="G118" s="24"/>
      <c r="H118" s="28" t="s">
        <v>27</v>
      </c>
      <c r="I118" s="28" t="s">
        <v>27</v>
      </c>
      <c r="J118" s="28" t="s">
        <v>27</v>
      </c>
      <c r="K118" s="28" t="s">
        <v>27</v>
      </c>
      <c r="L118" s="35"/>
      <c r="M118" s="35"/>
      <c r="N118" s="35"/>
      <c r="O118" s="78"/>
      <c r="P118" s="30"/>
      <c r="Q118" s="31">
        <f t="shared" si="6"/>
        <v>0</v>
      </c>
      <c r="R118" s="32" t="str">
        <f t="shared" si="7"/>
        <v>F</v>
      </c>
      <c r="S118" s="33" t="str">
        <f t="shared" si="8"/>
        <v>Kém</v>
      </c>
      <c r="T118" s="34" t="str">
        <f t="shared" si="9"/>
        <v/>
      </c>
      <c r="U118" s="27" t="e">
        <f>VLOOKUP(W118,#REF!,2,0)</f>
        <v>#REF!</v>
      </c>
      <c r="V118" s="3"/>
      <c r="W118" s="41" t="str">
        <f t="shared" si="10"/>
        <v>BAS1112</v>
      </c>
      <c r="X118" s="72" t="str">
        <f t="shared" si="11"/>
        <v>Thi lại</v>
      </c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</row>
    <row r="119" spans="2:39" ht="18.75" hidden="1" customHeight="1">
      <c r="B119" s="23">
        <v>110</v>
      </c>
      <c r="C119" s="24"/>
      <c r="D119" s="25"/>
      <c r="E119" s="26"/>
      <c r="F119" s="27"/>
      <c r="G119" s="24"/>
      <c r="H119" s="28" t="s">
        <v>27</v>
      </c>
      <c r="I119" s="28" t="s">
        <v>27</v>
      </c>
      <c r="J119" s="28" t="s">
        <v>27</v>
      </c>
      <c r="K119" s="28" t="s">
        <v>27</v>
      </c>
      <c r="L119" s="35"/>
      <c r="M119" s="35"/>
      <c r="N119" s="35"/>
      <c r="O119" s="78"/>
      <c r="P119" s="30"/>
      <c r="Q119" s="31">
        <f t="shared" si="6"/>
        <v>0</v>
      </c>
      <c r="R119" s="32" t="str">
        <f t="shared" si="7"/>
        <v>F</v>
      </c>
      <c r="S119" s="33" t="str">
        <f t="shared" si="8"/>
        <v>Kém</v>
      </c>
      <c r="T119" s="34" t="str">
        <f t="shared" si="9"/>
        <v/>
      </c>
      <c r="U119" s="27" t="e">
        <f>VLOOKUP(W119,#REF!,2,0)</f>
        <v>#REF!</v>
      </c>
      <c r="V119" s="3"/>
      <c r="W119" s="41" t="str">
        <f t="shared" si="10"/>
        <v>BAS1112</v>
      </c>
      <c r="X119" s="72" t="str">
        <f t="shared" si="11"/>
        <v>Thi lại</v>
      </c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</row>
    <row r="120" spans="2:39" ht="18.75" hidden="1" customHeight="1">
      <c r="B120" s="23">
        <v>111</v>
      </c>
      <c r="C120" s="24"/>
      <c r="D120" s="25"/>
      <c r="E120" s="26"/>
      <c r="F120" s="27"/>
      <c r="G120" s="24"/>
      <c r="H120" s="28" t="s">
        <v>27</v>
      </c>
      <c r="I120" s="28" t="s">
        <v>27</v>
      </c>
      <c r="J120" s="28" t="s">
        <v>27</v>
      </c>
      <c r="K120" s="28" t="s">
        <v>27</v>
      </c>
      <c r="L120" s="35"/>
      <c r="M120" s="35"/>
      <c r="N120" s="35"/>
      <c r="O120" s="78"/>
      <c r="P120" s="30"/>
      <c r="Q120" s="31">
        <f t="shared" si="6"/>
        <v>0</v>
      </c>
      <c r="R120" s="32" t="str">
        <f t="shared" si="7"/>
        <v>F</v>
      </c>
      <c r="S120" s="33" t="str">
        <f t="shared" si="8"/>
        <v>Kém</v>
      </c>
      <c r="T120" s="34" t="str">
        <f t="shared" si="9"/>
        <v/>
      </c>
      <c r="U120" s="27" t="e">
        <f>VLOOKUP(W120,#REF!,2,0)</f>
        <v>#REF!</v>
      </c>
      <c r="V120" s="3"/>
      <c r="W120" s="41" t="str">
        <f t="shared" si="10"/>
        <v>BAS1112</v>
      </c>
      <c r="X120" s="72" t="str">
        <f t="shared" si="11"/>
        <v>Thi lại</v>
      </c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</row>
    <row r="121" spans="2:39" ht="18.75" hidden="1" customHeight="1">
      <c r="B121" s="23">
        <v>112</v>
      </c>
      <c r="C121" s="24"/>
      <c r="D121" s="25"/>
      <c r="E121" s="26"/>
      <c r="F121" s="27"/>
      <c r="G121" s="24"/>
      <c r="H121" s="28" t="s">
        <v>27</v>
      </c>
      <c r="I121" s="28" t="s">
        <v>27</v>
      </c>
      <c r="J121" s="28" t="s">
        <v>27</v>
      </c>
      <c r="K121" s="28" t="s">
        <v>27</v>
      </c>
      <c r="L121" s="35"/>
      <c r="M121" s="35"/>
      <c r="N121" s="35"/>
      <c r="O121" s="78"/>
      <c r="P121" s="30"/>
      <c r="Q121" s="31">
        <f t="shared" si="6"/>
        <v>0</v>
      </c>
      <c r="R121" s="32" t="str">
        <f t="shared" si="7"/>
        <v>F</v>
      </c>
      <c r="S121" s="33" t="str">
        <f t="shared" si="8"/>
        <v>Kém</v>
      </c>
      <c r="T121" s="34" t="str">
        <f t="shared" si="9"/>
        <v/>
      </c>
      <c r="U121" s="27" t="e">
        <f>VLOOKUP(W121,#REF!,2,0)</f>
        <v>#REF!</v>
      </c>
      <c r="V121" s="3"/>
      <c r="W121" s="41" t="str">
        <f t="shared" si="10"/>
        <v>BAS1112</v>
      </c>
      <c r="X121" s="72" t="str">
        <f t="shared" si="11"/>
        <v>Thi lại</v>
      </c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</row>
    <row r="122" spans="2:39" ht="18.75" hidden="1" customHeight="1">
      <c r="B122" s="23">
        <v>113</v>
      </c>
      <c r="C122" s="24"/>
      <c r="D122" s="25"/>
      <c r="E122" s="26"/>
      <c r="F122" s="27"/>
      <c r="G122" s="24"/>
      <c r="H122" s="28" t="s">
        <v>27</v>
      </c>
      <c r="I122" s="28" t="s">
        <v>27</v>
      </c>
      <c r="J122" s="28" t="s">
        <v>27</v>
      </c>
      <c r="K122" s="28" t="s">
        <v>27</v>
      </c>
      <c r="L122" s="35"/>
      <c r="M122" s="35"/>
      <c r="N122" s="35"/>
      <c r="O122" s="78"/>
      <c r="P122" s="30"/>
      <c r="Q122" s="31">
        <f t="shared" si="6"/>
        <v>0</v>
      </c>
      <c r="R122" s="32" t="str">
        <f t="shared" si="7"/>
        <v>F</v>
      </c>
      <c r="S122" s="33" t="str">
        <f t="shared" si="8"/>
        <v>Kém</v>
      </c>
      <c r="T122" s="34" t="str">
        <f t="shared" si="9"/>
        <v/>
      </c>
      <c r="U122" s="27" t="e">
        <f>VLOOKUP(W122,#REF!,2,0)</f>
        <v>#REF!</v>
      </c>
      <c r="V122" s="3"/>
      <c r="W122" s="41" t="str">
        <f t="shared" si="10"/>
        <v>BAS1112</v>
      </c>
      <c r="X122" s="72" t="str">
        <f t="shared" si="11"/>
        <v>Thi lại</v>
      </c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</row>
    <row r="123" spans="2:39" ht="18.75" hidden="1" customHeight="1">
      <c r="B123" s="23">
        <v>114</v>
      </c>
      <c r="C123" s="24"/>
      <c r="D123" s="25"/>
      <c r="E123" s="26"/>
      <c r="F123" s="27"/>
      <c r="G123" s="24"/>
      <c r="H123" s="28" t="s">
        <v>27</v>
      </c>
      <c r="I123" s="28" t="s">
        <v>27</v>
      </c>
      <c r="J123" s="28" t="s">
        <v>27</v>
      </c>
      <c r="K123" s="28" t="s">
        <v>27</v>
      </c>
      <c r="L123" s="35"/>
      <c r="M123" s="35"/>
      <c r="N123" s="35"/>
      <c r="O123" s="78"/>
      <c r="P123" s="30"/>
      <c r="Q123" s="31">
        <f t="shared" si="6"/>
        <v>0</v>
      </c>
      <c r="R123" s="32" t="str">
        <f t="shared" si="7"/>
        <v>F</v>
      </c>
      <c r="S123" s="33" t="str">
        <f t="shared" si="8"/>
        <v>Kém</v>
      </c>
      <c r="T123" s="34" t="str">
        <f t="shared" si="9"/>
        <v/>
      </c>
      <c r="U123" s="27" t="e">
        <f>VLOOKUP(W123,#REF!,2,0)</f>
        <v>#REF!</v>
      </c>
      <c r="V123" s="3"/>
      <c r="W123" s="41" t="str">
        <f t="shared" si="10"/>
        <v>BAS1112</v>
      </c>
      <c r="X123" s="72" t="str">
        <f t="shared" si="11"/>
        <v>Thi lại</v>
      </c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</row>
    <row r="124" spans="2:39" ht="18.75" hidden="1" customHeight="1">
      <c r="B124" s="23">
        <v>115</v>
      </c>
      <c r="C124" s="24"/>
      <c r="D124" s="25"/>
      <c r="E124" s="26"/>
      <c r="F124" s="27"/>
      <c r="G124" s="24"/>
      <c r="H124" s="28" t="s">
        <v>27</v>
      </c>
      <c r="I124" s="28" t="s">
        <v>27</v>
      </c>
      <c r="J124" s="28" t="s">
        <v>27</v>
      </c>
      <c r="K124" s="28" t="s">
        <v>27</v>
      </c>
      <c r="L124" s="35"/>
      <c r="M124" s="35"/>
      <c r="N124" s="35"/>
      <c r="O124" s="78"/>
      <c r="P124" s="30"/>
      <c r="Q124" s="31">
        <f t="shared" si="6"/>
        <v>0</v>
      </c>
      <c r="R124" s="32" t="str">
        <f t="shared" si="7"/>
        <v>F</v>
      </c>
      <c r="S124" s="33" t="str">
        <f t="shared" si="8"/>
        <v>Kém</v>
      </c>
      <c r="T124" s="34" t="str">
        <f t="shared" si="9"/>
        <v/>
      </c>
      <c r="U124" s="27" t="e">
        <f>VLOOKUP(W124,#REF!,2,0)</f>
        <v>#REF!</v>
      </c>
      <c r="V124" s="3"/>
      <c r="W124" s="41" t="str">
        <f t="shared" si="10"/>
        <v>BAS1112</v>
      </c>
      <c r="X124" s="72" t="str">
        <f t="shared" si="11"/>
        <v>Thi lại</v>
      </c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</row>
    <row r="125" spans="2:39" ht="18.75" hidden="1" customHeight="1">
      <c r="B125" s="23">
        <v>116</v>
      </c>
      <c r="C125" s="24"/>
      <c r="D125" s="25"/>
      <c r="E125" s="26"/>
      <c r="F125" s="27"/>
      <c r="G125" s="24"/>
      <c r="H125" s="28" t="s">
        <v>27</v>
      </c>
      <c r="I125" s="28" t="s">
        <v>27</v>
      </c>
      <c r="J125" s="28" t="s">
        <v>27</v>
      </c>
      <c r="K125" s="28" t="s">
        <v>27</v>
      </c>
      <c r="L125" s="35"/>
      <c r="M125" s="35"/>
      <c r="N125" s="35"/>
      <c r="O125" s="78"/>
      <c r="P125" s="30"/>
      <c r="Q125" s="31">
        <f t="shared" si="6"/>
        <v>0</v>
      </c>
      <c r="R125" s="32" t="str">
        <f t="shared" si="7"/>
        <v>F</v>
      </c>
      <c r="S125" s="33" t="str">
        <f t="shared" si="8"/>
        <v>Kém</v>
      </c>
      <c r="T125" s="34" t="str">
        <f t="shared" si="9"/>
        <v/>
      </c>
      <c r="U125" s="27" t="e">
        <f>VLOOKUP(W125,#REF!,2,0)</f>
        <v>#REF!</v>
      </c>
      <c r="V125" s="3"/>
      <c r="W125" s="41" t="str">
        <f t="shared" si="10"/>
        <v>BAS1112</v>
      </c>
      <c r="X125" s="72" t="str">
        <f t="shared" si="11"/>
        <v>Thi lại</v>
      </c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</row>
    <row r="126" spans="2:39" ht="18.75" hidden="1" customHeight="1">
      <c r="B126" s="23">
        <v>117</v>
      </c>
      <c r="C126" s="24"/>
      <c r="D126" s="25"/>
      <c r="E126" s="26"/>
      <c r="F126" s="27"/>
      <c r="G126" s="24"/>
      <c r="H126" s="28" t="s">
        <v>27</v>
      </c>
      <c r="I126" s="28" t="s">
        <v>27</v>
      </c>
      <c r="J126" s="28" t="s">
        <v>27</v>
      </c>
      <c r="K126" s="28" t="s">
        <v>27</v>
      </c>
      <c r="L126" s="35"/>
      <c r="M126" s="35"/>
      <c r="N126" s="35"/>
      <c r="O126" s="78"/>
      <c r="P126" s="30"/>
      <c r="Q126" s="31">
        <f t="shared" si="6"/>
        <v>0</v>
      </c>
      <c r="R126" s="32" t="str">
        <f t="shared" si="7"/>
        <v>F</v>
      </c>
      <c r="S126" s="33" t="str">
        <f t="shared" si="8"/>
        <v>Kém</v>
      </c>
      <c r="T126" s="34" t="str">
        <f t="shared" si="9"/>
        <v/>
      </c>
      <c r="U126" s="27" t="e">
        <f>VLOOKUP(W126,#REF!,2,0)</f>
        <v>#REF!</v>
      </c>
      <c r="V126" s="3"/>
      <c r="W126" s="41" t="str">
        <f t="shared" si="10"/>
        <v>BAS1112</v>
      </c>
      <c r="X126" s="72" t="str">
        <f t="shared" si="11"/>
        <v>Thi lại</v>
      </c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</row>
    <row r="127" spans="2:39" ht="18.75" hidden="1" customHeight="1">
      <c r="B127" s="23">
        <v>118</v>
      </c>
      <c r="C127" s="24"/>
      <c r="D127" s="25"/>
      <c r="E127" s="26"/>
      <c r="F127" s="27"/>
      <c r="G127" s="24"/>
      <c r="H127" s="28" t="s">
        <v>27</v>
      </c>
      <c r="I127" s="28" t="s">
        <v>27</v>
      </c>
      <c r="J127" s="28" t="s">
        <v>27</v>
      </c>
      <c r="K127" s="28" t="s">
        <v>27</v>
      </c>
      <c r="L127" s="35"/>
      <c r="M127" s="35"/>
      <c r="N127" s="35"/>
      <c r="O127" s="78"/>
      <c r="P127" s="30"/>
      <c r="Q127" s="31">
        <f t="shared" si="6"/>
        <v>0</v>
      </c>
      <c r="R127" s="32" t="str">
        <f t="shared" si="7"/>
        <v>F</v>
      </c>
      <c r="S127" s="33" t="str">
        <f t="shared" si="8"/>
        <v>Kém</v>
      </c>
      <c r="T127" s="34" t="str">
        <f t="shared" si="9"/>
        <v/>
      </c>
      <c r="U127" s="27" t="e">
        <f>VLOOKUP(W127,#REF!,2,0)</f>
        <v>#REF!</v>
      </c>
      <c r="V127" s="3"/>
      <c r="W127" s="41" t="str">
        <f t="shared" si="10"/>
        <v>BAS1112</v>
      </c>
      <c r="X127" s="72" t="str">
        <f t="shared" si="11"/>
        <v>Thi lại</v>
      </c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</row>
    <row r="128" spans="2:39" ht="18.75" hidden="1" customHeight="1">
      <c r="B128" s="23">
        <v>119</v>
      </c>
      <c r="C128" s="24"/>
      <c r="D128" s="25"/>
      <c r="E128" s="26"/>
      <c r="F128" s="27"/>
      <c r="G128" s="24"/>
      <c r="H128" s="28" t="s">
        <v>27</v>
      </c>
      <c r="I128" s="28" t="s">
        <v>27</v>
      </c>
      <c r="J128" s="28" t="s">
        <v>27</v>
      </c>
      <c r="K128" s="28" t="s">
        <v>27</v>
      </c>
      <c r="L128" s="35"/>
      <c r="M128" s="35"/>
      <c r="N128" s="35"/>
      <c r="O128" s="78"/>
      <c r="P128" s="30"/>
      <c r="Q128" s="31">
        <f t="shared" si="6"/>
        <v>0</v>
      </c>
      <c r="R128" s="32" t="str">
        <f t="shared" si="7"/>
        <v>F</v>
      </c>
      <c r="S128" s="33" t="str">
        <f t="shared" si="8"/>
        <v>Kém</v>
      </c>
      <c r="T128" s="34" t="str">
        <f t="shared" si="9"/>
        <v/>
      </c>
      <c r="U128" s="27" t="e">
        <f>VLOOKUP(W128,#REF!,2,0)</f>
        <v>#REF!</v>
      </c>
      <c r="V128" s="3"/>
      <c r="W128" s="41" t="str">
        <f t="shared" si="10"/>
        <v>BAS1112</v>
      </c>
      <c r="X128" s="72" t="str">
        <f t="shared" si="11"/>
        <v>Thi lại</v>
      </c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</row>
    <row r="129" spans="2:39" ht="18.75" hidden="1" customHeight="1">
      <c r="B129" s="23">
        <v>120</v>
      </c>
      <c r="C129" s="24"/>
      <c r="D129" s="25"/>
      <c r="E129" s="26"/>
      <c r="F129" s="27"/>
      <c r="G129" s="24"/>
      <c r="H129" s="28" t="s">
        <v>27</v>
      </c>
      <c r="I129" s="28" t="s">
        <v>27</v>
      </c>
      <c r="J129" s="28" t="s">
        <v>27</v>
      </c>
      <c r="K129" s="28" t="s">
        <v>27</v>
      </c>
      <c r="L129" s="35"/>
      <c r="M129" s="35"/>
      <c r="N129" s="35"/>
      <c r="O129" s="78"/>
      <c r="P129" s="30"/>
      <c r="Q129" s="31">
        <f t="shared" si="6"/>
        <v>0</v>
      </c>
      <c r="R129" s="32" t="str">
        <f t="shared" si="7"/>
        <v>F</v>
      </c>
      <c r="S129" s="33" t="str">
        <f t="shared" si="8"/>
        <v>Kém</v>
      </c>
      <c r="T129" s="34" t="str">
        <f t="shared" si="9"/>
        <v/>
      </c>
      <c r="U129" s="27" t="e">
        <f>VLOOKUP(W129,#REF!,2,0)</f>
        <v>#REF!</v>
      </c>
      <c r="V129" s="3"/>
      <c r="W129" s="41" t="str">
        <f t="shared" si="10"/>
        <v>BAS1112</v>
      </c>
      <c r="X129" s="72" t="str">
        <f t="shared" si="11"/>
        <v>Thi lại</v>
      </c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</row>
    <row r="130" spans="2:39" ht="18.75" hidden="1" customHeight="1">
      <c r="B130" s="23">
        <v>121</v>
      </c>
      <c r="C130" s="24"/>
      <c r="D130" s="25"/>
      <c r="E130" s="26"/>
      <c r="F130" s="27"/>
      <c r="G130" s="24"/>
      <c r="H130" s="28" t="s">
        <v>27</v>
      </c>
      <c r="I130" s="28" t="s">
        <v>27</v>
      </c>
      <c r="J130" s="28" t="s">
        <v>27</v>
      </c>
      <c r="K130" s="28" t="s">
        <v>27</v>
      </c>
      <c r="L130" s="35"/>
      <c r="M130" s="35"/>
      <c r="N130" s="35"/>
      <c r="O130" s="78"/>
      <c r="P130" s="30"/>
      <c r="Q130" s="31">
        <f t="shared" si="6"/>
        <v>0</v>
      </c>
      <c r="R130" s="32" t="str">
        <f t="shared" si="7"/>
        <v>F</v>
      </c>
      <c r="S130" s="33" t="str">
        <f t="shared" si="8"/>
        <v>Kém</v>
      </c>
      <c r="T130" s="34" t="str">
        <f t="shared" si="9"/>
        <v/>
      </c>
      <c r="U130" s="27" t="e">
        <f>VLOOKUP(W130,#REF!,2,0)</f>
        <v>#REF!</v>
      </c>
      <c r="V130" s="3"/>
      <c r="W130" s="41" t="str">
        <f t="shared" si="10"/>
        <v>BAS1112</v>
      </c>
      <c r="X130" s="72" t="str">
        <f t="shared" si="11"/>
        <v>Thi lại</v>
      </c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</row>
    <row r="131" spans="2:39" ht="18.75" hidden="1" customHeight="1">
      <c r="B131" s="23">
        <v>122</v>
      </c>
      <c r="C131" s="24"/>
      <c r="D131" s="25"/>
      <c r="E131" s="26"/>
      <c r="F131" s="27"/>
      <c r="G131" s="24"/>
      <c r="H131" s="28" t="s">
        <v>27</v>
      </c>
      <c r="I131" s="28" t="s">
        <v>27</v>
      </c>
      <c r="J131" s="28" t="s">
        <v>27</v>
      </c>
      <c r="K131" s="28" t="s">
        <v>27</v>
      </c>
      <c r="L131" s="35"/>
      <c r="M131" s="35"/>
      <c r="N131" s="35"/>
      <c r="O131" s="78"/>
      <c r="P131" s="30"/>
      <c r="Q131" s="31">
        <f t="shared" si="6"/>
        <v>0</v>
      </c>
      <c r="R131" s="32" t="str">
        <f t="shared" si="7"/>
        <v>F</v>
      </c>
      <c r="S131" s="33" t="str">
        <f t="shared" si="8"/>
        <v>Kém</v>
      </c>
      <c r="T131" s="34" t="str">
        <f t="shared" si="9"/>
        <v/>
      </c>
      <c r="U131" s="27" t="e">
        <f>VLOOKUP(W131,#REF!,2,0)</f>
        <v>#REF!</v>
      </c>
      <c r="V131" s="3"/>
      <c r="W131" s="41" t="str">
        <f t="shared" si="10"/>
        <v>BAS1112</v>
      </c>
      <c r="X131" s="72" t="str">
        <f t="shared" si="11"/>
        <v>Thi lại</v>
      </c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</row>
    <row r="132" spans="2:39" ht="18.75" hidden="1" customHeight="1">
      <c r="B132" s="23">
        <v>123</v>
      </c>
      <c r="C132" s="24"/>
      <c r="D132" s="25"/>
      <c r="E132" s="26"/>
      <c r="F132" s="27"/>
      <c r="G132" s="24"/>
      <c r="H132" s="28" t="s">
        <v>27</v>
      </c>
      <c r="I132" s="28" t="s">
        <v>27</v>
      </c>
      <c r="J132" s="28" t="s">
        <v>27</v>
      </c>
      <c r="K132" s="28" t="s">
        <v>27</v>
      </c>
      <c r="L132" s="35"/>
      <c r="M132" s="35"/>
      <c r="N132" s="35"/>
      <c r="O132" s="78"/>
      <c r="P132" s="30"/>
      <c r="Q132" s="31">
        <f t="shared" si="6"/>
        <v>0</v>
      </c>
      <c r="R132" s="32" t="str">
        <f t="shared" si="7"/>
        <v>F</v>
      </c>
      <c r="S132" s="33" t="str">
        <f t="shared" si="8"/>
        <v>Kém</v>
      </c>
      <c r="T132" s="34" t="str">
        <f t="shared" si="9"/>
        <v/>
      </c>
      <c r="U132" s="27" t="e">
        <f>VLOOKUP(W132,#REF!,2,0)</f>
        <v>#REF!</v>
      </c>
      <c r="V132" s="3"/>
      <c r="W132" s="41" t="str">
        <f t="shared" si="10"/>
        <v>BAS1112</v>
      </c>
      <c r="X132" s="72" t="str">
        <f t="shared" si="11"/>
        <v>Thi lại</v>
      </c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</row>
    <row r="133" spans="2:39" ht="18.75" hidden="1" customHeight="1">
      <c r="B133" s="23">
        <v>124</v>
      </c>
      <c r="C133" s="24"/>
      <c r="D133" s="25"/>
      <c r="E133" s="26"/>
      <c r="F133" s="27"/>
      <c r="G133" s="24"/>
      <c r="H133" s="28" t="s">
        <v>27</v>
      </c>
      <c r="I133" s="28" t="s">
        <v>27</v>
      </c>
      <c r="J133" s="28" t="s">
        <v>27</v>
      </c>
      <c r="K133" s="28" t="s">
        <v>27</v>
      </c>
      <c r="L133" s="35"/>
      <c r="M133" s="35"/>
      <c r="N133" s="35"/>
      <c r="O133" s="78"/>
      <c r="P133" s="30"/>
      <c r="Q133" s="31">
        <f t="shared" si="6"/>
        <v>0</v>
      </c>
      <c r="R133" s="32" t="str">
        <f t="shared" si="7"/>
        <v>F</v>
      </c>
      <c r="S133" s="33" t="str">
        <f t="shared" si="8"/>
        <v>Kém</v>
      </c>
      <c r="T133" s="34" t="str">
        <f t="shared" si="9"/>
        <v/>
      </c>
      <c r="U133" s="27" t="e">
        <f>VLOOKUP(W133,#REF!,2,0)</f>
        <v>#REF!</v>
      </c>
      <c r="V133" s="3"/>
      <c r="W133" s="41" t="str">
        <f t="shared" si="10"/>
        <v>BAS1112</v>
      </c>
      <c r="X133" s="72" t="str">
        <f t="shared" si="11"/>
        <v>Thi lại</v>
      </c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</row>
    <row r="134" spans="2:39" ht="18.75" hidden="1" customHeight="1">
      <c r="B134" s="23">
        <v>125</v>
      </c>
      <c r="C134" s="24"/>
      <c r="D134" s="25"/>
      <c r="E134" s="26"/>
      <c r="F134" s="27"/>
      <c r="G134" s="24"/>
      <c r="H134" s="28" t="s">
        <v>27</v>
      </c>
      <c r="I134" s="28" t="s">
        <v>27</v>
      </c>
      <c r="J134" s="28" t="s">
        <v>27</v>
      </c>
      <c r="K134" s="28" t="s">
        <v>27</v>
      </c>
      <c r="L134" s="35"/>
      <c r="M134" s="35"/>
      <c r="N134" s="35"/>
      <c r="O134" s="78"/>
      <c r="P134" s="30"/>
      <c r="Q134" s="31">
        <f t="shared" si="6"/>
        <v>0</v>
      </c>
      <c r="R134" s="32" t="str">
        <f t="shared" si="7"/>
        <v>F</v>
      </c>
      <c r="S134" s="33" t="str">
        <f t="shared" si="8"/>
        <v>Kém</v>
      </c>
      <c r="T134" s="34" t="str">
        <f t="shared" si="9"/>
        <v/>
      </c>
      <c r="U134" s="27" t="e">
        <f>VLOOKUP(W134,#REF!,2,0)</f>
        <v>#REF!</v>
      </c>
      <c r="V134" s="3"/>
      <c r="W134" s="41" t="str">
        <f t="shared" si="10"/>
        <v>BAS1112</v>
      </c>
      <c r="X134" s="72" t="str">
        <f t="shared" si="11"/>
        <v>Thi lại</v>
      </c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</row>
    <row r="135" spans="2:39" ht="18.75" hidden="1" customHeight="1">
      <c r="B135" s="23">
        <v>126</v>
      </c>
      <c r="C135" s="24"/>
      <c r="D135" s="25"/>
      <c r="E135" s="26"/>
      <c r="F135" s="27"/>
      <c r="G135" s="24"/>
      <c r="H135" s="28" t="s">
        <v>27</v>
      </c>
      <c r="I135" s="28" t="s">
        <v>27</v>
      </c>
      <c r="J135" s="28" t="s">
        <v>27</v>
      </c>
      <c r="K135" s="28" t="s">
        <v>27</v>
      </c>
      <c r="L135" s="35"/>
      <c r="M135" s="35"/>
      <c r="N135" s="35"/>
      <c r="O135" s="78"/>
      <c r="P135" s="30"/>
      <c r="Q135" s="31">
        <f t="shared" si="6"/>
        <v>0</v>
      </c>
      <c r="R135" s="32" t="str">
        <f t="shared" si="7"/>
        <v>F</v>
      </c>
      <c r="S135" s="33" t="str">
        <f t="shared" si="8"/>
        <v>Kém</v>
      </c>
      <c r="T135" s="34" t="str">
        <f t="shared" si="9"/>
        <v/>
      </c>
      <c r="U135" s="27" t="e">
        <f>VLOOKUP(W135,#REF!,2,0)</f>
        <v>#REF!</v>
      </c>
      <c r="V135" s="3"/>
      <c r="W135" s="41" t="str">
        <f t="shared" si="10"/>
        <v>BAS1112</v>
      </c>
      <c r="X135" s="72" t="str">
        <f t="shared" si="11"/>
        <v>Thi lại</v>
      </c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</row>
    <row r="136" spans="2:39" ht="18.75" hidden="1" customHeight="1">
      <c r="B136" s="23">
        <v>127</v>
      </c>
      <c r="C136" s="24"/>
      <c r="D136" s="25"/>
      <c r="E136" s="26"/>
      <c r="F136" s="27"/>
      <c r="G136" s="24"/>
      <c r="H136" s="28" t="s">
        <v>27</v>
      </c>
      <c r="I136" s="28" t="s">
        <v>27</v>
      </c>
      <c r="J136" s="28" t="s">
        <v>27</v>
      </c>
      <c r="K136" s="28" t="s">
        <v>27</v>
      </c>
      <c r="L136" s="35"/>
      <c r="M136" s="35"/>
      <c r="N136" s="35"/>
      <c r="O136" s="78"/>
      <c r="P136" s="30"/>
      <c r="Q136" s="31">
        <f t="shared" si="6"/>
        <v>0</v>
      </c>
      <c r="R136" s="32" t="str">
        <f t="shared" si="7"/>
        <v>F</v>
      </c>
      <c r="S136" s="33" t="str">
        <f t="shared" si="8"/>
        <v>Kém</v>
      </c>
      <c r="T136" s="34" t="str">
        <f t="shared" si="9"/>
        <v/>
      </c>
      <c r="U136" s="27" t="e">
        <f>VLOOKUP(W136,#REF!,2,0)</f>
        <v>#REF!</v>
      </c>
      <c r="V136" s="3"/>
      <c r="W136" s="41" t="str">
        <f t="shared" si="10"/>
        <v>BAS1112</v>
      </c>
      <c r="X136" s="72" t="str">
        <f t="shared" si="11"/>
        <v>Thi lại</v>
      </c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</row>
    <row r="137" spans="2:39" ht="18.75" hidden="1" customHeight="1">
      <c r="B137" s="23">
        <v>128</v>
      </c>
      <c r="C137" s="24"/>
      <c r="D137" s="25"/>
      <c r="E137" s="26"/>
      <c r="F137" s="27"/>
      <c r="G137" s="24"/>
      <c r="H137" s="28" t="s">
        <v>27</v>
      </c>
      <c r="I137" s="28" t="s">
        <v>27</v>
      </c>
      <c r="J137" s="28" t="s">
        <v>27</v>
      </c>
      <c r="K137" s="28" t="s">
        <v>27</v>
      </c>
      <c r="L137" s="35"/>
      <c r="M137" s="35"/>
      <c r="N137" s="35"/>
      <c r="O137" s="78"/>
      <c r="P137" s="30"/>
      <c r="Q137" s="31">
        <f t="shared" si="6"/>
        <v>0</v>
      </c>
      <c r="R137" s="32" t="str">
        <f t="shared" si="7"/>
        <v>F</v>
      </c>
      <c r="S137" s="33" t="str">
        <f t="shared" si="8"/>
        <v>Kém</v>
      </c>
      <c r="T137" s="34" t="str">
        <f t="shared" si="9"/>
        <v/>
      </c>
      <c r="U137" s="27" t="e">
        <f>VLOOKUP(W137,#REF!,2,0)</f>
        <v>#REF!</v>
      </c>
      <c r="V137" s="3"/>
      <c r="W137" s="41" t="str">
        <f t="shared" si="10"/>
        <v>BAS1112</v>
      </c>
      <c r="X137" s="72" t="str">
        <f t="shared" si="11"/>
        <v>Thi lại</v>
      </c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</row>
    <row r="138" spans="2:39" ht="18.75" hidden="1" customHeight="1">
      <c r="B138" s="23">
        <v>129</v>
      </c>
      <c r="C138" s="24"/>
      <c r="D138" s="25"/>
      <c r="E138" s="26"/>
      <c r="F138" s="27"/>
      <c r="G138" s="24"/>
      <c r="H138" s="28" t="s">
        <v>27</v>
      </c>
      <c r="I138" s="28" t="s">
        <v>27</v>
      </c>
      <c r="J138" s="28" t="s">
        <v>27</v>
      </c>
      <c r="K138" s="28" t="s">
        <v>27</v>
      </c>
      <c r="L138" s="35"/>
      <c r="M138" s="35"/>
      <c r="N138" s="35"/>
      <c r="O138" s="78"/>
      <c r="P138" s="30"/>
      <c r="Q138" s="31">
        <f t="shared" ref="Q138:Q159" si="12">ROUND(SUMPRODUCT(H138:P138,$H$9:$P$9)/100,1)</f>
        <v>0</v>
      </c>
      <c r="R138" s="32" t="str">
        <f t="shared" si="7"/>
        <v>F</v>
      </c>
      <c r="S138" s="33" t="str">
        <f t="shared" si="8"/>
        <v>Kém</v>
      </c>
      <c r="T138" s="34" t="str">
        <f t="shared" ref="T138:T159" si="13">+IF(OR($H138=0,$I138=0,$J138=0,$K138=0),"Không đủ ĐKDT","")</f>
        <v/>
      </c>
      <c r="U138" s="27" t="e">
        <f>VLOOKUP(W138,#REF!,2,0)</f>
        <v>#REF!</v>
      </c>
      <c r="V138" s="3"/>
      <c r="W138" s="41" t="str">
        <f t="shared" si="10"/>
        <v>BAS1112</v>
      </c>
      <c r="X138" s="72" t="str">
        <f t="shared" si="11"/>
        <v>Thi lại</v>
      </c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</row>
    <row r="139" spans="2:39" ht="18.75" hidden="1" customHeight="1">
      <c r="B139" s="23">
        <v>130</v>
      </c>
      <c r="C139" s="24"/>
      <c r="D139" s="25"/>
      <c r="E139" s="26"/>
      <c r="F139" s="27"/>
      <c r="G139" s="24"/>
      <c r="H139" s="28" t="s">
        <v>27</v>
      </c>
      <c r="I139" s="28" t="s">
        <v>27</v>
      </c>
      <c r="J139" s="28" t="s">
        <v>27</v>
      </c>
      <c r="K139" s="28" t="s">
        <v>27</v>
      </c>
      <c r="L139" s="35"/>
      <c r="M139" s="35"/>
      <c r="N139" s="35"/>
      <c r="O139" s="78"/>
      <c r="P139" s="30"/>
      <c r="Q139" s="31">
        <f t="shared" si="12"/>
        <v>0</v>
      </c>
      <c r="R139" s="32" t="str">
        <f t="shared" si="7"/>
        <v>F</v>
      </c>
      <c r="S139" s="33" t="str">
        <f t="shared" si="8"/>
        <v>Kém</v>
      </c>
      <c r="T139" s="34" t="str">
        <f t="shared" si="13"/>
        <v/>
      </c>
      <c r="U139" s="27" t="e">
        <f>VLOOKUP(W139,#REF!,2,0)</f>
        <v>#REF!</v>
      </c>
      <c r="V139" s="3"/>
      <c r="W139" s="41" t="str">
        <f t="shared" ref="W139:W159" si="14">C139&amp;$X$1&amp;$X$2</f>
        <v>BAS1112</v>
      </c>
      <c r="X139" s="72" t="str">
        <f t="shared" si="11"/>
        <v>Thi lại</v>
      </c>
      <c r="Y139" s="60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</row>
    <row r="140" spans="2:39" ht="18.75" hidden="1" customHeight="1">
      <c r="B140" s="23">
        <v>131</v>
      </c>
      <c r="C140" s="24"/>
      <c r="D140" s="25"/>
      <c r="E140" s="26"/>
      <c r="F140" s="27"/>
      <c r="G140" s="24"/>
      <c r="H140" s="28" t="s">
        <v>27</v>
      </c>
      <c r="I140" s="28" t="s">
        <v>27</v>
      </c>
      <c r="J140" s="28" t="s">
        <v>27</v>
      </c>
      <c r="K140" s="28" t="s">
        <v>27</v>
      </c>
      <c r="L140" s="35"/>
      <c r="M140" s="35"/>
      <c r="N140" s="35"/>
      <c r="O140" s="78"/>
      <c r="P140" s="30"/>
      <c r="Q140" s="31">
        <f t="shared" si="12"/>
        <v>0</v>
      </c>
      <c r="R140" s="32" t="str">
        <f t="shared" si="7"/>
        <v>F</v>
      </c>
      <c r="S140" s="33" t="str">
        <f t="shared" si="8"/>
        <v>Kém</v>
      </c>
      <c r="T140" s="34" t="str">
        <f t="shared" si="13"/>
        <v/>
      </c>
      <c r="U140" s="27" t="e">
        <f>VLOOKUP(W140,#REF!,2,0)</f>
        <v>#REF!</v>
      </c>
      <c r="V140" s="3"/>
      <c r="W140" s="41" t="str">
        <f t="shared" si="14"/>
        <v>BAS1112</v>
      </c>
      <c r="X140" s="72" t="str">
        <f t="shared" si="11"/>
        <v>Thi lại</v>
      </c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</row>
    <row r="141" spans="2:39" ht="18.75" hidden="1" customHeight="1">
      <c r="B141" s="23">
        <v>132</v>
      </c>
      <c r="C141" s="24"/>
      <c r="D141" s="25"/>
      <c r="E141" s="26"/>
      <c r="F141" s="27"/>
      <c r="G141" s="24"/>
      <c r="H141" s="28" t="s">
        <v>27</v>
      </c>
      <c r="I141" s="28" t="s">
        <v>27</v>
      </c>
      <c r="J141" s="28" t="s">
        <v>27</v>
      </c>
      <c r="K141" s="28" t="s">
        <v>27</v>
      </c>
      <c r="L141" s="35"/>
      <c r="M141" s="35"/>
      <c r="N141" s="35"/>
      <c r="O141" s="78"/>
      <c r="P141" s="30"/>
      <c r="Q141" s="31">
        <f t="shared" si="12"/>
        <v>0</v>
      </c>
      <c r="R141" s="32" t="str">
        <f t="shared" si="7"/>
        <v>F</v>
      </c>
      <c r="S141" s="33" t="str">
        <f t="shared" si="8"/>
        <v>Kém</v>
      </c>
      <c r="T141" s="34" t="str">
        <f t="shared" si="13"/>
        <v/>
      </c>
      <c r="U141" s="27" t="e">
        <f>VLOOKUP(W141,#REF!,2,0)</f>
        <v>#REF!</v>
      </c>
      <c r="V141" s="3"/>
      <c r="W141" s="41" t="str">
        <f t="shared" si="14"/>
        <v>BAS1112</v>
      </c>
      <c r="X141" s="72" t="str">
        <f t="shared" si="11"/>
        <v>Thi lại</v>
      </c>
      <c r="Y141" s="60"/>
      <c r="Z141" s="60"/>
      <c r="AA141" s="60"/>
      <c r="AB141" s="6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  <c r="AM141" s="60"/>
    </row>
    <row r="142" spans="2:39" ht="18.75" hidden="1" customHeight="1">
      <c r="B142" s="23">
        <v>133</v>
      </c>
      <c r="C142" s="24"/>
      <c r="D142" s="25"/>
      <c r="E142" s="26"/>
      <c r="F142" s="27"/>
      <c r="G142" s="24"/>
      <c r="H142" s="28" t="s">
        <v>27</v>
      </c>
      <c r="I142" s="28" t="s">
        <v>27</v>
      </c>
      <c r="J142" s="28" t="s">
        <v>27</v>
      </c>
      <c r="K142" s="28" t="s">
        <v>27</v>
      </c>
      <c r="L142" s="35"/>
      <c r="M142" s="35"/>
      <c r="N142" s="35"/>
      <c r="O142" s="78"/>
      <c r="P142" s="30"/>
      <c r="Q142" s="31">
        <f t="shared" si="12"/>
        <v>0</v>
      </c>
      <c r="R142" s="32" t="str">
        <f t="shared" si="7"/>
        <v>F</v>
      </c>
      <c r="S142" s="33" t="str">
        <f t="shared" si="8"/>
        <v>Kém</v>
      </c>
      <c r="T142" s="34" t="str">
        <f t="shared" si="13"/>
        <v/>
      </c>
      <c r="U142" s="27" t="e">
        <f>VLOOKUP(W142,#REF!,2,0)</f>
        <v>#REF!</v>
      </c>
      <c r="V142" s="3"/>
      <c r="W142" s="41" t="str">
        <f t="shared" si="14"/>
        <v>BAS1112</v>
      </c>
      <c r="X142" s="72" t="str">
        <f t="shared" si="11"/>
        <v>Thi lại</v>
      </c>
      <c r="Y142" s="60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</row>
    <row r="143" spans="2:39" ht="18.75" hidden="1" customHeight="1">
      <c r="B143" s="23">
        <v>134</v>
      </c>
      <c r="C143" s="24"/>
      <c r="D143" s="25"/>
      <c r="E143" s="26"/>
      <c r="F143" s="27"/>
      <c r="G143" s="24"/>
      <c r="H143" s="28" t="s">
        <v>27</v>
      </c>
      <c r="I143" s="28" t="s">
        <v>27</v>
      </c>
      <c r="J143" s="28" t="s">
        <v>27</v>
      </c>
      <c r="K143" s="28" t="s">
        <v>27</v>
      </c>
      <c r="L143" s="35"/>
      <c r="M143" s="35"/>
      <c r="N143" s="35"/>
      <c r="O143" s="78"/>
      <c r="P143" s="30"/>
      <c r="Q143" s="31">
        <f t="shared" si="12"/>
        <v>0</v>
      </c>
      <c r="R143" s="32" t="str">
        <f t="shared" si="7"/>
        <v>F</v>
      </c>
      <c r="S143" s="33" t="str">
        <f t="shared" si="8"/>
        <v>Kém</v>
      </c>
      <c r="T143" s="34" t="str">
        <f t="shared" si="13"/>
        <v/>
      </c>
      <c r="U143" s="27" t="e">
        <f>VLOOKUP(W143,#REF!,2,0)</f>
        <v>#REF!</v>
      </c>
      <c r="V143" s="3"/>
      <c r="W143" s="41" t="str">
        <f t="shared" si="14"/>
        <v>BAS1112</v>
      </c>
      <c r="X143" s="72" t="str">
        <f t="shared" si="11"/>
        <v>Thi lại</v>
      </c>
      <c r="Y143" s="60"/>
      <c r="Z143" s="60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</row>
    <row r="144" spans="2:39" ht="18.75" hidden="1" customHeight="1">
      <c r="B144" s="23">
        <v>135</v>
      </c>
      <c r="C144" s="24"/>
      <c r="D144" s="25"/>
      <c r="E144" s="26"/>
      <c r="F144" s="27"/>
      <c r="G144" s="24"/>
      <c r="H144" s="28" t="s">
        <v>27</v>
      </c>
      <c r="I144" s="28" t="s">
        <v>27</v>
      </c>
      <c r="J144" s="28" t="s">
        <v>27</v>
      </c>
      <c r="K144" s="28" t="s">
        <v>27</v>
      </c>
      <c r="L144" s="35"/>
      <c r="M144" s="35"/>
      <c r="N144" s="35"/>
      <c r="O144" s="78"/>
      <c r="P144" s="30"/>
      <c r="Q144" s="31">
        <f t="shared" si="12"/>
        <v>0</v>
      </c>
      <c r="R144" s="32" t="str">
        <f t="shared" si="7"/>
        <v>F</v>
      </c>
      <c r="S144" s="33" t="str">
        <f t="shared" si="8"/>
        <v>Kém</v>
      </c>
      <c r="T144" s="34" t="str">
        <f t="shared" si="13"/>
        <v/>
      </c>
      <c r="U144" s="27" t="e">
        <f>VLOOKUP(W144,#REF!,2,0)</f>
        <v>#REF!</v>
      </c>
      <c r="V144" s="3"/>
      <c r="W144" s="41" t="str">
        <f t="shared" si="14"/>
        <v>BAS1112</v>
      </c>
      <c r="X144" s="72" t="str">
        <f t="shared" si="11"/>
        <v>Thi lại</v>
      </c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</row>
    <row r="145" spans="1:39" ht="18.75" hidden="1" customHeight="1">
      <c r="B145" s="23">
        <v>136</v>
      </c>
      <c r="C145" s="24"/>
      <c r="D145" s="25"/>
      <c r="E145" s="26"/>
      <c r="F145" s="27"/>
      <c r="G145" s="24"/>
      <c r="H145" s="28" t="s">
        <v>27</v>
      </c>
      <c r="I145" s="28" t="s">
        <v>27</v>
      </c>
      <c r="J145" s="28" t="s">
        <v>27</v>
      </c>
      <c r="K145" s="28" t="s">
        <v>27</v>
      </c>
      <c r="L145" s="35"/>
      <c r="M145" s="35"/>
      <c r="N145" s="35"/>
      <c r="O145" s="78"/>
      <c r="P145" s="30"/>
      <c r="Q145" s="31">
        <f t="shared" si="12"/>
        <v>0</v>
      </c>
      <c r="R145" s="32" t="str">
        <f t="shared" si="7"/>
        <v>F</v>
      </c>
      <c r="S145" s="33" t="str">
        <f t="shared" si="8"/>
        <v>Kém</v>
      </c>
      <c r="T145" s="34" t="str">
        <f t="shared" si="13"/>
        <v/>
      </c>
      <c r="U145" s="27" t="e">
        <f>VLOOKUP(W145,#REF!,2,0)</f>
        <v>#REF!</v>
      </c>
      <c r="V145" s="3"/>
      <c r="W145" s="41" t="str">
        <f t="shared" si="14"/>
        <v>BAS1112</v>
      </c>
      <c r="X145" s="72" t="str">
        <f t="shared" si="11"/>
        <v>Thi lại</v>
      </c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</row>
    <row r="146" spans="1:39" ht="18.75" hidden="1" customHeight="1">
      <c r="B146" s="23">
        <v>137</v>
      </c>
      <c r="C146" s="24"/>
      <c r="D146" s="25"/>
      <c r="E146" s="26"/>
      <c r="F146" s="27"/>
      <c r="G146" s="24"/>
      <c r="H146" s="28" t="s">
        <v>27</v>
      </c>
      <c r="I146" s="28" t="s">
        <v>27</v>
      </c>
      <c r="J146" s="28" t="s">
        <v>27</v>
      </c>
      <c r="K146" s="28" t="s">
        <v>27</v>
      </c>
      <c r="L146" s="35"/>
      <c r="M146" s="35"/>
      <c r="N146" s="35"/>
      <c r="O146" s="78"/>
      <c r="P146" s="30"/>
      <c r="Q146" s="31">
        <f t="shared" si="12"/>
        <v>0</v>
      </c>
      <c r="R146" s="32" t="str">
        <f t="shared" si="7"/>
        <v>F</v>
      </c>
      <c r="S146" s="33" t="str">
        <f t="shared" si="8"/>
        <v>Kém</v>
      </c>
      <c r="T146" s="34" t="str">
        <f t="shared" si="13"/>
        <v/>
      </c>
      <c r="U146" s="27" t="e">
        <f>VLOOKUP(W146,#REF!,2,0)</f>
        <v>#REF!</v>
      </c>
      <c r="V146" s="3"/>
      <c r="W146" s="41" t="str">
        <f t="shared" si="14"/>
        <v>BAS1112</v>
      </c>
      <c r="X146" s="72" t="str">
        <f t="shared" si="11"/>
        <v>Thi lại</v>
      </c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</row>
    <row r="147" spans="1:39" ht="18.75" hidden="1" customHeight="1">
      <c r="B147" s="23">
        <v>138</v>
      </c>
      <c r="C147" s="24"/>
      <c r="D147" s="25"/>
      <c r="E147" s="26"/>
      <c r="F147" s="27"/>
      <c r="G147" s="24"/>
      <c r="H147" s="28" t="s">
        <v>27</v>
      </c>
      <c r="I147" s="28" t="s">
        <v>27</v>
      </c>
      <c r="J147" s="28" t="s">
        <v>27</v>
      </c>
      <c r="K147" s="28" t="s">
        <v>27</v>
      </c>
      <c r="L147" s="35"/>
      <c r="M147" s="35"/>
      <c r="N147" s="35"/>
      <c r="O147" s="78"/>
      <c r="P147" s="30"/>
      <c r="Q147" s="31">
        <f t="shared" si="12"/>
        <v>0</v>
      </c>
      <c r="R147" s="32" t="str">
        <f t="shared" si="7"/>
        <v>F</v>
      </c>
      <c r="S147" s="33" t="str">
        <f t="shared" si="8"/>
        <v>Kém</v>
      </c>
      <c r="T147" s="34" t="str">
        <f t="shared" si="13"/>
        <v/>
      </c>
      <c r="U147" s="27" t="e">
        <f>VLOOKUP(W147,#REF!,2,0)</f>
        <v>#REF!</v>
      </c>
      <c r="V147" s="3"/>
      <c r="W147" s="41" t="str">
        <f t="shared" si="14"/>
        <v>BAS1112</v>
      </c>
      <c r="X147" s="72" t="str">
        <f t="shared" si="11"/>
        <v>Thi lại</v>
      </c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</row>
    <row r="148" spans="1:39" ht="18.75" hidden="1" customHeight="1">
      <c r="B148" s="23">
        <v>139</v>
      </c>
      <c r="C148" s="24"/>
      <c r="D148" s="25"/>
      <c r="E148" s="26"/>
      <c r="F148" s="27"/>
      <c r="G148" s="24"/>
      <c r="H148" s="28" t="s">
        <v>27</v>
      </c>
      <c r="I148" s="28" t="s">
        <v>27</v>
      </c>
      <c r="J148" s="28" t="s">
        <v>27</v>
      </c>
      <c r="K148" s="28" t="s">
        <v>27</v>
      </c>
      <c r="L148" s="35"/>
      <c r="M148" s="35"/>
      <c r="N148" s="35"/>
      <c r="O148" s="78"/>
      <c r="P148" s="30"/>
      <c r="Q148" s="31">
        <f t="shared" si="12"/>
        <v>0</v>
      </c>
      <c r="R148" s="32" t="str">
        <f t="shared" si="7"/>
        <v>F</v>
      </c>
      <c r="S148" s="33" t="str">
        <f t="shared" si="8"/>
        <v>Kém</v>
      </c>
      <c r="T148" s="34" t="str">
        <f t="shared" si="13"/>
        <v/>
      </c>
      <c r="U148" s="27" t="e">
        <f>VLOOKUP(W148,#REF!,2,0)</f>
        <v>#REF!</v>
      </c>
      <c r="V148" s="3"/>
      <c r="W148" s="41" t="str">
        <f t="shared" si="14"/>
        <v>BAS1112</v>
      </c>
      <c r="X148" s="72" t="str">
        <f t="shared" si="11"/>
        <v>Thi lại</v>
      </c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</row>
    <row r="149" spans="1:39" ht="18.75" hidden="1" customHeight="1">
      <c r="B149" s="23">
        <v>140</v>
      </c>
      <c r="C149" s="24"/>
      <c r="D149" s="25"/>
      <c r="E149" s="26"/>
      <c r="F149" s="27"/>
      <c r="G149" s="24"/>
      <c r="H149" s="28" t="s">
        <v>27</v>
      </c>
      <c r="I149" s="28" t="s">
        <v>27</v>
      </c>
      <c r="J149" s="28" t="s">
        <v>27</v>
      </c>
      <c r="K149" s="28" t="s">
        <v>27</v>
      </c>
      <c r="L149" s="35"/>
      <c r="M149" s="35"/>
      <c r="N149" s="35"/>
      <c r="O149" s="78"/>
      <c r="P149" s="30"/>
      <c r="Q149" s="31">
        <f t="shared" si="12"/>
        <v>0</v>
      </c>
      <c r="R149" s="32" t="str">
        <f t="shared" si="7"/>
        <v>F</v>
      </c>
      <c r="S149" s="33" t="str">
        <f t="shared" si="8"/>
        <v>Kém</v>
      </c>
      <c r="T149" s="34" t="str">
        <f t="shared" si="13"/>
        <v/>
      </c>
      <c r="U149" s="27" t="e">
        <f>VLOOKUP(W149,#REF!,2,0)</f>
        <v>#REF!</v>
      </c>
      <c r="V149" s="3"/>
      <c r="W149" s="41" t="str">
        <f t="shared" si="14"/>
        <v>BAS1112</v>
      </c>
      <c r="X149" s="72" t="str">
        <f t="shared" si="11"/>
        <v>Thi lại</v>
      </c>
      <c r="Y149" s="60"/>
      <c r="Z149" s="60"/>
      <c r="AA149" s="60"/>
      <c r="AB149" s="6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  <c r="AM149" s="60"/>
    </row>
    <row r="150" spans="1:39" ht="18.75" hidden="1" customHeight="1">
      <c r="B150" s="23">
        <v>141</v>
      </c>
      <c r="C150" s="24"/>
      <c r="D150" s="25"/>
      <c r="E150" s="26"/>
      <c r="F150" s="27"/>
      <c r="G150" s="24"/>
      <c r="H150" s="28" t="s">
        <v>27</v>
      </c>
      <c r="I150" s="28" t="s">
        <v>27</v>
      </c>
      <c r="J150" s="28" t="s">
        <v>27</v>
      </c>
      <c r="K150" s="28" t="s">
        <v>27</v>
      </c>
      <c r="L150" s="35"/>
      <c r="M150" s="35"/>
      <c r="N150" s="35"/>
      <c r="O150" s="78"/>
      <c r="P150" s="30"/>
      <c r="Q150" s="31">
        <f t="shared" si="12"/>
        <v>0</v>
      </c>
      <c r="R150" s="32" t="str">
        <f t="shared" si="7"/>
        <v>F</v>
      </c>
      <c r="S150" s="33" t="str">
        <f t="shared" si="8"/>
        <v>Kém</v>
      </c>
      <c r="T150" s="34" t="str">
        <f t="shared" si="13"/>
        <v/>
      </c>
      <c r="U150" s="27" t="e">
        <f>VLOOKUP(W150,#REF!,2,0)</f>
        <v>#REF!</v>
      </c>
      <c r="V150" s="3"/>
      <c r="W150" s="41" t="str">
        <f t="shared" si="14"/>
        <v>BAS1112</v>
      </c>
      <c r="X150" s="72" t="str">
        <f t="shared" si="11"/>
        <v>Thi lại</v>
      </c>
      <c r="Y150" s="60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</row>
    <row r="151" spans="1:39" ht="18.75" hidden="1" customHeight="1">
      <c r="B151" s="23">
        <v>142</v>
      </c>
      <c r="C151" s="24"/>
      <c r="D151" s="25"/>
      <c r="E151" s="26"/>
      <c r="F151" s="27"/>
      <c r="G151" s="24"/>
      <c r="H151" s="28" t="s">
        <v>27</v>
      </c>
      <c r="I151" s="28" t="s">
        <v>27</v>
      </c>
      <c r="J151" s="28" t="s">
        <v>27</v>
      </c>
      <c r="K151" s="28" t="s">
        <v>27</v>
      </c>
      <c r="L151" s="35"/>
      <c r="M151" s="35"/>
      <c r="N151" s="35"/>
      <c r="O151" s="78"/>
      <c r="P151" s="30"/>
      <c r="Q151" s="31">
        <f t="shared" si="12"/>
        <v>0</v>
      </c>
      <c r="R151" s="32" t="str">
        <f t="shared" si="7"/>
        <v>F</v>
      </c>
      <c r="S151" s="33" t="str">
        <f t="shared" si="8"/>
        <v>Kém</v>
      </c>
      <c r="T151" s="34" t="str">
        <f t="shared" si="13"/>
        <v/>
      </c>
      <c r="U151" s="27" t="e">
        <f>VLOOKUP(W151,#REF!,2,0)</f>
        <v>#REF!</v>
      </c>
      <c r="V151" s="3"/>
      <c r="W151" s="41" t="str">
        <f t="shared" si="14"/>
        <v>BAS1112</v>
      </c>
      <c r="X151" s="72" t="str">
        <f t="shared" si="11"/>
        <v>Thi lại</v>
      </c>
      <c r="Y151" s="60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</row>
    <row r="152" spans="1:39" ht="18.75" hidden="1" customHeight="1">
      <c r="B152" s="23">
        <v>143</v>
      </c>
      <c r="C152" s="24"/>
      <c r="D152" s="25"/>
      <c r="E152" s="26"/>
      <c r="F152" s="27"/>
      <c r="G152" s="24"/>
      <c r="H152" s="28" t="s">
        <v>27</v>
      </c>
      <c r="I152" s="28" t="s">
        <v>27</v>
      </c>
      <c r="J152" s="28" t="s">
        <v>27</v>
      </c>
      <c r="K152" s="28" t="s">
        <v>27</v>
      </c>
      <c r="L152" s="35"/>
      <c r="M152" s="35"/>
      <c r="N152" s="35"/>
      <c r="O152" s="78"/>
      <c r="P152" s="30"/>
      <c r="Q152" s="31">
        <f t="shared" si="12"/>
        <v>0</v>
      </c>
      <c r="R152" s="32" t="str">
        <f t="shared" si="7"/>
        <v>F</v>
      </c>
      <c r="S152" s="33" t="str">
        <f t="shared" si="8"/>
        <v>Kém</v>
      </c>
      <c r="T152" s="34" t="str">
        <f t="shared" si="13"/>
        <v/>
      </c>
      <c r="U152" s="27" t="e">
        <f>VLOOKUP(W152,#REF!,2,0)</f>
        <v>#REF!</v>
      </c>
      <c r="V152" s="3"/>
      <c r="W152" s="41" t="str">
        <f t="shared" si="14"/>
        <v>BAS1112</v>
      </c>
      <c r="X152" s="72" t="str">
        <f t="shared" si="11"/>
        <v>Thi lại</v>
      </c>
      <c r="Y152" s="60"/>
      <c r="Z152" s="60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</row>
    <row r="153" spans="1:39" ht="18.75" hidden="1" customHeight="1">
      <c r="B153" s="23">
        <v>144</v>
      </c>
      <c r="C153" s="24"/>
      <c r="D153" s="25"/>
      <c r="E153" s="26"/>
      <c r="F153" s="27"/>
      <c r="G153" s="24"/>
      <c r="H153" s="28" t="s">
        <v>27</v>
      </c>
      <c r="I153" s="28" t="s">
        <v>27</v>
      </c>
      <c r="J153" s="28" t="s">
        <v>27</v>
      </c>
      <c r="K153" s="28" t="s">
        <v>27</v>
      </c>
      <c r="L153" s="35"/>
      <c r="M153" s="35"/>
      <c r="N153" s="35"/>
      <c r="O153" s="78"/>
      <c r="P153" s="30"/>
      <c r="Q153" s="31">
        <f t="shared" si="12"/>
        <v>0</v>
      </c>
      <c r="R153" s="32" t="str">
        <f t="shared" si="7"/>
        <v>F</v>
      </c>
      <c r="S153" s="33" t="str">
        <f t="shared" si="8"/>
        <v>Kém</v>
      </c>
      <c r="T153" s="34" t="str">
        <f t="shared" si="13"/>
        <v/>
      </c>
      <c r="U153" s="27" t="e">
        <f>VLOOKUP(W153,#REF!,2,0)</f>
        <v>#REF!</v>
      </c>
      <c r="V153" s="3"/>
      <c r="W153" s="41" t="str">
        <f t="shared" si="14"/>
        <v>BAS1112</v>
      </c>
      <c r="X153" s="72" t="str">
        <f t="shared" si="11"/>
        <v>Thi lại</v>
      </c>
      <c r="Y153" s="60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</row>
    <row r="154" spans="1:39" ht="18.75" hidden="1" customHeight="1">
      <c r="B154" s="23">
        <v>145</v>
      </c>
      <c r="C154" s="24"/>
      <c r="D154" s="25"/>
      <c r="E154" s="26"/>
      <c r="F154" s="27"/>
      <c r="G154" s="24"/>
      <c r="H154" s="28" t="s">
        <v>27</v>
      </c>
      <c r="I154" s="28" t="s">
        <v>27</v>
      </c>
      <c r="J154" s="28" t="s">
        <v>27</v>
      </c>
      <c r="K154" s="28" t="s">
        <v>27</v>
      </c>
      <c r="L154" s="35"/>
      <c r="M154" s="35"/>
      <c r="N154" s="35"/>
      <c r="O154" s="78"/>
      <c r="P154" s="30"/>
      <c r="Q154" s="31">
        <f t="shared" si="12"/>
        <v>0</v>
      </c>
      <c r="R154" s="32" t="str">
        <f t="shared" si="7"/>
        <v>F</v>
      </c>
      <c r="S154" s="33" t="str">
        <f t="shared" si="8"/>
        <v>Kém</v>
      </c>
      <c r="T154" s="34" t="str">
        <f t="shared" si="13"/>
        <v/>
      </c>
      <c r="U154" s="27" t="e">
        <f>VLOOKUP(W154,#REF!,2,0)</f>
        <v>#REF!</v>
      </c>
      <c r="V154" s="3"/>
      <c r="W154" s="41" t="str">
        <f t="shared" si="14"/>
        <v>BAS1112</v>
      </c>
      <c r="X154" s="72" t="str">
        <f t="shared" si="11"/>
        <v>Thi lại</v>
      </c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</row>
    <row r="155" spans="1:39" ht="18.75" hidden="1" customHeight="1">
      <c r="B155" s="23">
        <v>146</v>
      </c>
      <c r="C155" s="24"/>
      <c r="D155" s="25"/>
      <c r="E155" s="26"/>
      <c r="F155" s="27"/>
      <c r="G155" s="24"/>
      <c r="H155" s="28" t="s">
        <v>27</v>
      </c>
      <c r="I155" s="28" t="s">
        <v>27</v>
      </c>
      <c r="J155" s="28" t="s">
        <v>27</v>
      </c>
      <c r="K155" s="28" t="s">
        <v>27</v>
      </c>
      <c r="L155" s="35"/>
      <c r="M155" s="35"/>
      <c r="N155" s="35"/>
      <c r="O155" s="78"/>
      <c r="P155" s="30"/>
      <c r="Q155" s="31">
        <f t="shared" si="12"/>
        <v>0</v>
      </c>
      <c r="R155" s="32" t="str">
        <f t="shared" si="7"/>
        <v>F</v>
      </c>
      <c r="S155" s="33" t="str">
        <f t="shared" si="8"/>
        <v>Kém</v>
      </c>
      <c r="T155" s="34" t="str">
        <f t="shared" si="13"/>
        <v/>
      </c>
      <c r="U155" s="27" t="e">
        <f>VLOOKUP(W155,#REF!,2,0)</f>
        <v>#REF!</v>
      </c>
      <c r="V155" s="3"/>
      <c r="W155" s="41" t="str">
        <f t="shared" si="14"/>
        <v>BAS1112</v>
      </c>
      <c r="X155" s="72" t="str">
        <f t="shared" si="11"/>
        <v>Thi lại</v>
      </c>
      <c r="Y155" s="60"/>
      <c r="Z155" s="60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</row>
    <row r="156" spans="1:39" ht="18.75" hidden="1" customHeight="1">
      <c r="B156" s="23">
        <v>147</v>
      </c>
      <c r="C156" s="24"/>
      <c r="D156" s="25"/>
      <c r="E156" s="26"/>
      <c r="F156" s="27"/>
      <c r="G156" s="24"/>
      <c r="H156" s="28" t="s">
        <v>27</v>
      </c>
      <c r="I156" s="28" t="s">
        <v>27</v>
      </c>
      <c r="J156" s="28" t="s">
        <v>27</v>
      </c>
      <c r="K156" s="28" t="s">
        <v>27</v>
      </c>
      <c r="L156" s="35"/>
      <c r="M156" s="35"/>
      <c r="N156" s="35"/>
      <c r="O156" s="78"/>
      <c r="P156" s="30"/>
      <c r="Q156" s="31">
        <f t="shared" si="12"/>
        <v>0</v>
      </c>
      <c r="R156" s="32" t="str">
        <f t="shared" si="7"/>
        <v>F</v>
      </c>
      <c r="S156" s="33" t="str">
        <f t="shared" si="8"/>
        <v>Kém</v>
      </c>
      <c r="T156" s="34" t="str">
        <f t="shared" si="13"/>
        <v/>
      </c>
      <c r="U156" s="27" t="e">
        <f>VLOOKUP(W156,#REF!,2,0)</f>
        <v>#REF!</v>
      </c>
      <c r="V156" s="3"/>
      <c r="W156" s="41" t="str">
        <f t="shared" si="14"/>
        <v>BAS1112</v>
      </c>
      <c r="X156" s="72" t="str">
        <f t="shared" si="11"/>
        <v>Thi lại</v>
      </c>
      <c r="Y156" s="60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</row>
    <row r="157" spans="1:39" ht="18.75" hidden="1" customHeight="1">
      <c r="B157" s="23">
        <v>148</v>
      </c>
      <c r="C157" s="24"/>
      <c r="D157" s="25"/>
      <c r="E157" s="26"/>
      <c r="F157" s="27"/>
      <c r="G157" s="24"/>
      <c r="H157" s="28" t="s">
        <v>27</v>
      </c>
      <c r="I157" s="28" t="s">
        <v>27</v>
      </c>
      <c r="J157" s="28" t="s">
        <v>27</v>
      </c>
      <c r="K157" s="28" t="s">
        <v>27</v>
      </c>
      <c r="L157" s="35"/>
      <c r="M157" s="35"/>
      <c r="N157" s="35"/>
      <c r="O157" s="78"/>
      <c r="P157" s="30"/>
      <c r="Q157" s="31">
        <f t="shared" si="12"/>
        <v>0</v>
      </c>
      <c r="R157" s="32" t="str">
        <f t="shared" si="7"/>
        <v>F</v>
      </c>
      <c r="S157" s="33" t="str">
        <f t="shared" si="8"/>
        <v>Kém</v>
      </c>
      <c r="T157" s="34" t="str">
        <f t="shared" si="13"/>
        <v/>
      </c>
      <c r="U157" s="27" t="e">
        <f>VLOOKUP(W157,#REF!,2,0)</f>
        <v>#REF!</v>
      </c>
      <c r="V157" s="3"/>
      <c r="W157" s="41" t="str">
        <f t="shared" si="14"/>
        <v>BAS1112</v>
      </c>
      <c r="X157" s="72" t="str">
        <f t="shared" si="11"/>
        <v>Thi lại</v>
      </c>
      <c r="Y157" s="60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</row>
    <row r="158" spans="1:39" ht="18.75" hidden="1" customHeight="1">
      <c r="B158" s="23">
        <v>149</v>
      </c>
      <c r="C158" s="24"/>
      <c r="D158" s="25"/>
      <c r="E158" s="26"/>
      <c r="F158" s="27"/>
      <c r="G158" s="24"/>
      <c r="H158" s="28" t="s">
        <v>27</v>
      </c>
      <c r="I158" s="28" t="s">
        <v>27</v>
      </c>
      <c r="J158" s="28" t="s">
        <v>27</v>
      </c>
      <c r="K158" s="28" t="s">
        <v>27</v>
      </c>
      <c r="L158" s="35"/>
      <c r="M158" s="35"/>
      <c r="N158" s="35"/>
      <c r="O158" s="78"/>
      <c r="P158" s="30"/>
      <c r="Q158" s="31">
        <f t="shared" si="12"/>
        <v>0</v>
      </c>
      <c r="R158" s="32" t="str">
        <f t="shared" si="7"/>
        <v>F</v>
      </c>
      <c r="S158" s="33" t="str">
        <f t="shared" si="8"/>
        <v>Kém</v>
      </c>
      <c r="T158" s="34" t="str">
        <f t="shared" si="13"/>
        <v/>
      </c>
      <c r="U158" s="27" t="e">
        <f>VLOOKUP(W158,#REF!,2,0)</f>
        <v>#REF!</v>
      </c>
      <c r="V158" s="3"/>
      <c r="W158" s="41" t="str">
        <f t="shared" si="14"/>
        <v>BAS1112</v>
      </c>
      <c r="X158" s="72" t="str">
        <f t="shared" si="11"/>
        <v>Thi lại</v>
      </c>
      <c r="Y158" s="60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</row>
    <row r="159" spans="1:39" ht="18.75" hidden="1" customHeight="1">
      <c r="B159" s="23">
        <v>150</v>
      </c>
      <c r="C159" s="24"/>
      <c r="D159" s="25"/>
      <c r="E159" s="26"/>
      <c r="F159" s="27"/>
      <c r="G159" s="24"/>
      <c r="H159" s="28" t="s">
        <v>27</v>
      </c>
      <c r="I159" s="28" t="s">
        <v>27</v>
      </c>
      <c r="J159" s="28" t="s">
        <v>27</v>
      </c>
      <c r="K159" s="28" t="s">
        <v>27</v>
      </c>
      <c r="L159" s="35"/>
      <c r="M159" s="35"/>
      <c r="N159" s="35"/>
      <c r="O159" s="78"/>
      <c r="P159" s="30"/>
      <c r="Q159" s="31">
        <f t="shared" si="12"/>
        <v>0</v>
      </c>
      <c r="R159" s="32" t="str">
        <f t="shared" si="7"/>
        <v>F</v>
      </c>
      <c r="S159" s="33" t="str">
        <f t="shared" si="8"/>
        <v>Kém</v>
      </c>
      <c r="T159" s="34" t="str">
        <f t="shared" si="13"/>
        <v/>
      </c>
      <c r="U159" s="27" t="e">
        <f>VLOOKUP(W159,#REF!,2,0)</f>
        <v>#REF!</v>
      </c>
      <c r="V159" s="3"/>
      <c r="W159" s="41" t="str">
        <f t="shared" si="14"/>
        <v>BAS1112</v>
      </c>
      <c r="X159" s="72" t="str">
        <f t="shared" si="11"/>
        <v>Thi lại</v>
      </c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</row>
    <row r="160" spans="1:39" ht="9" hidden="1" customHeight="1">
      <c r="A160" s="2"/>
      <c r="B160" s="36"/>
      <c r="C160" s="37"/>
      <c r="D160" s="37"/>
      <c r="E160" s="38"/>
      <c r="F160" s="38"/>
      <c r="G160" s="38"/>
      <c r="H160" s="39"/>
      <c r="I160" s="40"/>
      <c r="J160" s="40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3"/>
    </row>
    <row r="161" spans="1:39" ht="16.5" hidden="1">
      <c r="A161" s="2"/>
      <c r="B161" s="136" t="s">
        <v>28</v>
      </c>
      <c r="C161" s="136"/>
      <c r="D161" s="37"/>
      <c r="E161" s="38"/>
      <c r="F161" s="38"/>
      <c r="G161" s="38"/>
      <c r="H161" s="39"/>
      <c r="I161" s="40"/>
      <c r="J161" s="40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3"/>
    </row>
    <row r="162" spans="1:39" ht="16.5" hidden="1" customHeight="1">
      <c r="A162" s="2"/>
      <c r="B162" s="42" t="s">
        <v>29</v>
      </c>
      <c r="C162" s="42"/>
      <c r="D162" s="43">
        <f>+$AA$8</f>
        <v>150</v>
      </c>
      <c r="E162" s="44" t="s">
        <v>30</v>
      </c>
      <c r="F162" s="130" t="s">
        <v>31</v>
      </c>
      <c r="G162" s="130"/>
      <c r="H162" s="130"/>
      <c r="I162" s="130"/>
      <c r="J162" s="130"/>
      <c r="K162" s="130"/>
      <c r="L162" s="130"/>
      <c r="M162" s="130"/>
      <c r="N162" s="130"/>
      <c r="O162" s="130"/>
      <c r="P162" s="45">
        <f>$AA$8 -COUNTIF($T$9:$T$349,"Vắng") -COUNTIF($T$9:$T$349,"Vắng có phép") - COUNTIF($T$9:$T$349,"Đình chỉ thi") - COUNTIF($T$9:$T$349,"Không đủ ĐKDT")</f>
        <v>125</v>
      </c>
      <c r="Q162" s="45"/>
      <c r="R162" s="45"/>
      <c r="S162" s="46"/>
      <c r="T162" s="47" t="s">
        <v>30</v>
      </c>
      <c r="U162" s="46"/>
      <c r="V162" s="3"/>
    </row>
    <row r="163" spans="1:39" ht="16.5" hidden="1" customHeight="1">
      <c r="A163" s="2"/>
      <c r="B163" s="42" t="s">
        <v>32</v>
      </c>
      <c r="C163" s="42"/>
      <c r="D163" s="43">
        <f>+$AL$8</f>
        <v>5</v>
      </c>
      <c r="E163" s="44" t="s">
        <v>30</v>
      </c>
      <c r="F163" s="130" t="s">
        <v>33</v>
      </c>
      <c r="G163" s="130"/>
      <c r="H163" s="130"/>
      <c r="I163" s="130"/>
      <c r="J163" s="130"/>
      <c r="K163" s="130"/>
      <c r="L163" s="130"/>
      <c r="M163" s="130"/>
      <c r="N163" s="130"/>
      <c r="O163" s="130"/>
      <c r="P163" s="48">
        <f>COUNTIF($T$9:$T$225,"Vắng")</f>
        <v>0</v>
      </c>
      <c r="Q163" s="48"/>
      <c r="R163" s="48"/>
      <c r="S163" s="49"/>
      <c r="T163" s="47" t="s">
        <v>30</v>
      </c>
      <c r="U163" s="49"/>
      <c r="V163" s="3"/>
    </row>
    <row r="164" spans="1:39" ht="16.5" hidden="1" customHeight="1">
      <c r="A164" s="2"/>
      <c r="B164" s="42" t="s">
        <v>48</v>
      </c>
      <c r="C164" s="42"/>
      <c r="D164" s="58">
        <f>COUNTIF(X10:X159,"Học lại")</f>
        <v>32</v>
      </c>
      <c r="E164" s="44" t="s">
        <v>30</v>
      </c>
      <c r="F164" s="130" t="s">
        <v>49</v>
      </c>
      <c r="G164" s="130"/>
      <c r="H164" s="130"/>
      <c r="I164" s="130"/>
      <c r="J164" s="130"/>
      <c r="K164" s="130"/>
      <c r="L164" s="130"/>
      <c r="M164" s="130"/>
      <c r="N164" s="130"/>
      <c r="O164" s="130"/>
      <c r="P164" s="45">
        <f>COUNTIF($T$9:$T$225,"Vắng có phép")</f>
        <v>0</v>
      </c>
      <c r="Q164" s="45"/>
      <c r="R164" s="45"/>
      <c r="S164" s="46"/>
      <c r="T164" s="47" t="s">
        <v>30</v>
      </c>
      <c r="U164" s="46"/>
      <c r="V164" s="3"/>
    </row>
    <row r="165" spans="1:39" ht="3" hidden="1" customHeight="1">
      <c r="A165" s="2"/>
      <c r="B165" s="36"/>
      <c r="C165" s="37"/>
      <c r="D165" s="37"/>
      <c r="E165" s="38"/>
      <c r="F165" s="38"/>
      <c r="G165" s="38"/>
      <c r="H165" s="39"/>
      <c r="I165" s="40"/>
      <c r="J165" s="40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3"/>
    </row>
    <row r="166" spans="1:39" hidden="1">
      <c r="B166" s="79" t="s">
        <v>50</v>
      </c>
      <c r="C166" s="79"/>
      <c r="D166" s="80">
        <f>COUNTIF(X10:X159,"Thi lại")</f>
        <v>113</v>
      </c>
      <c r="E166" s="81" t="s">
        <v>30</v>
      </c>
      <c r="F166" s="3"/>
      <c r="G166" s="3"/>
      <c r="H166" s="3"/>
      <c r="I166" s="3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3"/>
    </row>
    <row r="167" spans="1:39" ht="24.75" hidden="1" customHeight="1">
      <c r="B167" s="79"/>
      <c r="C167" s="79"/>
      <c r="D167" s="80"/>
      <c r="E167" s="81"/>
      <c r="F167" s="3"/>
      <c r="G167" s="3"/>
      <c r="H167" s="3"/>
      <c r="I167" s="3"/>
      <c r="J167" s="138" t="s">
        <v>51</v>
      </c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3"/>
    </row>
    <row r="168" spans="1:39" hidden="1">
      <c r="A168" s="50"/>
      <c r="B168" s="139" t="s">
        <v>34</v>
      </c>
      <c r="C168" s="139"/>
      <c r="D168" s="139"/>
      <c r="E168" s="139"/>
      <c r="F168" s="139"/>
      <c r="G168" s="139"/>
      <c r="H168" s="139"/>
      <c r="I168" s="51"/>
      <c r="J168" s="137" t="s">
        <v>35</v>
      </c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137"/>
      <c r="V168" s="3"/>
    </row>
    <row r="169" spans="1:39" ht="4.5" hidden="1" customHeight="1">
      <c r="A169" s="2"/>
      <c r="B169" s="36"/>
      <c r="C169" s="52"/>
      <c r="D169" s="52"/>
      <c r="E169" s="53"/>
      <c r="F169" s="53"/>
      <c r="G169" s="53"/>
      <c r="H169" s="54"/>
      <c r="I169" s="55"/>
      <c r="J169" s="55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39" s="2" customFormat="1" hidden="1">
      <c r="B170" s="139" t="s">
        <v>36</v>
      </c>
      <c r="C170" s="139"/>
      <c r="D170" s="140" t="s">
        <v>37</v>
      </c>
      <c r="E170" s="140"/>
      <c r="F170" s="140"/>
      <c r="G170" s="140"/>
      <c r="H170" s="140"/>
      <c r="I170" s="55"/>
      <c r="J170" s="55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3"/>
      <c r="W170" s="41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9"/>
      <c r="AM170" s="59"/>
    </row>
    <row r="171" spans="1:39" s="2" customFormat="1" hidden="1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1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9"/>
      <c r="AM171" s="59"/>
    </row>
    <row r="172" spans="1:39" s="2" customFormat="1" hidden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1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9"/>
      <c r="AM172" s="59"/>
    </row>
    <row r="173" spans="1:39" s="2" customFormat="1" hidden="1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41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  <c r="AK173" s="59"/>
      <c r="AL173" s="59"/>
      <c r="AM173" s="59"/>
    </row>
    <row r="174" spans="1:39" s="2" customFormat="1" ht="9.75" hidden="1" customHeight="1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41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  <c r="AK174" s="59"/>
      <c r="AL174" s="59"/>
      <c r="AM174" s="59"/>
    </row>
    <row r="175" spans="1:39" s="2" customFormat="1" ht="3.75" hidden="1" customHeight="1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1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  <c r="AK175" s="59"/>
      <c r="AL175" s="59"/>
      <c r="AM175" s="59"/>
    </row>
    <row r="176" spans="1:39" s="2" customFormat="1" ht="18" hidden="1" customHeight="1">
      <c r="A176" s="1"/>
      <c r="B176" s="141" t="s">
        <v>38</v>
      </c>
      <c r="C176" s="141"/>
      <c r="D176" s="141" t="s">
        <v>52</v>
      </c>
      <c r="E176" s="141"/>
      <c r="F176" s="141"/>
      <c r="G176" s="141"/>
      <c r="H176" s="141"/>
      <c r="I176" s="141"/>
      <c r="J176" s="141" t="s">
        <v>39</v>
      </c>
      <c r="K176" s="141"/>
      <c r="L176" s="141"/>
      <c r="M176" s="141"/>
      <c r="N176" s="141"/>
      <c r="O176" s="141"/>
      <c r="P176" s="141"/>
      <c r="Q176" s="141"/>
      <c r="R176" s="141"/>
      <c r="S176" s="141"/>
      <c r="T176" s="141"/>
      <c r="U176" s="141"/>
      <c r="V176" s="3"/>
      <c r="W176" s="41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  <c r="AK176" s="59"/>
      <c r="AL176" s="59"/>
      <c r="AM176" s="59"/>
    </row>
    <row r="177" spans="1:39" s="2" customFormat="1" ht="4.5" hidden="1" customHeight="1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41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  <c r="AK177" s="59"/>
      <c r="AL177" s="59"/>
      <c r="AM177" s="59"/>
    </row>
    <row r="178" spans="1:39" s="2" customFormat="1" ht="36.75" hidden="1" customHeight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41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9"/>
      <c r="AM178" s="59"/>
    </row>
    <row r="179" spans="1:39" s="2" customFormat="1" ht="21.75" hidden="1" customHeight="1">
      <c r="A179" s="1"/>
      <c r="B179" s="139" t="s">
        <v>40</v>
      </c>
      <c r="C179" s="139"/>
      <c r="D179" s="139"/>
      <c r="E179" s="139"/>
      <c r="F179" s="139"/>
      <c r="G179" s="139"/>
      <c r="H179" s="139"/>
      <c r="I179" s="51"/>
      <c r="J179" s="137" t="s">
        <v>54</v>
      </c>
      <c r="K179" s="137"/>
      <c r="L179" s="137"/>
      <c r="M179" s="137"/>
      <c r="N179" s="137"/>
      <c r="O179" s="137"/>
      <c r="P179" s="137"/>
      <c r="Q179" s="137"/>
      <c r="R179" s="137"/>
      <c r="S179" s="137"/>
      <c r="T179" s="137"/>
      <c r="U179" s="137"/>
      <c r="V179" s="3"/>
      <c r="W179" s="41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  <c r="AK179" s="59"/>
      <c r="AL179" s="59"/>
      <c r="AM179" s="59"/>
    </row>
    <row r="180" spans="1:39" s="2" customFormat="1" hidden="1">
      <c r="A180" s="1"/>
      <c r="B180" s="36"/>
      <c r="C180" s="52"/>
      <c r="D180" s="52"/>
      <c r="E180" s="53"/>
      <c r="F180" s="53"/>
      <c r="G180" s="53"/>
      <c r="H180" s="54"/>
      <c r="I180" s="55"/>
      <c r="J180" s="137" t="s">
        <v>55</v>
      </c>
      <c r="K180" s="137"/>
      <c r="L180" s="137"/>
      <c r="M180" s="137"/>
      <c r="N180" s="137"/>
      <c r="O180" s="137"/>
      <c r="P180" s="137"/>
      <c r="Q180" s="137"/>
      <c r="R180" s="137"/>
      <c r="S180" s="137"/>
      <c r="T180" s="137"/>
      <c r="U180" s="137"/>
      <c r="V180" s="1"/>
      <c r="W180" s="41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  <c r="AM180" s="59"/>
    </row>
    <row r="181" spans="1:39" s="2" customFormat="1" hidden="1">
      <c r="A181" s="1"/>
      <c r="B181" s="139" t="s">
        <v>36</v>
      </c>
      <c r="C181" s="139"/>
      <c r="D181" s="140" t="s">
        <v>37</v>
      </c>
      <c r="E181" s="140"/>
      <c r="F181" s="140"/>
      <c r="G181" s="140"/>
      <c r="H181" s="140"/>
      <c r="I181" s="55"/>
      <c r="J181" s="55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1"/>
      <c r="W181" s="41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  <c r="AK181" s="59"/>
      <c r="AL181" s="59"/>
      <c r="AM181" s="59"/>
    </row>
    <row r="182" spans="1:39" s="2" customFormat="1" hidden="1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"/>
      <c r="W182" s="41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  <c r="AM182" s="59"/>
    </row>
    <row r="183" spans="1:39" hidden="1"/>
    <row r="184" spans="1:39" hidden="1"/>
    <row r="185" spans="1:39" hidden="1"/>
    <row r="186" spans="1:39" hidden="1">
      <c r="B186" s="142"/>
      <c r="C186" s="142"/>
      <c r="D186" s="142"/>
      <c r="E186" s="142"/>
      <c r="F186" s="142"/>
      <c r="G186" s="142"/>
      <c r="H186" s="142"/>
      <c r="I186" s="142"/>
      <c r="J186" s="142" t="s">
        <v>56</v>
      </c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42"/>
    </row>
    <row r="187" spans="1:39" hidden="1"/>
    <row r="188" spans="1:39" hidden="1"/>
    <row r="189" spans="1:39" hidden="1"/>
    <row r="190" spans="1:39" hidden="1"/>
    <row r="191" spans="1:39" hidden="1"/>
    <row r="192" spans="1:39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</sheetData>
  <sheetProtection formatCells="0" formatColumns="0" formatRows="0" insertColumns="0" insertRows="0" insertHyperlinks="0" deleteColumns="0" deleteRows="0" sort="0" autoFilter="0" pivotTables="0"/>
  <autoFilter ref="A8:AM159">
    <filterColumn colId="3" showButton="0"/>
    <filterColumn colId="20">
      <filters>
        <filter val="601-A2"/>
      </filters>
    </filterColumn>
  </autoFilter>
  <mergeCells count="58">
    <mergeCell ref="B181:C181"/>
    <mergeCell ref="D181:H181"/>
    <mergeCell ref="B186:C186"/>
    <mergeCell ref="D186:I186"/>
    <mergeCell ref="J186:U186"/>
    <mergeCell ref="J180:U180"/>
    <mergeCell ref="J166:U166"/>
    <mergeCell ref="J167:U167"/>
    <mergeCell ref="B168:H168"/>
    <mergeCell ref="J168:U168"/>
    <mergeCell ref="B170:C170"/>
    <mergeCell ref="D170:H170"/>
    <mergeCell ref="B176:C176"/>
    <mergeCell ref="D176:I176"/>
    <mergeCell ref="J176:U176"/>
    <mergeCell ref="B179:H179"/>
    <mergeCell ref="J179:U179"/>
    <mergeCell ref="U7:U9"/>
    <mergeCell ref="B9:G9"/>
    <mergeCell ref="B161:C161"/>
    <mergeCell ref="F162:O162"/>
    <mergeCell ref="F163:O163"/>
    <mergeCell ref="S7:S8"/>
    <mergeCell ref="T7:T9"/>
    <mergeCell ref="F164:O164"/>
    <mergeCell ref="O7:O8"/>
    <mergeCell ref="P7:P8"/>
    <mergeCell ref="Q7:Q9"/>
    <mergeCell ref="R7:R8"/>
    <mergeCell ref="I7:I8"/>
    <mergeCell ref="J7:J8"/>
    <mergeCell ref="K7:K8"/>
    <mergeCell ref="L7:L8"/>
    <mergeCell ref="M7:M8"/>
    <mergeCell ref="N7:N8"/>
    <mergeCell ref="AJ4:AK6"/>
    <mergeCell ref="AL4:AM6"/>
    <mergeCell ref="B5:C5"/>
    <mergeCell ref="H5:J5"/>
    <mergeCell ref="B7:B8"/>
    <mergeCell ref="C7:C8"/>
    <mergeCell ref="D7:E8"/>
    <mergeCell ref="F7:F8"/>
    <mergeCell ref="G7:G8"/>
    <mergeCell ref="H7:H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P46:P159 J10:N20 H21:N159">
    <cfRule type="cellIs" dxfId="370" priority="39" operator="greaterThan">
      <formula>10</formula>
    </cfRule>
  </conditionalFormatting>
  <conditionalFormatting sqref="O181:O1048576 O1:O6 O9:O179">
    <cfRule type="duplicateValues" dxfId="369" priority="38"/>
  </conditionalFormatting>
  <conditionalFormatting sqref="C1:C9 C21:C1048576">
    <cfRule type="duplicateValues" dxfId="368" priority="37"/>
  </conditionalFormatting>
  <conditionalFormatting sqref="O4">
    <cfRule type="duplicateValues" dxfId="367" priority="36"/>
  </conditionalFormatting>
  <conditionalFormatting sqref="P12:P45">
    <cfRule type="cellIs" dxfId="366" priority="33" operator="greaterThan">
      <formula>10</formula>
    </cfRule>
    <cfRule type="cellIs" dxfId="365" priority="35" stopIfTrue="1" operator="greaterThan">
      <formula>10</formula>
    </cfRule>
  </conditionalFormatting>
  <conditionalFormatting sqref="P12:P45">
    <cfRule type="cellIs" dxfId="364" priority="34" operator="greaterThan">
      <formula>10</formula>
    </cfRule>
  </conditionalFormatting>
  <conditionalFormatting sqref="C10:C11">
    <cfRule type="duplicateValues" dxfId="363" priority="32"/>
  </conditionalFormatting>
  <conditionalFormatting sqref="H10:I11">
    <cfRule type="cellIs" dxfId="362" priority="31" operator="greaterThan">
      <formula>10</formula>
    </cfRule>
  </conditionalFormatting>
  <conditionalFormatting sqref="H10:I11">
    <cfRule type="cellIs" dxfId="361" priority="30" operator="greaterThan">
      <formula>10</formula>
    </cfRule>
  </conditionalFormatting>
  <conditionalFormatting sqref="P10:P11">
    <cfRule type="cellIs" dxfId="360" priority="28" operator="greaterThan">
      <formula>10</formula>
    </cfRule>
    <cfRule type="cellIs" dxfId="359" priority="29" stopIfTrue="1" operator="greaterThan">
      <formula>10</formula>
    </cfRule>
  </conditionalFormatting>
  <conditionalFormatting sqref="P10:P11">
    <cfRule type="cellIs" dxfId="358" priority="27" operator="greaterThan">
      <formula>10</formula>
    </cfRule>
  </conditionalFormatting>
  <conditionalFormatting sqref="C12:C13">
    <cfRule type="duplicateValues" dxfId="357" priority="26"/>
  </conditionalFormatting>
  <conditionalFormatting sqref="H12:I13">
    <cfRule type="cellIs" dxfId="356" priority="25" operator="greaterThan">
      <formula>10</formula>
    </cfRule>
  </conditionalFormatting>
  <conditionalFormatting sqref="C14">
    <cfRule type="duplicateValues" dxfId="355" priority="24"/>
  </conditionalFormatting>
  <conditionalFormatting sqref="H14:I14">
    <cfRule type="cellIs" dxfId="354" priority="23" operator="greaterThan">
      <formula>10</formula>
    </cfRule>
  </conditionalFormatting>
  <conditionalFormatting sqref="H15:I15">
    <cfRule type="cellIs" dxfId="353" priority="22" operator="greaterThan">
      <formula>10</formula>
    </cfRule>
  </conditionalFormatting>
  <conditionalFormatting sqref="C16">
    <cfRule type="duplicateValues" dxfId="352" priority="21"/>
  </conditionalFormatting>
  <conditionalFormatting sqref="H16:I16">
    <cfRule type="cellIs" dxfId="351" priority="20" operator="greaterThan">
      <formula>10</formula>
    </cfRule>
  </conditionalFormatting>
  <conditionalFormatting sqref="C17">
    <cfRule type="duplicateValues" dxfId="350" priority="19"/>
  </conditionalFormatting>
  <conditionalFormatting sqref="H17:I17">
    <cfRule type="cellIs" dxfId="349" priority="18" operator="greaterThan">
      <formula>10</formula>
    </cfRule>
  </conditionalFormatting>
  <conditionalFormatting sqref="C18">
    <cfRule type="duplicateValues" dxfId="348" priority="17"/>
  </conditionalFormatting>
  <conditionalFormatting sqref="H18:I18">
    <cfRule type="cellIs" dxfId="347" priority="16" operator="greaterThan">
      <formula>10</formula>
    </cfRule>
  </conditionalFormatting>
  <conditionalFormatting sqref="C19">
    <cfRule type="duplicateValues" dxfId="346" priority="15"/>
  </conditionalFormatting>
  <conditionalFormatting sqref="H19:I19">
    <cfRule type="cellIs" dxfId="345" priority="14" operator="greaterThan">
      <formula>10</formula>
    </cfRule>
  </conditionalFormatting>
  <conditionalFormatting sqref="C20">
    <cfRule type="duplicateValues" dxfId="344" priority="13"/>
  </conditionalFormatting>
  <conditionalFormatting sqref="H20:I20">
    <cfRule type="cellIs" dxfId="343" priority="12" operator="greaterThan">
      <formula>10</formula>
    </cfRule>
  </conditionalFormatting>
  <conditionalFormatting sqref="C21">
    <cfRule type="duplicateValues" dxfId="342" priority="11"/>
  </conditionalFormatting>
  <conditionalFormatting sqref="G21:I21">
    <cfRule type="cellIs" dxfId="341" priority="10" operator="greaterThan">
      <formula>10</formula>
    </cfRule>
  </conditionalFormatting>
  <conditionalFormatting sqref="I21">
    <cfRule type="cellIs" dxfId="340" priority="8" operator="greaterThan">
      <formula>10</formula>
    </cfRule>
    <cfRule type="cellIs" dxfId="339" priority="9" stopIfTrue="1" operator="greaterThan">
      <formula>10</formula>
    </cfRule>
  </conditionalFormatting>
  <conditionalFormatting sqref="I21">
    <cfRule type="cellIs" dxfId="338" priority="7" operator="greaterThan">
      <formula>10</formula>
    </cfRule>
  </conditionalFormatting>
  <conditionalFormatting sqref="O14:O21">
    <cfRule type="cellIs" dxfId="337" priority="5" operator="greaterThan">
      <formula>10</formula>
    </cfRule>
    <cfRule type="cellIs" dxfId="336" priority="6" stopIfTrue="1" operator="greaterThan">
      <formula>10</formula>
    </cfRule>
  </conditionalFormatting>
  <conditionalFormatting sqref="O14:O21">
    <cfRule type="cellIs" dxfId="335" priority="4" operator="greaterThan">
      <formula>10</formula>
    </cfRule>
  </conditionalFormatting>
  <conditionalFormatting sqref="N14:N21">
    <cfRule type="cellIs" dxfId="334" priority="2" operator="greaterThan">
      <formula>10</formula>
    </cfRule>
    <cfRule type="cellIs" dxfId="333" priority="3" stopIfTrue="1" operator="greaterThan">
      <formula>10</formula>
    </cfRule>
  </conditionalFormatting>
  <conditionalFormatting sqref="N14:N21">
    <cfRule type="cellIs" dxfId="332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164 X10:X159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L234"/>
  <sheetViews>
    <sheetView tabSelected="1" zoomScale="115" zoomScaleNormal="115" workbookViewId="0">
      <pane ySplit="3" topLeftCell="A43" activePane="bottomLeft" state="frozen"/>
      <selection activeCell="A7" sqref="A7:XFD8"/>
      <selection pane="bottomLeft" activeCell="O241" sqref="O241"/>
    </sheetView>
  </sheetViews>
  <sheetFormatPr defaultColWidth="9" defaultRowHeight="15.75"/>
  <cols>
    <col min="1" max="1" width="1.375" style="1" customWidth="1"/>
    <col min="2" max="2" width="4" style="1" customWidth="1"/>
    <col min="3" max="3" width="10.625" style="1" customWidth="1"/>
    <col min="4" max="4" width="15.25" style="1" bestFit="1" customWidth="1"/>
    <col min="5" max="5" width="5.5" style="1" bestFit="1" customWidth="1"/>
    <col min="6" max="6" width="11.25" style="1" bestFit="1" customWidth="1"/>
    <col min="7" max="9" width="4.875" style="1" customWidth="1"/>
    <col min="10" max="14" width="4.875" style="1" hidden="1" customWidth="1"/>
    <col min="15" max="16" width="4.875" style="1" customWidth="1"/>
    <col min="17" max="17" width="6.5" style="1" hidden="1" customWidth="1"/>
    <col min="18" max="18" width="6.375" style="1" hidden="1" customWidth="1"/>
    <col min="19" max="19" width="18.5" style="1" bestFit="1" customWidth="1"/>
    <col min="20" max="20" width="13" style="1" customWidth="1"/>
    <col min="21" max="21" width="28.875" style="1" customWidth="1"/>
    <col min="22" max="22" width="7.75" style="41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111" t="s">
        <v>0</v>
      </c>
      <c r="C1" s="111"/>
      <c r="D1" s="111"/>
      <c r="E1" s="111"/>
      <c r="F1" s="111"/>
      <c r="G1" s="112" t="s">
        <v>268</v>
      </c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V1" s="83" t="s">
        <v>125</v>
      </c>
      <c r="W1" s="84" t="s">
        <v>257</v>
      </c>
      <c r="X1" s="90" t="str">
        <f>W1&amp;W2</f>
        <v>BAS1112</v>
      </c>
      <c r="Y1" s="89"/>
    </row>
    <row r="2" spans="2:38" ht="25.5" customHeight="1">
      <c r="B2" s="113" t="s">
        <v>1</v>
      </c>
      <c r="C2" s="113"/>
      <c r="D2" s="113"/>
      <c r="E2" s="113"/>
      <c r="F2" s="113"/>
      <c r="G2" s="114" t="s">
        <v>53</v>
      </c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V2" s="85" t="s">
        <v>126</v>
      </c>
      <c r="W2" s="92"/>
      <c r="AD2" s="60"/>
      <c r="AE2" s="61"/>
      <c r="AF2" s="60"/>
      <c r="AG2" s="60"/>
      <c r="AH2" s="60"/>
      <c r="AI2" s="61"/>
      <c r="AJ2" s="60"/>
    </row>
    <row r="3" spans="2:38" ht="4.5" customHeight="1">
      <c r="B3" s="5"/>
      <c r="C3" s="5"/>
      <c r="D3" s="5"/>
      <c r="E3" s="5"/>
      <c r="F3" s="6"/>
      <c r="G3" s="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6"/>
      <c r="AE3" s="62"/>
      <c r="AI3" s="62"/>
    </row>
    <row r="4" spans="2:38" ht="23.25" customHeight="1">
      <c r="B4" s="115" t="s">
        <v>2</v>
      </c>
      <c r="C4" s="115"/>
      <c r="D4" s="116" t="s">
        <v>276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7" t="s">
        <v>275</v>
      </c>
      <c r="P4" s="117"/>
      <c r="Q4" s="117"/>
      <c r="R4" s="117"/>
      <c r="S4" s="117"/>
      <c r="T4" s="117"/>
      <c r="W4" s="60"/>
      <c r="X4" s="118" t="s">
        <v>47</v>
      </c>
      <c r="Y4" s="118" t="s">
        <v>8</v>
      </c>
      <c r="Z4" s="118" t="s">
        <v>46</v>
      </c>
      <c r="AA4" s="118" t="s">
        <v>45</v>
      </c>
      <c r="AB4" s="118"/>
      <c r="AC4" s="118"/>
      <c r="AD4" s="118"/>
      <c r="AE4" s="118" t="s">
        <v>44</v>
      </c>
      <c r="AF4" s="118"/>
      <c r="AG4" s="118" t="s">
        <v>42</v>
      </c>
      <c r="AH4" s="118"/>
      <c r="AI4" s="118" t="s">
        <v>43</v>
      </c>
      <c r="AJ4" s="118"/>
      <c r="AK4" s="118" t="s">
        <v>41</v>
      </c>
      <c r="AL4" s="118"/>
    </row>
    <row r="5" spans="2:38" ht="17.25" customHeight="1">
      <c r="B5" s="119" t="s">
        <v>3</v>
      </c>
      <c r="C5" s="119"/>
      <c r="D5" s="8"/>
      <c r="F5" s="88" t="s">
        <v>258</v>
      </c>
      <c r="G5" s="120" t="e">
        <f>VLOOKUP(X1,#REF!,2,0)</f>
        <v>#REF!</v>
      </c>
      <c r="H5" s="120"/>
      <c r="I5" s="120"/>
      <c r="J5" s="88"/>
      <c r="K5" s="88"/>
      <c r="L5" s="88"/>
      <c r="M5" s="88"/>
      <c r="N5" s="88"/>
      <c r="O5" s="88" t="s">
        <v>259</v>
      </c>
      <c r="P5" s="88"/>
      <c r="Q5" s="88"/>
      <c r="R5" s="88"/>
      <c r="S5" s="91" t="s">
        <v>259</v>
      </c>
      <c r="T5" s="88" t="e">
        <f>VLOOKUP(X1,#REF!,3,0)</f>
        <v>#REF!</v>
      </c>
      <c r="W5" s="60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  <c r="O6" s="56"/>
      <c r="P6" s="3"/>
      <c r="Q6" s="3"/>
      <c r="R6" s="3"/>
      <c r="S6" s="3"/>
      <c r="T6" s="3"/>
      <c r="W6" s="60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</row>
    <row r="7" spans="2:38" ht="21.75" customHeight="1">
      <c r="B7" s="121" t="s">
        <v>4</v>
      </c>
      <c r="C7" s="123" t="s">
        <v>5</v>
      </c>
      <c r="D7" s="125" t="s">
        <v>6</v>
      </c>
      <c r="E7" s="126"/>
      <c r="F7" s="121" t="s">
        <v>8</v>
      </c>
      <c r="G7" s="129" t="s">
        <v>9</v>
      </c>
      <c r="H7" s="129" t="s">
        <v>10</v>
      </c>
      <c r="I7" s="131" t="s">
        <v>277</v>
      </c>
      <c r="J7" s="129" t="s">
        <v>12</v>
      </c>
      <c r="K7" s="131" t="s">
        <v>13</v>
      </c>
      <c r="L7" s="131" t="s">
        <v>14</v>
      </c>
      <c r="M7" s="131" t="s">
        <v>15</v>
      </c>
      <c r="N7" s="143" t="s">
        <v>16</v>
      </c>
      <c r="O7" s="131" t="s">
        <v>274</v>
      </c>
      <c r="P7" s="121" t="s">
        <v>17</v>
      </c>
      <c r="Q7" s="131" t="s">
        <v>18</v>
      </c>
      <c r="R7" s="121" t="s">
        <v>19</v>
      </c>
      <c r="S7" s="121" t="s">
        <v>20</v>
      </c>
      <c r="T7" s="121" t="s">
        <v>272</v>
      </c>
      <c r="W7" s="60"/>
      <c r="X7" s="118"/>
      <c r="Y7" s="118"/>
      <c r="Z7" s="118"/>
      <c r="AA7" s="63" t="s">
        <v>21</v>
      </c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24</v>
      </c>
      <c r="AG7" s="63" t="s">
        <v>25</v>
      </c>
      <c r="AH7" s="63" t="s">
        <v>24</v>
      </c>
      <c r="AI7" s="63" t="s">
        <v>25</v>
      </c>
      <c r="AJ7" s="63" t="s">
        <v>24</v>
      </c>
      <c r="AK7" s="63" t="s">
        <v>25</v>
      </c>
      <c r="AL7" s="64" t="s">
        <v>24</v>
      </c>
    </row>
    <row r="8" spans="2:38" ht="21.75" customHeight="1">
      <c r="B8" s="122"/>
      <c r="C8" s="124"/>
      <c r="D8" s="127"/>
      <c r="E8" s="128"/>
      <c r="F8" s="122"/>
      <c r="G8" s="129"/>
      <c r="H8" s="129"/>
      <c r="I8" s="131"/>
      <c r="J8" s="129"/>
      <c r="K8" s="131"/>
      <c r="L8" s="131"/>
      <c r="M8" s="131"/>
      <c r="N8" s="143"/>
      <c r="O8" s="131"/>
      <c r="P8" s="132"/>
      <c r="Q8" s="131"/>
      <c r="R8" s="122"/>
      <c r="S8" s="132"/>
      <c r="T8" s="132"/>
      <c r="V8" s="87"/>
      <c r="W8" s="60"/>
      <c r="X8" s="65" t="str">
        <f>+D4</f>
        <v>ĐƯỜNG LỐI CÁCH MANGK CỦA ĐẢNG CSVN</v>
      </c>
      <c r="Y8" s="66" t="str">
        <f>+O4</f>
        <v>Nhóm: BAS1112</v>
      </c>
      <c r="Z8" s="67">
        <f>+$AI$8+$AK$8+$AG$8</f>
        <v>150</v>
      </c>
      <c r="AA8" s="61">
        <f>COUNTIF($S$9:$S$219,"Khiển trách")</f>
        <v>0</v>
      </c>
      <c r="AB8" s="61">
        <f>COUNTIF($S$9:$S$219,"Cảnh cáo")</f>
        <v>0</v>
      </c>
      <c r="AC8" s="61">
        <f>COUNTIF($S$9:$S$219,"Đình chỉ thi")</f>
        <v>0</v>
      </c>
      <c r="AD8" s="68">
        <f>+($AA$8+$AB$8+$AC$8)/$Z$8*100%</f>
        <v>0</v>
      </c>
      <c r="AE8" s="61">
        <f>SUM(COUNTIF($S$9:$S$217,"Vắng"),COUNTIF($S$9:$S$217,"Vắng có phép"))</f>
        <v>0</v>
      </c>
      <c r="AF8" s="69">
        <f>+$AE$8/$Z$8</f>
        <v>0</v>
      </c>
      <c r="AG8" s="70">
        <f>COUNTIF($W$9:$W$217,"Thi lại")</f>
        <v>112</v>
      </c>
      <c r="AH8" s="69">
        <f>+$AG$8/$Z$8</f>
        <v>0.7466666666666667</v>
      </c>
      <c r="AI8" s="70">
        <f>COUNTIF($W$9:$W$218,"Học lại")</f>
        <v>28</v>
      </c>
      <c r="AJ8" s="69">
        <f>+$AI$8/$Z$8</f>
        <v>0.18666666666666668</v>
      </c>
      <c r="AK8" s="61">
        <f>COUNTIF($W$10:$W$218,"Đạt")</f>
        <v>10</v>
      </c>
      <c r="AL8" s="68">
        <f>+$AK$8/$Z$8</f>
        <v>6.6666666666666666E-2</v>
      </c>
    </row>
    <row r="9" spans="2:38">
      <c r="B9" s="133" t="s">
        <v>26</v>
      </c>
      <c r="C9" s="134"/>
      <c r="D9" s="134"/>
      <c r="E9" s="134"/>
      <c r="F9" s="135"/>
      <c r="G9" s="11">
        <v>10</v>
      </c>
      <c r="H9" s="11">
        <v>20</v>
      </c>
      <c r="I9" s="12"/>
      <c r="J9" s="11"/>
      <c r="K9" s="13"/>
      <c r="L9" s="14"/>
      <c r="M9" s="14"/>
      <c r="N9" s="15"/>
      <c r="O9" s="57">
        <f>100-(G9+H9+I9+J9)</f>
        <v>70</v>
      </c>
      <c r="P9" s="122"/>
      <c r="Q9" s="16"/>
      <c r="R9" s="16"/>
      <c r="S9" s="122"/>
      <c r="T9" s="12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>
      <c r="B10" s="17">
        <v>1</v>
      </c>
      <c r="C10" s="24" t="s">
        <v>151</v>
      </c>
      <c r="D10" s="25" t="s">
        <v>152</v>
      </c>
      <c r="E10" s="26" t="s">
        <v>57</v>
      </c>
      <c r="F10" s="24" t="s">
        <v>149</v>
      </c>
      <c r="G10" s="28">
        <v>10</v>
      </c>
      <c r="H10" s="28">
        <v>7</v>
      </c>
      <c r="I10" s="97">
        <v>4</v>
      </c>
      <c r="J10" s="19" t="s">
        <v>27</v>
      </c>
      <c r="K10" s="20"/>
      <c r="L10" s="20"/>
      <c r="M10" s="20"/>
      <c r="N10" s="77"/>
      <c r="O10" s="93">
        <v>4</v>
      </c>
      <c r="P10" s="21">
        <f t="shared" ref="P10:P73" si="0">ROUND(SUMPRODUCT(G10:O10,$G$9:$O$9)/100,1)</f>
        <v>5.2</v>
      </c>
      <c r="Q10" s="22" t="str">
        <f t="shared" ref="Q10:Q73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2" t="str">
        <f t="shared" ref="R10:R73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34" t="s">
        <v>270</v>
      </c>
      <c r="T10" s="82" t="s">
        <v>279</v>
      </c>
      <c r="U10" s="3"/>
      <c r="V10" s="41" t="str">
        <f>C10&amp;$W$1&amp;$W$2</f>
        <v>B17DCCN048BAS1112</v>
      </c>
      <c r="W10" s="72" t="str">
        <f>IF(S10="Không đủ ĐKDT","Học lại",IF(S10="Đình chỉ thi","Học lại",IF(AND(MID(F10,2,2)&gt;="12",S10="Vắng"),"Học lại",IF(S10="Vắng có phép", "Thi lại",IF(S10="Nợ học phí", "Thi lại",IF(AND((MID(F10,2,2)&lt;"12"),P10&lt;4.5),"Thi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3">
        <v>2</v>
      </c>
      <c r="C11" s="24" t="s">
        <v>153</v>
      </c>
      <c r="D11" s="25" t="s">
        <v>132</v>
      </c>
      <c r="E11" s="26" t="s">
        <v>139</v>
      </c>
      <c r="F11" s="24" t="s">
        <v>117</v>
      </c>
      <c r="G11" s="28">
        <v>8</v>
      </c>
      <c r="H11" s="28">
        <v>5</v>
      </c>
      <c r="I11" s="97">
        <v>3</v>
      </c>
      <c r="J11" s="28" t="s">
        <v>27</v>
      </c>
      <c r="K11" s="29"/>
      <c r="L11" s="29"/>
      <c r="M11" s="29"/>
      <c r="N11" s="78"/>
      <c r="O11" s="93">
        <v>3</v>
      </c>
      <c r="P11" s="31">
        <f t="shared" si="0"/>
        <v>3.9</v>
      </c>
      <c r="Q11" s="32" t="str">
        <f t="shared" si="1"/>
        <v>F</v>
      </c>
      <c r="R11" s="33" t="str">
        <f t="shared" si="2"/>
        <v>Kém</v>
      </c>
      <c r="S11" s="34" t="s">
        <v>270</v>
      </c>
      <c r="T11" s="82" t="s">
        <v>279</v>
      </c>
      <c r="U11" s="3"/>
      <c r="V11" s="41" t="str">
        <f t="shared" ref="V11:V74" si="3">C11&amp;$W$1&amp;$W$2</f>
        <v>B16DCVT020BAS1112</v>
      </c>
      <c r="W11" s="72" t="str">
        <f t="shared" ref="W11:W74" si="4">IF(S11="Không đủ ĐKDT","Học lại",IF(S11="Đình chỉ thi","Học lại",IF(AND(MID(F11,2,2)&gt;="12",S11="Vắng"),"Học lại",IF(S11="Vắng có phép", "Thi lại",IF(S11="Nợ học phí", "Thi lại",IF(AND((MID(F11,2,2)&lt;"12"),P11&lt;4.5),"Thi lại",IF(P11&lt;4,"Học lại","Đạt")))))))</f>
        <v>Học lại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3">
        <v>3</v>
      </c>
      <c r="C12" s="24" t="s">
        <v>163</v>
      </c>
      <c r="D12" s="25" t="s">
        <v>164</v>
      </c>
      <c r="E12" s="26" t="s">
        <v>111</v>
      </c>
      <c r="F12" s="24" t="s">
        <v>112</v>
      </c>
      <c r="G12" s="28">
        <v>5</v>
      </c>
      <c r="H12" s="28">
        <v>6</v>
      </c>
      <c r="I12" s="97">
        <v>3</v>
      </c>
      <c r="J12" s="28" t="s">
        <v>27</v>
      </c>
      <c r="K12" s="35"/>
      <c r="L12" s="35"/>
      <c r="M12" s="35"/>
      <c r="N12" s="78"/>
      <c r="O12" s="97">
        <v>3</v>
      </c>
      <c r="P12" s="31">
        <f t="shared" si="0"/>
        <v>3.8</v>
      </c>
      <c r="Q12" s="32" t="str">
        <f t="shared" si="1"/>
        <v>F</v>
      </c>
      <c r="R12" s="33" t="str">
        <f t="shared" si="2"/>
        <v>Kém</v>
      </c>
      <c r="S12" s="34" t="s">
        <v>270</v>
      </c>
      <c r="T12" s="34" t="s">
        <v>269</v>
      </c>
      <c r="U12" s="3"/>
      <c r="V12" s="41" t="str">
        <f t="shared" si="3"/>
        <v>B17DCCN746BAS1112</v>
      </c>
      <c r="W12" s="72" t="str">
        <f t="shared" si="4"/>
        <v>Học lại</v>
      </c>
      <c r="X12" s="73"/>
      <c r="Y12" s="73"/>
      <c r="Z12" s="96"/>
      <c r="AA12" s="62"/>
      <c r="AB12" s="62"/>
      <c r="AC12" s="62"/>
      <c r="AD12" s="74"/>
      <c r="AE12" s="62"/>
      <c r="AF12" s="75"/>
      <c r="AG12" s="76"/>
      <c r="AH12" s="75"/>
      <c r="AI12" s="76"/>
      <c r="AJ12" s="75"/>
      <c r="AK12" s="62"/>
      <c r="AL12" s="74"/>
    </row>
    <row r="13" spans="2:38" ht="18.75" customHeight="1">
      <c r="B13" s="23">
        <v>4</v>
      </c>
      <c r="C13" s="24" t="s">
        <v>165</v>
      </c>
      <c r="D13" s="25" t="s">
        <v>166</v>
      </c>
      <c r="E13" s="26" t="s">
        <v>81</v>
      </c>
      <c r="F13" s="24" t="s">
        <v>138</v>
      </c>
      <c r="G13" s="28">
        <v>7</v>
      </c>
      <c r="H13" s="28">
        <v>5</v>
      </c>
      <c r="I13" s="97">
        <v>2</v>
      </c>
      <c r="J13" s="28" t="s">
        <v>27</v>
      </c>
      <c r="K13" s="35"/>
      <c r="L13" s="35"/>
      <c r="M13" s="35"/>
      <c r="N13" s="78"/>
      <c r="O13" s="97">
        <v>2</v>
      </c>
      <c r="P13" s="31">
        <f t="shared" si="0"/>
        <v>3.1</v>
      </c>
      <c r="Q13" s="32" t="str">
        <f t="shared" si="1"/>
        <v>F</v>
      </c>
      <c r="R13" s="33" t="str">
        <f t="shared" si="2"/>
        <v>Kém</v>
      </c>
      <c r="S13" s="34" t="s">
        <v>270</v>
      </c>
      <c r="T13" s="34" t="s">
        <v>269</v>
      </c>
      <c r="U13" s="3"/>
      <c r="V13" s="41" t="str">
        <f t="shared" si="3"/>
        <v>B17DCPT154BAS1112</v>
      </c>
      <c r="W13" s="72" t="str">
        <f t="shared" si="4"/>
        <v>Học lại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3">
        <v>5</v>
      </c>
      <c r="C14" s="24" t="s">
        <v>167</v>
      </c>
      <c r="D14" s="25" t="s">
        <v>69</v>
      </c>
      <c r="E14" s="26" t="s">
        <v>103</v>
      </c>
      <c r="F14" s="24" t="s">
        <v>137</v>
      </c>
      <c r="G14" s="28">
        <v>8</v>
      </c>
      <c r="H14" s="28">
        <v>8</v>
      </c>
      <c r="I14" s="93">
        <v>1</v>
      </c>
      <c r="J14" s="28" t="s">
        <v>27</v>
      </c>
      <c r="K14" s="35"/>
      <c r="L14" s="35"/>
      <c r="M14" s="35"/>
      <c r="N14" s="78"/>
      <c r="O14" s="93">
        <v>1</v>
      </c>
      <c r="P14" s="31">
        <f t="shared" si="0"/>
        <v>3.1</v>
      </c>
      <c r="Q14" s="32" t="str">
        <f t="shared" si="1"/>
        <v>F</v>
      </c>
      <c r="R14" s="33" t="str">
        <f t="shared" si="2"/>
        <v>Kém</v>
      </c>
      <c r="S14" s="34" t="s">
        <v>270</v>
      </c>
      <c r="T14" s="34" t="s">
        <v>267</v>
      </c>
      <c r="U14" s="3"/>
      <c r="V14" s="41" t="str">
        <f t="shared" si="3"/>
        <v>B17DCCN289BAS1112</v>
      </c>
      <c r="W14" s="72" t="str">
        <f t="shared" si="4"/>
        <v>Học lại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3">
        <v>6</v>
      </c>
      <c r="C15" s="24" t="s">
        <v>169</v>
      </c>
      <c r="D15" s="25" t="s">
        <v>170</v>
      </c>
      <c r="E15" s="26" t="s">
        <v>95</v>
      </c>
      <c r="F15" s="24" t="s">
        <v>140</v>
      </c>
      <c r="G15" s="28">
        <v>8</v>
      </c>
      <c r="H15" s="28">
        <v>7</v>
      </c>
      <c r="I15" s="93">
        <v>2</v>
      </c>
      <c r="J15" s="28" t="s">
        <v>27</v>
      </c>
      <c r="K15" s="35"/>
      <c r="L15" s="35"/>
      <c r="M15" s="35"/>
      <c r="N15" s="78"/>
      <c r="O15" s="93">
        <v>2</v>
      </c>
      <c r="P15" s="31">
        <f t="shared" si="0"/>
        <v>3.6</v>
      </c>
      <c r="Q15" s="32" t="str">
        <f t="shared" si="1"/>
        <v>F</v>
      </c>
      <c r="R15" s="33" t="str">
        <f t="shared" si="2"/>
        <v>Kém</v>
      </c>
      <c r="S15" s="34" t="s">
        <v>270</v>
      </c>
      <c r="T15" s="34" t="s">
        <v>266</v>
      </c>
      <c r="U15" s="3"/>
      <c r="V15" s="41" t="str">
        <f t="shared" si="3"/>
        <v>B17DCAT205BAS1112</v>
      </c>
      <c r="W15" s="72" t="str">
        <f t="shared" si="4"/>
        <v>Học lại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3">
        <v>7</v>
      </c>
      <c r="C16" s="24" t="s">
        <v>171</v>
      </c>
      <c r="D16" s="25" t="s">
        <v>172</v>
      </c>
      <c r="E16" s="26" t="s">
        <v>87</v>
      </c>
      <c r="F16" s="24" t="s">
        <v>131</v>
      </c>
      <c r="G16" s="28">
        <v>8</v>
      </c>
      <c r="H16" s="28">
        <v>7</v>
      </c>
      <c r="I16" s="93">
        <v>4</v>
      </c>
      <c r="J16" s="28" t="s">
        <v>27</v>
      </c>
      <c r="K16" s="35"/>
      <c r="L16" s="35"/>
      <c r="M16" s="35"/>
      <c r="N16" s="78"/>
      <c r="O16" s="93">
        <v>4</v>
      </c>
      <c r="P16" s="31">
        <f t="shared" si="0"/>
        <v>5</v>
      </c>
      <c r="Q16" s="32" t="str">
        <f t="shared" si="1"/>
        <v>D+</v>
      </c>
      <c r="R16" s="33" t="str">
        <f t="shared" si="2"/>
        <v>Trung bình yếu</v>
      </c>
      <c r="S16" s="34" t="s">
        <v>270</v>
      </c>
      <c r="T16" s="34" t="s">
        <v>280</v>
      </c>
      <c r="U16" s="3"/>
      <c r="V16" s="41" t="str">
        <f t="shared" si="3"/>
        <v>B17DCVT339BAS1112</v>
      </c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3">
        <v>8</v>
      </c>
      <c r="C17" s="24" t="s">
        <v>174</v>
      </c>
      <c r="D17" s="25" t="s">
        <v>69</v>
      </c>
      <c r="E17" s="26" t="s">
        <v>93</v>
      </c>
      <c r="F17" s="24" t="s">
        <v>145</v>
      </c>
      <c r="G17" s="28">
        <v>5</v>
      </c>
      <c r="H17" s="28">
        <v>5</v>
      </c>
      <c r="I17" s="30">
        <v>3</v>
      </c>
      <c r="J17" s="28" t="s">
        <v>27</v>
      </c>
      <c r="K17" s="35"/>
      <c r="L17" s="35"/>
      <c r="M17" s="35"/>
      <c r="N17" s="78"/>
      <c r="O17" s="30">
        <v>3</v>
      </c>
      <c r="P17" s="31">
        <f t="shared" si="0"/>
        <v>3.6</v>
      </c>
      <c r="Q17" s="32" t="str">
        <f t="shared" si="1"/>
        <v>F</v>
      </c>
      <c r="R17" s="33" t="str">
        <f t="shared" si="2"/>
        <v>Kém</v>
      </c>
      <c r="S17" s="34" t="s">
        <v>270</v>
      </c>
      <c r="T17" s="34" t="s">
        <v>281</v>
      </c>
      <c r="U17" s="3"/>
      <c r="V17" s="41" t="str">
        <f t="shared" si="3"/>
        <v>B16DCVT306BAS1112</v>
      </c>
      <c r="W17" s="72" t="str">
        <f t="shared" si="4"/>
        <v>Học lại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3">
        <v>9</v>
      </c>
      <c r="C18" s="24" t="s">
        <v>175</v>
      </c>
      <c r="D18" s="25" t="s">
        <v>176</v>
      </c>
      <c r="E18" s="26" t="s">
        <v>95</v>
      </c>
      <c r="F18" s="24" t="s">
        <v>150</v>
      </c>
      <c r="G18" s="28">
        <v>9</v>
      </c>
      <c r="H18" s="28">
        <v>7</v>
      </c>
      <c r="I18" s="30">
        <v>2</v>
      </c>
      <c r="J18" s="28" t="s">
        <v>27</v>
      </c>
      <c r="K18" s="35"/>
      <c r="L18" s="35"/>
      <c r="M18" s="35"/>
      <c r="N18" s="78"/>
      <c r="O18" s="30">
        <v>2</v>
      </c>
      <c r="P18" s="31">
        <f t="shared" si="0"/>
        <v>3.7</v>
      </c>
      <c r="Q18" s="32" t="str">
        <f t="shared" si="1"/>
        <v>F</v>
      </c>
      <c r="R18" s="33" t="str">
        <f t="shared" si="2"/>
        <v>Kém</v>
      </c>
      <c r="S18" s="34" t="s">
        <v>270</v>
      </c>
      <c r="T18" s="34" t="s">
        <v>281</v>
      </c>
      <c r="U18" s="3"/>
      <c r="V18" s="41" t="str">
        <f t="shared" si="3"/>
        <v>B17DCCN668BAS1112</v>
      </c>
      <c r="W18" s="72" t="str">
        <f t="shared" si="4"/>
        <v>Học lại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3">
        <v>10</v>
      </c>
      <c r="C19" s="24" t="s">
        <v>178</v>
      </c>
      <c r="D19" s="25" t="s">
        <v>146</v>
      </c>
      <c r="E19" s="26" t="s">
        <v>103</v>
      </c>
      <c r="F19" s="24" t="s">
        <v>155</v>
      </c>
      <c r="G19" s="28">
        <v>9</v>
      </c>
      <c r="H19" s="28">
        <v>7</v>
      </c>
      <c r="I19" s="30">
        <v>2</v>
      </c>
      <c r="J19" s="28" t="s">
        <v>27</v>
      </c>
      <c r="K19" s="35"/>
      <c r="L19" s="35"/>
      <c r="M19" s="35"/>
      <c r="N19" s="78"/>
      <c r="O19" s="30">
        <v>2</v>
      </c>
      <c r="P19" s="31">
        <f t="shared" si="0"/>
        <v>3.7</v>
      </c>
      <c r="Q19" s="32" t="str">
        <f t="shared" si="1"/>
        <v>F</v>
      </c>
      <c r="R19" s="33" t="str">
        <f t="shared" si="2"/>
        <v>Kém</v>
      </c>
      <c r="S19" s="34" t="s">
        <v>270</v>
      </c>
      <c r="T19" s="34" t="s">
        <v>278</v>
      </c>
      <c r="U19" s="3"/>
      <c r="V19" s="41" t="str">
        <f t="shared" si="3"/>
        <v>B17DCCN287BAS1112</v>
      </c>
      <c r="W19" s="72" t="str">
        <f t="shared" si="4"/>
        <v>Học lại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3">
        <v>11</v>
      </c>
      <c r="C20" s="24" t="s">
        <v>182</v>
      </c>
      <c r="D20" s="25" t="s">
        <v>183</v>
      </c>
      <c r="E20" s="26" t="s">
        <v>107</v>
      </c>
      <c r="F20" s="24" t="s">
        <v>155</v>
      </c>
      <c r="G20" s="28">
        <v>7</v>
      </c>
      <c r="H20" s="28">
        <v>5</v>
      </c>
      <c r="I20" s="30">
        <v>3</v>
      </c>
      <c r="J20" s="28" t="s">
        <v>27</v>
      </c>
      <c r="K20" s="35"/>
      <c r="L20" s="35"/>
      <c r="M20" s="35"/>
      <c r="N20" s="78"/>
      <c r="O20" s="30">
        <v>3</v>
      </c>
      <c r="P20" s="31">
        <f t="shared" si="0"/>
        <v>3.8</v>
      </c>
      <c r="Q20" s="32" t="str">
        <f t="shared" si="1"/>
        <v>F</v>
      </c>
      <c r="R20" s="33" t="str">
        <f t="shared" si="2"/>
        <v>Kém</v>
      </c>
      <c r="S20" s="34" t="s">
        <v>270</v>
      </c>
      <c r="T20" s="34" t="s">
        <v>278</v>
      </c>
      <c r="U20" s="3"/>
      <c r="V20" s="41" t="str">
        <f t="shared" si="3"/>
        <v>B17DCCN419BAS1112</v>
      </c>
      <c r="W20" s="72" t="str">
        <f t="shared" si="4"/>
        <v>Học lại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>
      <c r="B21" s="23">
        <v>12</v>
      </c>
      <c r="C21" s="24" t="s">
        <v>179</v>
      </c>
      <c r="D21" s="25" t="s">
        <v>180</v>
      </c>
      <c r="E21" s="26" t="s">
        <v>181</v>
      </c>
      <c r="F21" s="24" t="s">
        <v>130</v>
      </c>
      <c r="G21" s="28">
        <v>8</v>
      </c>
      <c r="H21" s="28">
        <v>7</v>
      </c>
      <c r="I21" s="30">
        <v>2</v>
      </c>
      <c r="J21" s="28" t="s">
        <v>27</v>
      </c>
      <c r="K21" s="35"/>
      <c r="L21" s="35"/>
      <c r="M21" s="35"/>
      <c r="N21" s="78"/>
      <c r="O21" s="30">
        <v>2</v>
      </c>
      <c r="P21" s="31">
        <f t="shared" si="0"/>
        <v>3.6</v>
      </c>
      <c r="Q21" s="32" t="str">
        <f t="shared" si="1"/>
        <v>F</v>
      </c>
      <c r="R21" s="33" t="str">
        <f t="shared" si="2"/>
        <v>Kém</v>
      </c>
      <c r="S21" s="34" t="s">
        <v>270</v>
      </c>
      <c r="T21" s="34" t="s">
        <v>278</v>
      </c>
      <c r="U21" s="3"/>
      <c r="V21" s="41" t="str">
        <f t="shared" si="3"/>
        <v>B17DCVT198BAS1112</v>
      </c>
      <c r="W21" s="72" t="str">
        <f t="shared" si="4"/>
        <v>Học lại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>
      <c r="B22" s="23">
        <v>13</v>
      </c>
      <c r="C22" s="24" t="s">
        <v>187</v>
      </c>
      <c r="D22" s="25" t="s">
        <v>89</v>
      </c>
      <c r="E22" s="26" t="s">
        <v>122</v>
      </c>
      <c r="F22" s="24" t="s">
        <v>148</v>
      </c>
      <c r="G22" s="28">
        <v>8</v>
      </c>
      <c r="H22" s="28">
        <v>9</v>
      </c>
      <c r="I22" s="93">
        <v>4</v>
      </c>
      <c r="J22" s="28" t="s">
        <v>27</v>
      </c>
      <c r="K22" s="35"/>
      <c r="L22" s="35"/>
      <c r="M22" s="35"/>
      <c r="N22" s="78"/>
      <c r="O22" s="93">
        <v>4</v>
      </c>
      <c r="P22" s="31">
        <f t="shared" si="0"/>
        <v>5.4</v>
      </c>
      <c r="Q22" s="32" t="str">
        <f t="shared" si="1"/>
        <v>D+</v>
      </c>
      <c r="R22" s="33" t="str">
        <f t="shared" si="2"/>
        <v>Trung bình yếu</v>
      </c>
      <c r="S22" s="34" t="s">
        <v>270</v>
      </c>
      <c r="T22" s="34" t="s">
        <v>282</v>
      </c>
      <c r="U22" s="3"/>
      <c r="V22" s="41" t="str">
        <f t="shared" si="3"/>
        <v>B17DCCN510BAS1112</v>
      </c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>
      <c r="B23" s="23">
        <v>14</v>
      </c>
      <c r="C23" s="24" t="s">
        <v>184</v>
      </c>
      <c r="D23" s="25" t="s">
        <v>185</v>
      </c>
      <c r="E23" s="26" t="s">
        <v>67</v>
      </c>
      <c r="F23" s="24" t="s">
        <v>144</v>
      </c>
      <c r="G23" s="28">
        <v>10</v>
      </c>
      <c r="H23" s="28">
        <v>8</v>
      </c>
      <c r="I23" s="93">
        <v>5</v>
      </c>
      <c r="J23" s="28" t="s">
        <v>27</v>
      </c>
      <c r="K23" s="35"/>
      <c r="L23" s="35"/>
      <c r="M23" s="35"/>
      <c r="N23" s="78"/>
      <c r="O23" s="93">
        <v>5</v>
      </c>
      <c r="P23" s="31">
        <f t="shared" si="0"/>
        <v>6.1</v>
      </c>
      <c r="Q23" s="32" t="str">
        <f t="shared" si="1"/>
        <v>C</v>
      </c>
      <c r="R23" s="33" t="str">
        <f t="shared" si="2"/>
        <v>Trung bình</v>
      </c>
      <c r="S23" s="34" t="s">
        <v>270</v>
      </c>
      <c r="T23" s="34" t="s">
        <v>282</v>
      </c>
      <c r="U23" s="3"/>
      <c r="V23" s="41" t="str">
        <f t="shared" si="3"/>
        <v>B17DCQT044BAS1112</v>
      </c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>
      <c r="B24" s="23">
        <v>15</v>
      </c>
      <c r="C24" s="24" t="s">
        <v>192</v>
      </c>
      <c r="D24" s="25" t="s">
        <v>110</v>
      </c>
      <c r="E24" s="26" t="s">
        <v>70</v>
      </c>
      <c r="F24" s="24" t="s">
        <v>173</v>
      </c>
      <c r="G24" s="28">
        <v>10</v>
      </c>
      <c r="H24" s="28">
        <v>7</v>
      </c>
      <c r="I24" s="93">
        <v>2</v>
      </c>
      <c r="J24" s="28" t="s">
        <v>27</v>
      </c>
      <c r="K24" s="35"/>
      <c r="L24" s="35"/>
      <c r="M24" s="35"/>
      <c r="N24" s="78"/>
      <c r="O24" s="93">
        <v>2</v>
      </c>
      <c r="P24" s="31">
        <f t="shared" si="0"/>
        <v>3.8</v>
      </c>
      <c r="Q24" s="32" t="str">
        <f t="shared" si="1"/>
        <v>F</v>
      </c>
      <c r="R24" s="33" t="str">
        <f t="shared" si="2"/>
        <v>Kém</v>
      </c>
      <c r="S24" s="34" t="s">
        <v>270</v>
      </c>
      <c r="T24" s="34" t="s">
        <v>283</v>
      </c>
      <c r="U24" s="3"/>
      <c r="V24" s="41" t="str">
        <f t="shared" si="3"/>
        <v>B16DCDT078BAS1112</v>
      </c>
      <c r="W24" s="72" t="str">
        <f t="shared" si="4"/>
        <v>Học lại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>
      <c r="B25" s="23">
        <v>16</v>
      </c>
      <c r="C25" s="24" t="s">
        <v>190</v>
      </c>
      <c r="D25" s="25" t="s">
        <v>168</v>
      </c>
      <c r="E25" s="26" t="s">
        <v>70</v>
      </c>
      <c r="F25" s="24" t="s">
        <v>191</v>
      </c>
      <c r="G25" s="28">
        <v>8</v>
      </c>
      <c r="H25" s="28">
        <v>8</v>
      </c>
      <c r="I25" s="93">
        <v>1</v>
      </c>
      <c r="J25" s="28" t="s">
        <v>27</v>
      </c>
      <c r="K25" s="35"/>
      <c r="L25" s="35"/>
      <c r="M25" s="35"/>
      <c r="N25" s="78"/>
      <c r="O25" s="93">
        <v>1</v>
      </c>
      <c r="P25" s="31">
        <f t="shared" si="0"/>
        <v>3.1</v>
      </c>
      <c r="Q25" s="32" t="str">
        <f t="shared" si="1"/>
        <v>F</v>
      </c>
      <c r="R25" s="33" t="str">
        <f t="shared" si="2"/>
        <v>Kém</v>
      </c>
      <c r="S25" s="34" t="s">
        <v>270</v>
      </c>
      <c r="T25" s="34" t="s">
        <v>283</v>
      </c>
      <c r="U25" s="3"/>
      <c r="V25" s="41" t="str">
        <f t="shared" si="3"/>
        <v>B14DCVT005BAS1112</v>
      </c>
      <c r="W25" s="72" t="str">
        <f t="shared" si="4"/>
        <v>Học lại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>
      <c r="B26" s="23">
        <v>17</v>
      </c>
      <c r="C26" s="24" t="s">
        <v>189</v>
      </c>
      <c r="D26" s="25" t="s">
        <v>141</v>
      </c>
      <c r="E26" s="26" t="s">
        <v>129</v>
      </c>
      <c r="F26" s="24" t="s">
        <v>150</v>
      </c>
      <c r="G26" s="28">
        <v>8</v>
      </c>
      <c r="H26" s="28">
        <v>8</v>
      </c>
      <c r="I26" s="93">
        <v>2</v>
      </c>
      <c r="J26" s="28" t="s">
        <v>27</v>
      </c>
      <c r="K26" s="35"/>
      <c r="L26" s="35"/>
      <c r="M26" s="35"/>
      <c r="N26" s="78"/>
      <c r="O26" s="93">
        <v>2</v>
      </c>
      <c r="P26" s="31">
        <f t="shared" si="0"/>
        <v>3.8</v>
      </c>
      <c r="Q26" s="32" t="str">
        <f t="shared" si="1"/>
        <v>F</v>
      </c>
      <c r="R26" s="33" t="str">
        <f t="shared" si="2"/>
        <v>Kém</v>
      </c>
      <c r="S26" s="34" t="s">
        <v>270</v>
      </c>
      <c r="T26" s="34" t="s">
        <v>283</v>
      </c>
      <c r="U26" s="3"/>
      <c r="V26" s="41" t="str">
        <f t="shared" si="3"/>
        <v>B17DCCN068BAS1112</v>
      </c>
      <c r="W26" s="72" t="str">
        <f t="shared" si="4"/>
        <v>Học lại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>
      <c r="B27" s="23">
        <v>18</v>
      </c>
      <c r="C27" s="24" t="s">
        <v>194</v>
      </c>
      <c r="D27" s="25" t="s">
        <v>159</v>
      </c>
      <c r="E27" s="26" t="s">
        <v>113</v>
      </c>
      <c r="F27" s="24" t="s">
        <v>128</v>
      </c>
      <c r="G27" s="28">
        <v>9</v>
      </c>
      <c r="H27" s="28">
        <v>7</v>
      </c>
      <c r="I27" s="30">
        <v>2</v>
      </c>
      <c r="J27" s="28" t="s">
        <v>27</v>
      </c>
      <c r="K27" s="35"/>
      <c r="L27" s="35"/>
      <c r="M27" s="35"/>
      <c r="N27" s="78"/>
      <c r="O27" s="30">
        <v>2</v>
      </c>
      <c r="P27" s="31">
        <f t="shared" si="0"/>
        <v>3.7</v>
      </c>
      <c r="Q27" s="32" t="str">
        <f t="shared" si="1"/>
        <v>F</v>
      </c>
      <c r="R27" s="33" t="str">
        <f t="shared" si="2"/>
        <v>Kém</v>
      </c>
      <c r="S27" s="34" t="s">
        <v>270</v>
      </c>
      <c r="T27" s="34" t="s">
        <v>284</v>
      </c>
      <c r="U27" s="3"/>
      <c r="V27" s="41" t="str">
        <f t="shared" si="3"/>
        <v>B17DCDT053BAS1112</v>
      </c>
      <c r="W27" s="72" t="str">
        <f t="shared" si="4"/>
        <v>Học lại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>
      <c r="B28" s="23">
        <v>19</v>
      </c>
      <c r="C28" s="24" t="s">
        <v>196</v>
      </c>
      <c r="D28" s="25" t="s">
        <v>143</v>
      </c>
      <c r="E28" s="26" t="s">
        <v>95</v>
      </c>
      <c r="F28" s="24" t="s">
        <v>128</v>
      </c>
      <c r="G28" s="28">
        <v>7</v>
      </c>
      <c r="H28" s="28">
        <v>9</v>
      </c>
      <c r="I28" s="30">
        <v>2</v>
      </c>
      <c r="J28" s="28" t="s">
        <v>27</v>
      </c>
      <c r="K28" s="35"/>
      <c r="L28" s="35"/>
      <c r="M28" s="35"/>
      <c r="N28" s="78"/>
      <c r="O28" s="30">
        <v>2</v>
      </c>
      <c r="P28" s="31">
        <f t="shared" si="0"/>
        <v>3.9</v>
      </c>
      <c r="Q28" s="32" t="str">
        <f t="shared" si="1"/>
        <v>F</v>
      </c>
      <c r="R28" s="33" t="str">
        <f t="shared" si="2"/>
        <v>Kém</v>
      </c>
      <c r="S28" s="34" t="s">
        <v>270</v>
      </c>
      <c r="T28" s="34" t="s">
        <v>284</v>
      </c>
      <c r="U28" s="3"/>
      <c r="V28" s="41" t="str">
        <f t="shared" si="3"/>
        <v>B17DCDT209BAS1112</v>
      </c>
      <c r="W28" s="72" t="str">
        <f t="shared" si="4"/>
        <v>Học lại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>
      <c r="B29" s="23">
        <v>20</v>
      </c>
      <c r="C29" s="24" t="s">
        <v>195</v>
      </c>
      <c r="D29" s="25" t="s">
        <v>161</v>
      </c>
      <c r="E29" s="26" t="s">
        <v>71</v>
      </c>
      <c r="F29" s="24" t="s">
        <v>136</v>
      </c>
      <c r="G29" s="28">
        <v>10</v>
      </c>
      <c r="H29" s="28">
        <v>8</v>
      </c>
      <c r="I29" s="30">
        <v>6</v>
      </c>
      <c r="J29" s="28" t="s">
        <v>27</v>
      </c>
      <c r="K29" s="35"/>
      <c r="L29" s="35"/>
      <c r="M29" s="35"/>
      <c r="N29" s="78"/>
      <c r="O29" s="30">
        <v>6</v>
      </c>
      <c r="P29" s="31">
        <f t="shared" si="0"/>
        <v>6.8</v>
      </c>
      <c r="Q29" s="32" t="str">
        <f t="shared" si="1"/>
        <v>C+</v>
      </c>
      <c r="R29" s="33" t="str">
        <f t="shared" si="2"/>
        <v>Trung bình</v>
      </c>
      <c r="S29" s="34" t="s">
        <v>270</v>
      </c>
      <c r="T29" s="34" t="s">
        <v>284</v>
      </c>
      <c r="U29" s="3"/>
      <c r="V29" s="41" t="str">
        <f t="shared" si="3"/>
        <v>B17DCVT146BAS1112</v>
      </c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>
      <c r="B30" s="23">
        <v>21</v>
      </c>
      <c r="C30" s="24" t="s">
        <v>197</v>
      </c>
      <c r="D30" s="25" t="s">
        <v>198</v>
      </c>
      <c r="E30" s="26" t="s">
        <v>57</v>
      </c>
      <c r="F30" s="24" t="s">
        <v>157</v>
      </c>
      <c r="G30" s="28">
        <v>7</v>
      </c>
      <c r="H30" s="28">
        <v>9</v>
      </c>
      <c r="I30" s="30">
        <v>2</v>
      </c>
      <c r="J30" s="28" t="s">
        <v>27</v>
      </c>
      <c r="K30" s="35"/>
      <c r="L30" s="35"/>
      <c r="M30" s="35"/>
      <c r="N30" s="78"/>
      <c r="O30" s="30">
        <v>2</v>
      </c>
      <c r="P30" s="31">
        <f t="shared" si="0"/>
        <v>3.9</v>
      </c>
      <c r="Q30" s="32" t="str">
        <f t="shared" si="1"/>
        <v>F</v>
      </c>
      <c r="R30" s="33" t="str">
        <f t="shared" si="2"/>
        <v>Kém</v>
      </c>
      <c r="S30" s="34" t="s">
        <v>270</v>
      </c>
      <c r="T30" s="34" t="s">
        <v>285</v>
      </c>
      <c r="U30" s="3"/>
      <c r="V30" s="41" t="str">
        <f t="shared" si="3"/>
        <v>B17DCTT005BAS1112</v>
      </c>
      <c r="W30" s="72" t="str">
        <f t="shared" si="4"/>
        <v>Học lại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>
      <c r="B31" s="23">
        <v>22</v>
      </c>
      <c r="C31" s="24" t="s">
        <v>200</v>
      </c>
      <c r="D31" s="25" t="s">
        <v>186</v>
      </c>
      <c r="E31" s="26" t="s">
        <v>85</v>
      </c>
      <c r="F31" s="24" t="s">
        <v>133</v>
      </c>
      <c r="G31" s="28">
        <v>9</v>
      </c>
      <c r="H31" s="28">
        <v>8</v>
      </c>
      <c r="I31" s="30">
        <v>2</v>
      </c>
      <c r="J31" s="28" t="s">
        <v>27</v>
      </c>
      <c r="K31" s="35"/>
      <c r="L31" s="35"/>
      <c r="M31" s="35"/>
      <c r="N31" s="78"/>
      <c r="O31" s="30">
        <v>2</v>
      </c>
      <c r="P31" s="31">
        <f t="shared" si="0"/>
        <v>3.9</v>
      </c>
      <c r="Q31" s="32" t="str">
        <f t="shared" si="1"/>
        <v>F</v>
      </c>
      <c r="R31" s="33" t="str">
        <f t="shared" si="2"/>
        <v>Kém</v>
      </c>
      <c r="S31" s="34" t="s">
        <v>270</v>
      </c>
      <c r="T31" s="34" t="s">
        <v>286</v>
      </c>
      <c r="U31" s="3"/>
      <c r="V31" s="41" t="str">
        <f t="shared" si="3"/>
        <v>B17DCDT163BAS1112</v>
      </c>
      <c r="W31" s="72" t="str">
        <f t="shared" si="4"/>
        <v>Học lại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>
      <c r="B32" s="23">
        <v>23</v>
      </c>
      <c r="C32" s="24" t="s">
        <v>202</v>
      </c>
      <c r="D32" s="25" t="s">
        <v>64</v>
      </c>
      <c r="E32" s="26" t="s">
        <v>203</v>
      </c>
      <c r="F32" s="24" t="s">
        <v>136</v>
      </c>
      <c r="G32" s="28">
        <v>9</v>
      </c>
      <c r="H32" s="28">
        <v>8</v>
      </c>
      <c r="I32" s="30">
        <v>2</v>
      </c>
      <c r="J32" s="28" t="s">
        <v>27</v>
      </c>
      <c r="K32" s="35"/>
      <c r="L32" s="35"/>
      <c r="M32" s="35"/>
      <c r="N32" s="78"/>
      <c r="O32" s="30">
        <v>2</v>
      </c>
      <c r="P32" s="31">
        <f t="shared" si="0"/>
        <v>3.9</v>
      </c>
      <c r="Q32" s="32" t="str">
        <f t="shared" si="1"/>
        <v>F</v>
      </c>
      <c r="R32" s="33" t="str">
        <f t="shared" si="2"/>
        <v>Kém</v>
      </c>
      <c r="S32" s="34" t="s">
        <v>270</v>
      </c>
      <c r="T32" s="34" t="s">
        <v>287</v>
      </c>
      <c r="U32" s="3"/>
      <c r="V32" s="41" t="str">
        <f t="shared" si="3"/>
        <v>B17DCVT210BAS1112</v>
      </c>
      <c r="W32" s="72" t="str">
        <f t="shared" si="4"/>
        <v>Học lại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>
      <c r="B33" s="23">
        <v>24</v>
      </c>
      <c r="C33" s="24" t="s">
        <v>201</v>
      </c>
      <c r="D33" s="25" t="s">
        <v>106</v>
      </c>
      <c r="E33" s="26" t="s">
        <v>71</v>
      </c>
      <c r="F33" s="24" t="s">
        <v>131</v>
      </c>
      <c r="G33" s="28">
        <v>8</v>
      </c>
      <c r="H33" s="28">
        <v>8</v>
      </c>
      <c r="I33" s="30">
        <v>2</v>
      </c>
      <c r="J33" s="28" t="s">
        <v>27</v>
      </c>
      <c r="K33" s="35"/>
      <c r="L33" s="35"/>
      <c r="M33" s="35"/>
      <c r="N33" s="78"/>
      <c r="O33" s="30">
        <v>2</v>
      </c>
      <c r="P33" s="31">
        <f t="shared" si="0"/>
        <v>3.8</v>
      </c>
      <c r="Q33" s="32" t="str">
        <f t="shared" si="1"/>
        <v>F</v>
      </c>
      <c r="R33" s="33" t="str">
        <f t="shared" si="2"/>
        <v>Kém</v>
      </c>
      <c r="S33" s="34" t="s">
        <v>270</v>
      </c>
      <c r="T33" s="34" t="s">
        <v>287</v>
      </c>
      <c r="U33" s="3"/>
      <c r="V33" s="41" t="str">
        <f t="shared" si="3"/>
        <v>B17DCVT147BAS1112</v>
      </c>
      <c r="W33" s="72" t="str">
        <f t="shared" si="4"/>
        <v>Học lại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>
      <c r="B34" s="23">
        <v>25</v>
      </c>
      <c r="C34" s="24" t="s">
        <v>207</v>
      </c>
      <c r="D34" s="25" t="s">
        <v>160</v>
      </c>
      <c r="E34" s="26" t="s">
        <v>73</v>
      </c>
      <c r="F34" s="24" t="s">
        <v>117</v>
      </c>
      <c r="G34" s="28">
        <v>8</v>
      </c>
      <c r="H34" s="28">
        <v>8</v>
      </c>
      <c r="I34" s="93">
        <v>2</v>
      </c>
      <c r="J34" s="28" t="s">
        <v>27</v>
      </c>
      <c r="K34" s="35"/>
      <c r="L34" s="35"/>
      <c r="M34" s="35"/>
      <c r="N34" s="78"/>
      <c r="O34" s="93">
        <v>2</v>
      </c>
      <c r="P34" s="31">
        <f t="shared" si="0"/>
        <v>3.8</v>
      </c>
      <c r="Q34" s="32" t="str">
        <f t="shared" si="1"/>
        <v>F</v>
      </c>
      <c r="R34" s="33" t="str">
        <f t="shared" si="2"/>
        <v>Kém</v>
      </c>
      <c r="S34" s="34" t="s">
        <v>270</v>
      </c>
      <c r="T34" s="34" t="s">
        <v>288</v>
      </c>
      <c r="U34" s="3"/>
      <c r="V34" s="41" t="str">
        <f t="shared" si="3"/>
        <v>B17DCVT180BAS1112</v>
      </c>
      <c r="W34" s="72" t="str">
        <f t="shared" si="4"/>
        <v>Học lại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>
      <c r="B35" s="23">
        <v>26</v>
      </c>
      <c r="C35" s="24" t="s">
        <v>208</v>
      </c>
      <c r="D35" s="25" t="s">
        <v>209</v>
      </c>
      <c r="E35" s="26" t="s">
        <v>123</v>
      </c>
      <c r="F35" s="24" t="s">
        <v>127</v>
      </c>
      <c r="G35" s="28">
        <v>10</v>
      </c>
      <c r="H35" s="28">
        <v>9</v>
      </c>
      <c r="I35" s="93">
        <v>3</v>
      </c>
      <c r="J35" s="28" t="s">
        <v>27</v>
      </c>
      <c r="K35" s="35"/>
      <c r="L35" s="35"/>
      <c r="M35" s="35"/>
      <c r="N35" s="78"/>
      <c r="O35" s="93">
        <v>3</v>
      </c>
      <c r="P35" s="31">
        <f t="shared" si="0"/>
        <v>4.9000000000000004</v>
      </c>
      <c r="Q35" s="32" t="str">
        <f t="shared" si="1"/>
        <v>D</v>
      </c>
      <c r="R35" s="33" t="str">
        <f t="shared" si="2"/>
        <v>Trung bình yếu</v>
      </c>
      <c r="S35" s="34" t="s">
        <v>270</v>
      </c>
      <c r="T35" s="34" t="s">
        <v>288</v>
      </c>
      <c r="U35" s="3"/>
      <c r="V35" s="41" t="str">
        <f t="shared" si="3"/>
        <v>B17DCMR115BAS1112</v>
      </c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>
      <c r="B36" s="23">
        <v>27</v>
      </c>
      <c r="C36" s="24" t="s">
        <v>210</v>
      </c>
      <c r="D36" s="25" t="s">
        <v>211</v>
      </c>
      <c r="E36" s="26" t="s">
        <v>84</v>
      </c>
      <c r="F36" s="24" t="s">
        <v>134</v>
      </c>
      <c r="G36" s="28">
        <v>10</v>
      </c>
      <c r="H36" s="28">
        <v>10</v>
      </c>
      <c r="I36" s="30">
        <v>5</v>
      </c>
      <c r="J36" s="28" t="s">
        <v>27</v>
      </c>
      <c r="K36" s="35"/>
      <c r="L36" s="35"/>
      <c r="M36" s="35"/>
      <c r="N36" s="78"/>
      <c r="O36" s="30">
        <v>5</v>
      </c>
      <c r="P36" s="31">
        <f t="shared" si="0"/>
        <v>6.5</v>
      </c>
      <c r="Q36" s="32" t="str">
        <f t="shared" si="1"/>
        <v>C+</v>
      </c>
      <c r="R36" s="33" t="str">
        <f t="shared" si="2"/>
        <v>Trung bình</v>
      </c>
      <c r="S36" s="34" t="s">
        <v>270</v>
      </c>
      <c r="T36" s="34" t="s">
        <v>289</v>
      </c>
      <c r="U36" s="3"/>
      <c r="V36" s="41" t="str">
        <f t="shared" si="3"/>
        <v>B17DCCN523BAS1112</v>
      </c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>
      <c r="B37" s="23">
        <v>28</v>
      </c>
      <c r="C37" s="24" t="s">
        <v>213</v>
      </c>
      <c r="D37" s="25" t="s">
        <v>193</v>
      </c>
      <c r="E37" s="26" t="s">
        <v>114</v>
      </c>
      <c r="F37" s="24" t="s">
        <v>212</v>
      </c>
      <c r="G37" s="28">
        <v>8</v>
      </c>
      <c r="H37" s="28">
        <v>9.5</v>
      </c>
      <c r="I37" s="30">
        <v>0</v>
      </c>
      <c r="J37" s="28" t="s">
        <v>27</v>
      </c>
      <c r="K37" s="35"/>
      <c r="L37" s="35"/>
      <c r="M37" s="35"/>
      <c r="N37" s="78"/>
      <c r="O37" s="30">
        <v>0</v>
      </c>
      <c r="P37" s="31">
        <f t="shared" si="0"/>
        <v>2.7</v>
      </c>
      <c r="Q37" s="32" t="str">
        <f t="shared" si="1"/>
        <v>F</v>
      </c>
      <c r="R37" s="33" t="str">
        <f t="shared" si="2"/>
        <v>Kém</v>
      </c>
      <c r="S37" s="34" t="s">
        <v>270</v>
      </c>
      <c r="T37" s="34" t="s">
        <v>290</v>
      </c>
      <c r="U37" s="3"/>
      <c r="V37" s="41" t="str">
        <f t="shared" si="3"/>
        <v>B16DCVT105BAS1112</v>
      </c>
      <c r="W37" s="72" t="str">
        <f t="shared" si="4"/>
        <v>Học lại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>
      <c r="B38" s="23">
        <v>29</v>
      </c>
      <c r="C38" s="24" t="s">
        <v>214</v>
      </c>
      <c r="D38" s="25" t="s">
        <v>215</v>
      </c>
      <c r="E38" s="26" t="s">
        <v>158</v>
      </c>
      <c r="F38" s="24" t="s">
        <v>150</v>
      </c>
      <c r="G38" s="28">
        <v>9</v>
      </c>
      <c r="H38" s="28">
        <v>8.5</v>
      </c>
      <c r="I38" s="30">
        <v>2</v>
      </c>
      <c r="J38" s="28" t="s">
        <v>27</v>
      </c>
      <c r="K38" s="35"/>
      <c r="L38" s="35"/>
      <c r="M38" s="35"/>
      <c r="N38" s="78"/>
      <c r="O38" s="30">
        <v>2</v>
      </c>
      <c r="P38" s="31">
        <f t="shared" si="0"/>
        <v>4</v>
      </c>
      <c r="Q38" s="32" t="str">
        <f t="shared" si="1"/>
        <v>D</v>
      </c>
      <c r="R38" s="33" t="str">
        <f t="shared" si="2"/>
        <v>Trung bình yếu</v>
      </c>
      <c r="S38" s="34" t="s">
        <v>270</v>
      </c>
      <c r="T38" s="34" t="s">
        <v>290</v>
      </c>
      <c r="U38" s="3"/>
      <c r="V38" s="41" t="str">
        <f t="shared" si="3"/>
        <v>B17DCCN212BAS1112</v>
      </c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>
      <c r="B39" s="23">
        <v>30</v>
      </c>
      <c r="C39" s="24" t="s">
        <v>216</v>
      </c>
      <c r="D39" s="25" t="s">
        <v>188</v>
      </c>
      <c r="E39" s="26" t="s">
        <v>73</v>
      </c>
      <c r="F39" s="24" t="s">
        <v>155</v>
      </c>
      <c r="G39" s="28">
        <v>9</v>
      </c>
      <c r="H39" s="28">
        <v>8.5</v>
      </c>
      <c r="I39" s="30">
        <v>3</v>
      </c>
      <c r="J39" s="28" t="s">
        <v>27</v>
      </c>
      <c r="K39" s="35"/>
      <c r="L39" s="35"/>
      <c r="M39" s="35"/>
      <c r="N39" s="78"/>
      <c r="O39" s="30">
        <v>3</v>
      </c>
      <c r="P39" s="31">
        <f t="shared" si="0"/>
        <v>4.7</v>
      </c>
      <c r="Q39" s="32" t="str">
        <f t="shared" si="1"/>
        <v>D</v>
      </c>
      <c r="R39" s="33" t="str">
        <f t="shared" si="2"/>
        <v>Trung bình yếu</v>
      </c>
      <c r="S39" s="34" t="s">
        <v>270</v>
      </c>
      <c r="T39" s="34" t="s">
        <v>290</v>
      </c>
      <c r="U39" s="3"/>
      <c r="V39" s="41" t="str">
        <f t="shared" si="3"/>
        <v>B17DCCN311BAS1112</v>
      </c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>
      <c r="B40" s="23">
        <v>31</v>
      </c>
      <c r="C40" s="24" t="s">
        <v>217</v>
      </c>
      <c r="D40" s="25" t="s">
        <v>205</v>
      </c>
      <c r="E40" s="26" t="s">
        <v>135</v>
      </c>
      <c r="F40" s="24" t="s">
        <v>150</v>
      </c>
      <c r="G40" s="28">
        <v>8</v>
      </c>
      <c r="H40" s="28">
        <v>8.5</v>
      </c>
      <c r="I40" s="30">
        <v>1</v>
      </c>
      <c r="J40" s="28" t="s">
        <v>27</v>
      </c>
      <c r="K40" s="35"/>
      <c r="L40" s="35"/>
      <c r="M40" s="35"/>
      <c r="N40" s="78"/>
      <c r="O40" s="30">
        <v>1</v>
      </c>
      <c r="P40" s="31">
        <f t="shared" si="0"/>
        <v>3.2</v>
      </c>
      <c r="Q40" s="32" t="str">
        <f t="shared" si="1"/>
        <v>F</v>
      </c>
      <c r="R40" s="33" t="str">
        <f t="shared" si="2"/>
        <v>Kém</v>
      </c>
      <c r="S40" s="34" t="s">
        <v>270</v>
      </c>
      <c r="T40" s="34" t="s">
        <v>290</v>
      </c>
      <c r="U40" s="3"/>
      <c r="V40" s="41" t="str">
        <f t="shared" si="3"/>
        <v>B17DCCN332BAS1112</v>
      </c>
      <c r="W40" s="72" t="str">
        <f t="shared" si="4"/>
        <v>Học lại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>
      <c r="B41" s="23">
        <v>32</v>
      </c>
      <c r="C41" s="24" t="s">
        <v>223</v>
      </c>
      <c r="D41" s="25" t="s">
        <v>101</v>
      </c>
      <c r="E41" s="26" t="s">
        <v>94</v>
      </c>
      <c r="F41" s="24" t="s">
        <v>224</v>
      </c>
      <c r="G41" s="28">
        <v>7</v>
      </c>
      <c r="H41" s="28">
        <v>9</v>
      </c>
      <c r="I41" s="30">
        <v>2</v>
      </c>
      <c r="J41" s="28" t="s">
        <v>27</v>
      </c>
      <c r="K41" s="35"/>
      <c r="L41" s="35"/>
      <c r="M41" s="35"/>
      <c r="N41" s="78"/>
      <c r="O41" s="30">
        <v>2</v>
      </c>
      <c r="P41" s="31">
        <f t="shared" si="0"/>
        <v>3.9</v>
      </c>
      <c r="Q41" s="32" t="str">
        <f t="shared" si="1"/>
        <v>F</v>
      </c>
      <c r="R41" s="33" t="str">
        <f t="shared" si="2"/>
        <v>Kém</v>
      </c>
      <c r="S41" s="34" t="s">
        <v>270</v>
      </c>
      <c r="T41" s="34" t="s">
        <v>290</v>
      </c>
      <c r="U41" s="3"/>
      <c r="V41" s="41" t="str">
        <f t="shared" si="3"/>
        <v>B15DCMR113BAS1112</v>
      </c>
      <c r="W41" s="72" t="str">
        <f t="shared" si="4"/>
        <v>Học lại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>
      <c r="B42" s="23">
        <v>33</v>
      </c>
      <c r="C42" s="24" t="s">
        <v>221</v>
      </c>
      <c r="D42" s="25" t="s">
        <v>204</v>
      </c>
      <c r="E42" s="26" t="s">
        <v>85</v>
      </c>
      <c r="F42" s="24" t="s">
        <v>222</v>
      </c>
      <c r="G42" s="28">
        <v>7</v>
      </c>
      <c r="H42" s="28">
        <v>8.5</v>
      </c>
      <c r="I42" s="30">
        <v>2</v>
      </c>
      <c r="J42" s="28" t="s">
        <v>27</v>
      </c>
      <c r="K42" s="35"/>
      <c r="L42" s="35"/>
      <c r="M42" s="35"/>
      <c r="N42" s="78"/>
      <c r="O42" s="30">
        <v>2</v>
      </c>
      <c r="P42" s="31">
        <f t="shared" si="0"/>
        <v>3.8</v>
      </c>
      <c r="Q42" s="32" t="str">
        <f t="shared" si="1"/>
        <v>F</v>
      </c>
      <c r="R42" s="33" t="str">
        <f t="shared" si="2"/>
        <v>Kém</v>
      </c>
      <c r="S42" s="34" t="s">
        <v>270</v>
      </c>
      <c r="T42" s="34" t="s">
        <v>290</v>
      </c>
      <c r="U42" s="3"/>
      <c r="V42" s="41" t="str">
        <f t="shared" si="3"/>
        <v>B16DCAT140BAS1112</v>
      </c>
      <c r="W42" s="72" t="str">
        <f t="shared" si="4"/>
        <v>Học lại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>
      <c r="B43" s="23">
        <v>34</v>
      </c>
      <c r="C43" s="24" t="s">
        <v>219</v>
      </c>
      <c r="D43" s="25" t="s">
        <v>142</v>
      </c>
      <c r="E43" s="26" t="s">
        <v>121</v>
      </c>
      <c r="F43" s="24" t="s">
        <v>220</v>
      </c>
      <c r="G43" s="28">
        <v>10</v>
      </c>
      <c r="H43" s="28">
        <v>10</v>
      </c>
      <c r="I43" s="30">
        <v>2</v>
      </c>
      <c r="J43" s="28" t="s">
        <v>27</v>
      </c>
      <c r="K43" s="35"/>
      <c r="L43" s="35"/>
      <c r="M43" s="35"/>
      <c r="N43" s="78"/>
      <c r="O43" s="30">
        <v>2</v>
      </c>
      <c r="P43" s="31">
        <f t="shared" si="0"/>
        <v>4.4000000000000004</v>
      </c>
      <c r="Q43" s="32" t="str">
        <f t="shared" si="1"/>
        <v>D</v>
      </c>
      <c r="R43" s="33" t="str">
        <f t="shared" si="2"/>
        <v>Trung bình yếu</v>
      </c>
      <c r="S43" s="34" t="s">
        <v>270</v>
      </c>
      <c r="T43" s="34" t="s">
        <v>290</v>
      </c>
      <c r="U43" s="3"/>
      <c r="V43" s="41" t="str">
        <f t="shared" si="3"/>
        <v>B13DCCN388BAS1112</v>
      </c>
      <c r="W43" s="72" t="str">
        <f t="shared" si="4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>
      <c r="B44" s="23">
        <v>35</v>
      </c>
      <c r="C44" s="24" t="s">
        <v>218</v>
      </c>
      <c r="D44" s="25" t="s">
        <v>86</v>
      </c>
      <c r="E44" s="26" t="s">
        <v>79</v>
      </c>
      <c r="F44" s="24" t="s">
        <v>199</v>
      </c>
      <c r="G44" s="28">
        <v>9</v>
      </c>
      <c r="H44" s="28">
        <v>9.5</v>
      </c>
      <c r="I44" s="30">
        <v>1</v>
      </c>
      <c r="J44" s="28" t="s">
        <v>27</v>
      </c>
      <c r="K44" s="35"/>
      <c r="L44" s="35"/>
      <c r="M44" s="35"/>
      <c r="N44" s="78"/>
      <c r="O44" s="30">
        <v>1</v>
      </c>
      <c r="P44" s="31">
        <f t="shared" si="0"/>
        <v>3.5</v>
      </c>
      <c r="Q44" s="32" t="str">
        <f t="shared" si="1"/>
        <v>F</v>
      </c>
      <c r="R44" s="33" t="str">
        <f t="shared" si="2"/>
        <v>Kém</v>
      </c>
      <c r="S44" s="34" t="s">
        <v>270</v>
      </c>
      <c r="T44" s="34" t="s">
        <v>290</v>
      </c>
      <c r="U44" s="3"/>
      <c r="V44" s="41" t="str">
        <f t="shared" si="3"/>
        <v>B16DCCN236BAS1112</v>
      </c>
      <c r="W44" s="72" t="str">
        <f t="shared" si="4"/>
        <v>Học lại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>
      <c r="B45" s="23">
        <v>36</v>
      </c>
      <c r="C45" s="24" t="s">
        <v>226</v>
      </c>
      <c r="D45" s="25" t="s">
        <v>225</v>
      </c>
      <c r="E45" s="26" t="s">
        <v>123</v>
      </c>
      <c r="F45" s="24" t="s">
        <v>128</v>
      </c>
      <c r="G45" s="28">
        <v>9</v>
      </c>
      <c r="H45" s="28">
        <v>8</v>
      </c>
      <c r="I45" s="93">
        <v>2</v>
      </c>
      <c r="J45" s="28" t="s">
        <v>27</v>
      </c>
      <c r="K45" s="35"/>
      <c r="L45" s="35"/>
      <c r="M45" s="35"/>
      <c r="N45" s="78"/>
      <c r="O45" s="93">
        <v>2</v>
      </c>
      <c r="P45" s="31">
        <f t="shared" si="0"/>
        <v>3.9</v>
      </c>
      <c r="Q45" s="32" t="str">
        <f t="shared" si="1"/>
        <v>F</v>
      </c>
      <c r="R45" s="33" t="str">
        <f t="shared" si="2"/>
        <v>Kém</v>
      </c>
      <c r="S45" s="34" t="s">
        <v>270</v>
      </c>
      <c r="T45" s="34" t="s">
        <v>265</v>
      </c>
      <c r="U45" s="3"/>
      <c r="V45" s="41" t="str">
        <f t="shared" si="3"/>
        <v>B17DCDT157BAS1112</v>
      </c>
      <c r="W45" s="72" t="str">
        <f t="shared" si="4"/>
        <v>Học lại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>
      <c r="B46" s="23">
        <v>37</v>
      </c>
      <c r="C46" s="24" t="s">
        <v>228</v>
      </c>
      <c r="D46" s="25" t="s">
        <v>104</v>
      </c>
      <c r="E46" s="26" t="s">
        <v>94</v>
      </c>
      <c r="F46" s="24" t="s">
        <v>116</v>
      </c>
      <c r="G46" s="28">
        <v>10</v>
      </c>
      <c r="H46" s="28">
        <v>7</v>
      </c>
      <c r="I46" s="30">
        <v>1</v>
      </c>
      <c r="J46" s="30" t="s">
        <v>27</v>
      </c>
      <c r="K46" s="35"/>
      <c r="L46" s="35"/>
      <c r="M46" s="35"/>
      <c r="N46" s="78"/>
      <c r="O46" s="93">
        <v>1</v>
      </c>
      <c r="P46" s="31">
        <f t="shared" si="0"/>
        <v>3.1</v>
      </c>
      <c r="Q46" s="32" t="str">
        <f t="shared" si="1"/>
        <v>F</v>
      </c>
      <c r="R46" s="33" t="str">
        <f t="shared" si="2"/>
        <v>Kém</v>
      </c>
      <c r="S46" s="34" t="s">
        <v>270</v>
      </c>
      <c r="T46" s="34" t="s">
        <v>291</v>
      </c>
      <c r="U46" s="3"/>
      <c r="V46" s="41" t="str">
        <f t="shared" si="3"/>
        <v>B17DCQT161BAS1112</v>
      </c>
      <c r="W46" s="72" t="str">
        <f t="shared" si="4"/>
        <v>Học lại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>
      <c r="B47" s="105">
        <v>38</v>
      </c>
      <c r="C47" s="106" t="s">
        <v>292</v>
      </c>
      <c r="D47" s="107" t="s">
        <v>293</v>
      </c>
      <c r="E47" s="108" t="s">
        <v>294</v>
      </c>
      <c r="F47" s="106" t="s">
        <v>295</v>
      </c>
      <c r="G47" s="145">
        <v>7</v>
      </c>
      <c r="H47" s="145">
        <v>8</v>
      </c>
      <c r="I47" s="94">
        <v>1</v>
      </c>
      <c r="J47" s="30" t="s">
        <v>27</v>
      </c>
      <c r="K47" s="31" t="s">
        <v>27</v>
      </c>
      <c r="L47" s="34"/>
      <c r="M47" s="34"/>
      <c r="N47" s="35"/>
      <c r="O47" s="94">
        <v>1</v>
      </c>
      <c r="P47" s="109">
        <f t="shared" si="0"/>
        <v>3</v>
      </c>
      <c r="Q47" s="32" t="str">
        <f t="shared" si="1"/>
        <v>F</v>
      </c>
      <c r="R47" s="33" t="str">
        <f t="shared" si="2"/>
        <v>Kém</v>
      </c>
      <c r="S47" s="110" t="s">
        <v>270</v>
      </c>
      <c r="T47" s="110" t="s">
        <v>296</v>
      </c>
      <c r="U47" s="3"/>
      <c r="V47" s="41" t="str">
        <f t="shared" si="3"/>
        <v>B17DCPT155BAS1112</v>
      </c>
      <c r="W47" s="72" t="str">
        <f t="shared" si="4"/>
        <v>Học lại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idden="1">
      <c r="B48" s="98">
        <v>39</v>
      </c>
      <c r="C48" s="99"/>
      <c r="D48" s="100"/>
      <c r="E48" s="101"/>
      <c r="F48" s="99"/>
      <c r="G48" s="102" t="s">
        <v>27</v>
      </c>
      <c r="H48" s="102" t="s">
        <v>27</v>
      </c>
      <c r="I48" s="144" t="s">
        <v>27</v>
      </c>
      <c r="J48" s="93" t="s">
        <v>27</v>
      </c>
      <c r="K48" s="31"/>
      <c r="L48" s="34"/>
      <c r="M48" s="34"/>
      <c r="N48" s="78"/>
      <c r="O48" s="103"/>
      <c r="P48" s="104">
        <f t="shared" si="0"/>
        <v>0</v>
      </c>
      <c r="Q48" s="32" t="str">
        <f t="shared" si="1"/>
        <v>F</v>
      </c>
      <c r="R48" s="33" t="str">
        <f t="shared" si="2"/>
        <v>Kém</v>
      </c>
      <c r="S48" s="34" t="str">
        <f t="shared" ref="S48:S85" si="5">+IF(OR($G48=0,$H48=0,$I48=0,$J48=0),"Không đủ ĐKDT","")</f>
        <v/>
      </c>
      <c r="T48" s="24" t="e">
        <f>VLOOKUP(V48,#REF!,2,0)</f>
        <v>#REF!</v>
      </c>
      <c r="U48" s="3"/>
      <c r="V48" s="41" t="str">
        <f t="shared" si="3"/>
        <v>BAS1112</v>
      </c>
      <c r="W48" s="72" t="str">
        <f t="shared" si="4"/>
        <v>Thi lại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idden="1">
      <c r="B49" s="105">
        <v>40</v>
      </c>
      <c r="C49" s="106"/>
      <c r="D49" s="107"/>
      <c r="E49" s="108"/>
      <c r="F49" s="106"/>
      <c r="G49" s="28" t="s">
        <v>27</v>
      </c>
      <c r="H49" s="28" t="s">
        <v>27</v>
      </c>
      <c r="I49" s="30" t="s">
        <v>27</v>
      </c>
      <c r="J49" s="93" t="s">
        <v>27</v>
      </c>
      <c r="K49" s="109"/>
      <c r="L49" s="110"/>
      <c r="M49" s="110"/>
      <c r="N49" s="78"/>
      <c r="O49" s="30"/>
      <c r="P49" s="31">
        <f t="shared" si="0"/>
        <v>0</v>
      </c>
      <c r="Q49" s="32" t="str">
        <f t="shared" si="1"/>
        <v>F</v>
      </c>
      <c r="R49" s="33" t="str">
        <f t="shared" si="2"/>
        <v>Kém</v>
      </c>
      <c r="S49" s="34" t="str">
        <f t="shared" si="5"/>
        <v/>
      </c>
      <c r="T49" s="24" t="e">
        <f>VLOOKUP(V49,#REF!,2,0)</f>
        <v>#REF!</v>
      </c>
      <c r="U49" s="3"/>
      <c r="V49" s="41" t="str">
        <f t="shared" si="3"/>
        <v>BAS1112</v>
      </c>
      <c r="W49" s="72" t="str">
        <f t="shared" si="4"/>
        <v>Thi lại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idden="1">
      <c r="B50" s="23">
        <v>41</v>
      </c>
      <c r="C50" s="24"/>
      <c r="D50" s="25"/>
      <c r="E50" s="26"/>
      <c r="F50" s="24"/>
      <c r="G50" s="28" t="s">
        <v>27</v>
      </c>
      <c r="H50" s="28" t="s">
        <v>27</v>
      </c>
      <c r="I50" s="28" t="s">
        <v>27</v>
      </c>
      <c r="J50" s="28" t="s">
        <v>27</v>
      </c>
      <c r="K50" s="35"/>
      <c r="L50" s="35"/>
      <c r="M50" s="35"/>
      <c r="N50" s="78"/>
      <c r="O50" s="30"/>
      <c r="P50" s="31">
        <f t="shared" si="0"/>
        <v>0</v>
      </c>
      <c r="Q50" s="32" t="str">
        <f t="shared" si="1"/>
        <v>F</v>
      </c>
      <c r="R50" s="33" t="str">
        <f t="shared" si="2"/>
        <v>Kém</v>
      </c>
      <c r="S50" s="34" t="str">
        <f t="shared" si="5"/>
        <v/>
      </c>
      <c r="T50" s="24" t="e">
        <f>VLOOKUP(V50,#REF!,2,0)</f>
        <v>#REF!</v>
      </c>
      <c r="U50" s="3"/>
      <c r="V50" s="41" t="str">
        <f t="shared" si="3"/>
        <v>BAS1112</v>
      </c>
      <c r="W50" s="72" t="str">
        <f t="shared" si="4"/>
        <v>Thi lại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idden="1">
      <c r="B51" s="23">
        <v>42</v>
      </c>
      <c r="C51" s="24"/>
      <c r="D51" s="25"/>
      <c r="E51" s="26"/>
      <c r="F51" s="24"/>
      <c r="G51" s="28" t="s">
        <v>27</v>
      </c>
      <c r="H51" s="28" t="s">
        <v>27</v>
      </c>
      <c r="I51" s="28" t="s">
        <v>27</v>
      </c>
      <c r="J51" s="28" t="s">
        <v>27</v>
      </c>
      <c r="K51" s="35"/>
      <c r="L51" s="35"/>
      <c r="M51" s="35"/>
      <c r="N51" s="78"/>
      <c r="O51" s="30"/>
      <c r="P51" s="31">
        <f t="shared" si="0"/>
        <v>0</v>
      </c>
      <c r="Q51" s="32" t="str">
        <f t="shared" si="1"/>
        <v>F</v>
      </c>
      <c r="R51" s="33" t="str">
        <f t="shared" si="2"/>
        <v>Kém</v>
      </c>
      <c r="S51" s="34" t="str">
        <f t="shared" si="5"/>
        <v/>
      </c>
      <c r="T51" s="24" t="e">
        <f>VLOOKUP(V51,#REF!,2,0)</f>
        <v>#REF!</v>
      </c>
      <c r="U51" s="3"/>
      <c r="V51" s="41" t="str">
        <f t="shared" si="3"/>
        <v>BAS1112</v>
      </c>
      <c r="W51" s="72" t="str">
        <f t="shared" si="4"/>
        <v>Thi lại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idden="1">
      <c r="B52" s="23">
        <v>43</v>
      </c>
      <c r="C52" s="24"/>
      <c r="D52" s="25"/>
      <c r="E52" s="26"/>
      <c r="F52" s="24"/>
      <c r="G52" s="28" t="s">
        <v>27</v>
      </c>
      <c r="H52" s="28" t="s">
        <v>27</v>
      </c>
      <c r="I52" s="28" t="s">
        <v>27</v>
      </c>
      <c r="J52" s="28" t="s">
        <v>27</v>
      </c>
      <c r="K52" s="35"/>
      <c r="L52" s="35"/>
      <c r="M52" s="35"/>
      <c r="N52" s="78"/>
      <c r="O52" s="30"/>
      <c r="P52" s="31">
        <f t="shared" si="0"/>
        <v>0</v>
      </c>
      <c r="Q52" s="32" t="str">
        <f t="shared" si="1"/>
        <v>F</v>
      </c>
      <c r="R52" s="33" t="str">
        <f t="shared" si="2"/>
        <v>Kém</v>
      </c>
      <c r="S52" s="34" t="str">
        <f t="shared" si="5"/>
        <v/>
      </c>
      <c r="T52" s="24" t="e">
        <f>VLOOKUP(V52,#REF!,2,0)</f>
        <v>#REF!</v>
      </c>
      <c r="U52" s="3"/>
      <c r="V52" s="41" t="str">
        <f t="shared" si="3"/>
        <v>BAS1112</v>
      </c>
      <c r="W52" s="72" t="str">
        <f t="shared" si="4"/>
        <v>Thi lại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idden="1">
      <c r="B53" s="23">
        <v>44</v>
      </c>
      <c r="C53" s="24"/>
      <c r="D53" s="25"/>
      <c r="E53" s="26"/>
      <c r="F53" s="24"/>
      <c r="G53" s="28" t="s">
        <v>27</v>
      </c>
      <c r="H53" s="28" t="s">
        <v>27</v>
      </c>
      <c r="I53" s="28" t="s">
        <v>27</v>
      </c>
      <c r="J53" s="28" t="s">
        <v>27</v>
      </c>
      <c r="K53" s="35"/>
      <c r="L53" s="35"/>
      <c r="M53" s="35"/>
      <c r="N53" s="78"/>
      <c r="O53" s="30"/>
      <c r="P53" s="31">
        <f t="shared" si="0"/>
        <v>0</v>
      </c>
      <c r="Q53" s="32" t="str">
        <f t="shared" si="1"/>
        <v>F</v>
      </c>
      <c r="R53" s="33" t="str">
        <f t="shared" si="2"/>
        <v>Kém</v>
      </c>
      <c r="S53" s="34" t="str">
        <f t="shared" si="5"/>
        <v/>
      </c>
      <c r="T53" s="24" t="e">
        <f>VLOOKUP(V53,#REF!,2,0)</f>
        <v>#REF!</v>
      </c>
      <c r="U53" s="3"/>
      <c r="V53" s="41" t="str">
        <f t="shared" si="3"/>
        <v>BAS1112</v>
      </c>
      <c r="W53" s="72" t="str">
        <f t="shared" si="4"/>
        <v>Thi lại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idden="1">
      <c r="B54" s="23">
        <v>45</v>
      </c>
      <c r="C54" s="24"/>
      <c r="D54" s="25"/>
      <c r="E54" s="26"/>
      <c r="F54" s="24"/>
      <c r="G54" s="28" t="s">
        <v>27</v>
      </c>
      <c r="H54" s="28" t="s">
        <v>27</v>
      </c>
      <c r="I54" s="28" t="s">
        <v>27</v>
      </c>
      <c r="J54" s="28" t="s">
        <v>27</v>
      </c>
      <c r="K54" s="35"/>
      <c r="L54" s="35"/>
      <c r="M54" s="35"/>
      <c r="N54" s="78"/>
      <c r="O54" s="30"/>
      <c r="P54" s="31">
        <f t="shared" si="0"/>
        <v>0</v>
      </c>
      <c r="Q54" s="32" t="str">
        <f t="shared" si="1"/>
        <v>F</v>
      </c>
      <c r="R54" s="33" t="str">
        <f t="shared" si="2"/>
        <v>Kém</v>
      </c>
      <c r="S54" s="34" t="str">
        <f t="shared" si="5"/>
        <v/>
      </c>
      <c r="T54" s="24" t="e">
        <f>VLOOKUP(V54,#REF!,2,0)</f>
        <v>#REF!</v>
      </c>
      <c r="U54" s="3"/>
      <c r="V54" s="41" t="str">
        <f t="shared" si="3"/>
        <v>BAS1112</v>
      </c>
      <c r="W54" s="72" t="str">
        <f t="shared" si="4"/>
        <v>Thi lại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idden="1">
      <c r="B55" s="23">
        <v>46</v>
      </c>
      <c r="C55" s="24"/>
      <c r="D55" s="25"/>
      <c r="E55" s="26"/>
      <c r="F55" s="24"/>
      <c r="G55" s="28" t="s">
        <v>27</v>
      </c>
      <c r="H55" s="28" t="s">
        <v>27</v>
      </c>
      <c r="I55" s="28" t="s">
        <v>27</v>
      </c>
      <c r="J55" s="28" t="s">
        <v>27</v>
      </c>
      <c r="K55" s="35"/>
      <c r="L55" s="35"/>
      <c r="M55" s="35"/>
      <c r="N55" s="78"/>
      <c r="O55" s="30"/>
      <c r="P55" s="31">
        <f t="shared" si="0"/>
        <v>0</v>
      </c>
      <c r="Q55" s="32" t="str">
        <f t="shared" si="1"/>
        <v>F</v>
      </c>
      <c r="R55" s="33" t="str">
        <f t="shared" si="2"/>
        <v>Kém</v>
      </c>
      <c r="S55" s="34" t="str">
        <f t="shared" si="5"/>
        <v/>
      </c>
      <c r="T55" s="24" t="e">
        <f>VLOOKUP(V55,#REF!,2,0)</f>
        <v>#REF!</v>
      </c>
      <c r="U55" s="3"/>
      <c r="V55" s="41" t="str">
        <f t="shared" si="3"/>
        <v>BAS1112</v>
      </c>
      <c r="W55" s="72" t="str">
        <f t="shared" si="4"/>
        <v>Thi lại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idden="1">
      <c r="B56" s="23">
        <v>47</v>
      </c>
      <c r="C56" s="24"/>
      <c r="D56" s="25"/>
      <c r="E56" s="26"/>
      <c r="F56" s="24"/>
      <c r="G56" s="28" t="s">
        <v>27</v>
      </c>
      <c r="H56" s="28" t="s">
        <v>27</v>
      </c>
      <c r="I56" s="28" t="s">
        <v>27</v>
      </c>
      <c r="J56" s="28" t="s">
        <v>27</v>
      </c>
      <c r="K56" s="35"/>
      <c r="L56" s="35"/>
      <c r="M56" s="35"/>
      <c r="N56" s="78"/>
      <c r="O56" s="30"/>
      <c r="P56" s="31">
        <f t="shared" si="0"/>
        <v>0</v>
      </c>
      <c r="Q56" s="32" t="str">
        <f t="shared" si="1"/>
        <v>F</v>
      </c>
      <c r="R56" s="33" t="str">
        <f t="shared" si="2"/>
        <v>Kém</v>
      </c>
      <c r="S56" s="34" t="str">
        <f t="shared" si="5"/>
        <v/>
      </c>
      <c r="T56" s="24" t="e">
        <f>VLOOKUP(V56,#REF!,2,0)</f>
        <v>#REF!</v>
      </c>
      <c r="U56" s="3"/>
      <c r="V56" s="41" t="str">
        <f t="shared" si="3"/>
        <v>BAS1112</v>
      </c>
      <c r="W56" s="72" t="str">
        <f t="shared" si="4"/>
        <v>Thi lại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idden="1">
      <c r="B57" s="23">
        <v>48</v>
      </c>
      <c r="C57" s="24"/>
      <c r="D57" s="25"/>
      <c r="E57" s="26"/>
      <c r="F57" s="24"/>
      <c r="G57" s="28" t="s">
        <v>27</v>
      </c>
      <c r="H57" s="28" t="s">
        <v>27</v>
      </c>
      <c r="I57" s="28" t="s">
        <v>27</v>
      </c>
      <c r="J57" s="28" t="s">
        <v>27</v>
      </c>
      <c r="K57" s="35"/>
      <c r="L57" s="35"/>
      <c r="M57" s="35"/>
      <c r="N57" s="78"/>
      <c r="O57" s="30"/>
      <c r="P57" s="31">
        <f t="shared" si="0"/>
        <v>0</v>
      </c>
      <c r="Q57" s="32" t="str">
        <f t="shared" si="1"/>
        <v>F</v>
      </c>
      <c r="R57" s="33" t="str">
        <f t="shared" si="2"/>
        <v>Kém</v>
      </c>
      <c r="S57" s="34" t="str">
        <f t="shared" si="5"/>
        <v/>
      </c>
      <c r="T57" s="24" t="e">
        <f>VLOOKUP(V57,#REF!,2,0)</f>
        <v>#REF!</v>
      </c>
      <c r="U57" s="3"/>
      <c r="V57" s="41" t="str">
        <f t="shared" si="3"/>
        <v>BAS1112</v>
      </c>
      <c r="W57" s="72" t="str">
        <f t="shared" si="4"/>
        <v>Thi lại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idden="1">
      <c r="B58" s="23">
        <v>49</v>
      </c>
      <c r="C58" s="24"/>
      <c r="D58" s="25"/>
      <c r="E58" s="26"/>
      <c r="F58" s="24"/>
      <c r="G58" s="28" t="s">
        <v>27</v>
      </c>
      <c r="H58" s="28" t="s">
        <v>27</v>
      </c>
      <c r="I58" s="28" t="s">
        <v>27</v>
      </c>
      <c r="J58" s="28" t="s">
        <v>27</v>
      </c>
      <c r="K58" s="35"/>
      <c r="L58" s="35"/>
      <c r="M58" s="35"/>
      <c r="N58" s="78"/>
      <c r="O58" s="30"/>
      <c r="P58" s="31">
        <f t="shared" si="0"/>
        <v>0</v>
      </c>
      <c r="Q58" s="32" t="str">
        <f t="shared" si="1"/>
        <v>F</v>
      </c>
      <c r="R58" s="33" t="str">
        <f t="shared" si="2"/>
        <v>Kém</v>
      </c>
      <c r="S58" s="34" t="str">
        <f t="shared" si="5"/>
        <v/>
      </c>
      <c r="T58" s="24" t="e">
        <f>VLOOKUP(V58,#REF!,2,0)</f>
        <v>#REF!</v>
      </c>
      <c r="U58" s="3"/>
      <c r="V58" s="41" t="str">
        <f t="shared" si="3"/>
        <v>BAS1112</v>
      </c>
      <c r="W58" s="72" t="str">
        <f t="shared" si="4"/>
        <v>Thi lại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idden="1">
      <c r="B59" s="23">
        <v>50</v>
      </c>
      <c r="C59" s="24"/>
      <c r="D59" s="25"/>
      <c r="E59" s="26"/>
      <c r="F59" s="24"/>
      <c r="G59" s="28" t="s">
        <v>27</v>
      </c>
      <c r="H59" s="28" t="s">
        <v>27</v>
      </c>
      <c r="I59" s="28" t="s">
        <v>27</v>
      </c>
      <c r="J59" s="28" t="s">
        <v>27</v>
      </c>
      <c r="K59" s="35"/>
      <c r="L59" s="35"/>
      <c r="M59" s="35"/>
      <c r="N59" s="78"/>
      <c r="O59" s="30"/>
      <c r="P59" s="31">
        <f t="shared" si="0"/>
        <v>0</v>
      </c>
      <c r="Q59" s="32" t="str">
        <f t="shared" si="1"/>
        <v>F</v>
      </c>
      <c r="R59" s="33" t="str">
        <f t="shared" si="2"/>
        <v>Kém</v>
      </c>
      <c r="S59" s="34" t="str">
        <f t="shared" si="5"/>
        <v/>
      </c>
      <c r="T59" s="24" t="e">
        <f>VLOOKUP(V59,#REF!,2,0)</f>
        <v>#REF!</v>
      </c>
      <c r="U59" s="3"/>
      <c r="V59" s="41" t="str">
        <f t="shared" si="3"/>
        <v>BAS1112</v>
      </c>
      <c r="W59" s="72" t="str">
        <f t="shared" si="4"/>
        <v>Thi lại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idden="1">
      <c r="B60" s="23">
        <v>51</v>
      </c>
      <c r="C60" s="24"/>
      <c r="D60" s="25"/>
      <c r="E60" s="26"/>
      <c r="F60" s="24"/>
      <c r="G60" s="28" t="s">
        <v>27</v>
      </c>
      <c r="H60" s="28" t="s">
        <v>27</v>
      </c>
      <c r="I60" s="28" t="s">
        <v>27</v>
      </c>
      <c r="J60" s="28" t="s">
        <v>27</v>
      </c>
      <c r="K60" s="35"/>
      <c r="L60" s="35"/>
      <c r="M60" s="35"/>
      <c r="N60" s="78"/>
      <c r="O60" s="30"/>
      <c r="P60" s="31">
        <f t="shared" si="0"/>
        <v>0</v>
      </c>
      <c r="Q60" s="32" t="str">
        <f t="shared" si="1"/>
        <v>F</v>
      </c>
      <c r="R60" s="33" t="str">
        <f t="shared" si="2"/>
        <v>Kém</v>
      </c>
      <c r="S60" s="34" t="str">
        <f t="shared" si="5"/>
        <v/>
      </c>
      <c r="T60" s="24" t="e">
        <f>VLOOKUP(V60,#REF!,2,0)</f>
        <v>#REF!</v>
      </c>
      <c r="U60" s="3"/>
      <c r="V60" s="41" t="str">
        <f t="shared" si="3"/>
        <v>BAS1112</v>
      </c>
      <c r="W60" s="72" t="str">
        <f t="shared" si="4"/>
        <v>Thi lại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idden="1">
      <c r="B61" s="23">
        <v>52</v>
      </c>
      <c r="C61" s="24"/>
      <c r="D61" s="25"/>
      <c r="E61" s="26"/>
      <c r="F61" s="24"/>
      <c r="G61" s="28" t="s">
        <v>27</v>
      </c>
      <c r="H61" s="28" t="s">
        <v>27</v>
      </c>
      <c r="I61" s="28" t="s">
        <v>27</v>
      </c>
      <c r="J61" s="28" t="s">
        <v>27</v>
      </c>
      <c r="K61" s="35"/>
      <c r="L61" s="35"/>
      <c r="M61" s="35"/>
      <c r="N61" s="78"/>
      <c r="O61" s="30"/>
      <c r="P61" s="31">
        <f t="shared" si="0"/>
        <v>0</v>
      </c>
      <c r="Q61" s="32" t="str">
        <f t="shared" si="1"/>
        <v>F</v>
      </c>
      <c r="R61" s="33" t="str">
        <f t="shared" si="2"/>
        <v>Kém</v>
      </c>
      <c r="S61" s="34" t="str">
        <f t="shared" si="5"/>
        <v/>
      </c>
      <c r="T61" s="24" t="e">
        <f>VLOOKUP(V61,#REF!,2,0)</f>
        <v>#REF!</v>
      </c>
      <c r="U61" s="3"/>
      <c r="V61" s="41" t="str">
        <f t="shared" si="3"/>
        <v>BAS1112</v>
      </c>
      <c r="W61" s="72" t="str">
        <f t="shared" si="4"/>
        <v>Thi lại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idden="1">
      <c r="B62" s="23">
        <v>53</v>
      </c>
      <c r="C62" s="24"/>
      <c r="D62" s="25"/>
      <c r="E62" s="26"/>
      <c r="F62" s="24"/>
      <c r="G62" s="28" t="s">
        <v>27</v>
      </c>
      <c r="H62" s="28" t="s">
        <v>27</v>
      </c>
      <c r="I62" s="28" t="s">
        <v>27</v>
      </c>
      <c r="J62" s="28" t="s">
        <v>27</v>
      </c>
      <c r="K62" s="35"/>
      <c r="L62" s="35"/>
      <c r="M62" s="35"/>
      <c r="N62" s="78"/>
      <c r="O62" s="30"/>
      <c r="P62" s="31">
        <f t="shared" si="0"/>
        <v>0</v>
      </c>
      <c r="Q62" s="32" t="str">
        <f t="shared" si="1"/>
        <v>F</v>
      </c>
      <c r="R62" s="33" t="str">
        <f t="shared" si="2"/>
        <v>Kém</v>
      </c>
      <c r="S62" s="34" t="str">
        <f t="shared" si="5"/>
        <v/>
      </c>
      <c r="T62" s="24" t="e">
        <f>VLOOKUP(V62,#REF!,2,0)</f>
        <v>#REF!</v>
      </c>
      <c r="U62" s="3"/>
      <c r="V62" s="41" t="str">
        <f t="shared" si="3"/>
        <v>BAS1112</v>
      </c>
      <c r="W62" s="72" t="str">
        <f t="shared" si="4"/>
        <v>Thi lại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idden="1">
      <c r="B63" s="23">
        <v>54</v>
      </c>
      <c r="C63" s="24"/>
      <c r="D63" s="25"/>
      <c r="E63" s="26"/>
      <c r="F63" s="24"/>
      <c r="G63" s="28" t="s">
        <v>27</v>
      </c>
      <c r="H63" s="28" t="s">
        <v>27</v>
      </c>
      <c r="I63" s="28" t="s">
        <v>27</v>
      </c>
      <c r="J63" s="28" t="s">
        <v>27</v>
      </c>
      <c r="K63" s="35"/>
      <c r="L63" s="35"/>
      <c r="M63" s="35"/>
      <c r="N63" s="78"/>
      <c r="O63" s="30"/>
      <c r="P63" s="31">
        <f t="shared" si="0"/>
        <v>0</v>
      </c>
      <c r="Q63" s="32" t="str">
        <f t="shared" si="1"/>
        <v>F</v>
      </c>
      <c r="R63" s="33" t="str">
        <f t="shared" si="2"/>
        <v>Kém</v>
      </c>
      <c r="S63" s="34" t="str">
        <f t="shared" si="5"/>
        <v/>
      </c>
      <c r="T63" s="24" t="e">
        <f>VLOOKUP(V63,#REF!,2,0)</f>
        <v>#REF!</v>
      </c>
      <c r="U63" s="3"/>
      <c r="V63" s="41" t="str">
        <f t="shared" si="3"/>
        <v>BAS1112</v>
      </c>
      <c r="W63" s="72" t="str">
        <f t="shared" si="4"/>
        <v>Thi lại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idden="1">
      <c r="B64" s="23">
        <v>55</v>
      </c>
      <c r="C64" s="24"/>
      <c r="D64" s="25"/>
      <c r="E64" s="26"/>
      <c r="F64" s="24"/>
      <c r="G64" s="28" t="s">
        <v>27</v>
      </c>
      <c r="H64" s="28" t="s">
        <v>27</v>
      </c>
      <c r="I64" s="28" t="s">
        <v>27</v>
      </c>
      <c r="J64" s="28" t="s">
        <v>27</v>
      </c>
      <c r="K64" s="35"/>
      <c r="L64" s="35"/>
      <c r="M64" s="35"/>
      <c r="N64" s="78"/>
      <c r="O64" s="30"/>
      <c r="P64" s="31">
        <f t="shared" si="0"/>
        <v>0</v>
      </c>
      <c r="Q64" s="32" t="str">
        <f t="shared" si="1"/>
        <v>F</v>
      </c>
      <c r="R64" s="33" t="str">
        <f t="shared" si="2"/>
        <v>Kém</v>
      </c>
      <c r="S64" s="34" t="str">
        <f t="shared" si="5"/>
        <v/>
      </c>
      <c r="T64" s="24" t="e">
        <f>VLOOKUP(V64,#REF!,2,0)</f>
        <v>#REF!</v>
      </c>
      <c r="U64" s="3"/>
      <c r="V64" s="41" t="str">
        <f t="shared" si="3"/>
        <v>BAS1112</v>
      </c>
      <c r="W64" s="72" t="str">
        <f t="shared" si="4"/>
        <v>Thi lại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2:38" hidden="1">
      <c r="B65" s="23">
        <v>56</v>
      </c>
      <c r="C65" s="24"/>
      <c r="D65" s="25"/>
      <c r="E65" s="26"/>
      <c r="F65" s="24"/>
      <c r="G65" s="28" t="s">
        <v>27</v>
      </c>
      <c r="H65" s="28" t="s">
        <v>27</v>
      </c>
      <c r="I65" s="28" t="s">
        <v>27</v>
      </c>
      <c r="J65" s="28" t="s">
        <v>27</v>
      </c>
      <c r="K65" s="35"/>
      <c r="L65" s="35"/>
      <c r="M65" s="35"/>
      <c r="N65" s="78"/>
      <c r="O65" s="30"/>
      <c r="P65" s="31">
        <f t="shared" si="0"/>
        <v>0</v>
      </c>
      <c r="Q65" s="32" t="str">
        <f t="shared" si="1"/>
        <v>F</v>
      </c>
      <c r="R65" s="33" t="str">
        <f t="shared" si="2"/>
        <v>Kém</v>
      </c>
      <c r="S65" s="34" t="str">
        <f t="shared" si="5"/>
        <v/>
      </c>
      <c r="T65" s="24" t="e">
        <f>VLOOKUP(V65,#REF!,2,0)</f>
        <v>#REF!</v>
      </c>
      <c r="U65" s="3"/>
      <c r="V65" s="41" t="str">
        <f t="shared" si="3"/>
        <v>BAS1112</v>
      </c>
      <c r="W65" s="72" t="str">
        <f t="shared" si="4"/>
        <v>Thi lại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2:38" hidden="1">
      <c r="B66" s="23">
        <v>57</v>
      </c>
      <c r="C66" s="24"/>
      <c r="D66" s="25"/>
      <c r="E66" s="26"/>
      <c r="F66" s="24"/>
      <c r="G66" s="28" t="s">
        <v>27</v>
      </c>
      <c r="H66" s="28" t="s">
        <v>27</v>
      </c>
      <c r="I66" s="28" t="s">
        <v>27</v>
      </c>
      <c r="J66" s="28" t="s">
        <v>27</v>
      </c>
      <c r="K66" s="35"/>
      <c r="L66" s="35"/>
      <c r="M66" s="35"/>
      <c r="N66" s="78"/>
      <c r="O66" s="30"/>
      <c r="P66" s="31">
        <f t="shared" si="0"/>
        <v>0</v>
      </c>
      <c r="Q66" s="32" t="str">
        <f t="shared" si="1"/>
        <v>F</v>
      </c>
      <c r="R66" s="33" t="str">
        <f t="shared" si="2"/>
        <v>Kém</v>
      </c>
      <c r="S66" s="34" t="str">
        <f t="shared" si="5"/>
        <v/>
      </c>
      <c r="T66" s="24" t="e">
        <f>VLOOKUP(V66,#REF!,2,0)</f>
        <v>#REF!</v>
      </c>
      <c r="U66" s="3"/>
      <c r="V66" s="41" t="str">
        <f t="shared" si="3"/>
        <v>BAS1112</v>
      </c>
      <c r="W66" s="72" t="str">
        <f t="shared" si="4"/>
        <v>Thi lại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2:38" hidden="1">
      <c r="B67" s="23">
        <v>58</v>
      </c>
      <c r="C67" s="24"/>
      <c r="D67" s="25"/>
      <c r="E67" s="26"/>
      <c r="F67" s="24"/>
      <c r="G67" s="28" t="s">
        <v>27</v>
      </c>
      <c r="H67" s="28" t="s">
        <v>27</v>
      </c>
      <c r="I67" s="28" t="s">
        <v>27</v>
      </c>
      <c r="J67" s="28" t="s">
        <v>27</v>
      </c>
      <c r="K67" s="35"/>
      <c r="L67" s="35"/>
      <c r="M67" s="35"/>
      <c r="N67" s="78"/>
      <c r="O67" s="30"/>
      <c r="P67" s="31">
        <f t="shared" si="0"/>
        <v>0</v>
      </c>
      <c r="Q67" s="32" t="str">
        <f t="shared" si="1"/>
        <v>F</v>
      </c>
      <c r="R67" s="33" t="str">
        <f t="shared" si="2"/>
        <v>Kém</v>
      </c>
      <c r="S67" s="34" t="str">
        <f t="shared" si="5"/>
        <v/>
      </c>
      <c r="T67" s="24" t="e">
        <f>VLOOKUP(V67,#REF!,2,0)</f>
        <v>#REF!</v>
      </c>
      <c r="U67" s="3"/>
      <c r="V67" s="41" t="str">
        <f t="shared" si="3"/>
        <v>BAS1112</v>
      </c>
      <c r="W67" s="72" t="str">
        <f t="shared" si="4"/>
        <v>Thi lại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2:38" hidden="1">
      <c r="B68" s="23">
        <v>59</v>
      </c>
      <c r="C68" s="24"/>
      <c r="D68" s="25"/>
      <c r="E68" s="26"/>
      <c r="F68" s="24"/>
      <c r="G68" s="28" t="s">
        <v>27</v>
      </c>
      <c r="H68" s="28" t="s">
        <v>27</v>
      </c>
      <c r="I68" s="28" t="s">
        <v>27</v>
      </c>
      <c r="J68" s="28" t="s">
        <v>27</v>
      </c>
      <c r="K68" s="35"/>
      <c r="L68" s="35"/>
      <c r="M68" s="35"/>
      <c r="N68" s="78"/>
      <c r="O68" s="30"/>
      <c r="P68" s="31">
        <f t="shared" si="0"/>
        <v>0</v>
      </c>
      <c r="Q68" s="32" t="str">
        <f t="shared" si="1"/>
        <v>F</v>
      </c>
      <c r="R68" s="33" t="str">
        <f t="shared" si="2"/>
        <v>Kém</v>
      </c>
      <c r="S68" s="34" t="str">
        <f t="shared" si="5"/>
        <v/>
      </c>
      <c r="T68" s="24" t="e">
        <f>VLOOKUP(V68,#REF!,2,0)</f>
        <v>#REF!</v>
      </c>
      <c r="U68" s="3"/>
      <c r="V68" s="41" t="str">
        <f t="shared" si="3"/>
        <v>BAS1112</v>
      </c>
      <c r="W68" s="72" t="str">
        <f t="shared" si="4"/>
        <v>Thi lại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2:38" hidden="1">
      <c r="B69" s="23">
        <v>60</v>
      </c>
      <c r="C69" s="24"/>
      <c r="D69" s="25"/>
      <c r="E69" s="26"/>
      <c r="F69" s="24"/>
      <c r="G69" s="28" t="s">
        <v>27</v>
      </c>
      <c r="H69" s="28" t="s">
        <v>27</v>
      </c>
      <c r="I69" s="28" t="s">
        <v>27</v>
      </c>
      <c r="J69" s="28" t="s">
        <v>27</v>
      </c>
      <c r="K69" s="35"/>
      <c r="L69" s="35"/>
      <c r="M69" s="35"/>
      <c r="N69" s="78"/>
      <c r="O69" s="30"/>
      <c r="P69" s="31">
        <f t="shared" si="0"/>
        <v>0</v>
      </c>
      <c r="Q69" s="32" t="str">
        <f t="shared" si="1"/>
        <v>F</v>
      </c>
      <c r="R69" s="33" t="str">
        <f t="shared" si="2"/>
        <v>Kém</v>
      </c>
      <c r="S69" s="34" t="str">
        <f t="shared" si="5"/>
        <v/>
      </c>
      <c r="T69" s="24" t="e">
        <f>VLOOKUP(V69,#REF!,2,0)</f>
        <v>#REF!</v>
      </c>
      <c r="U69" s="3"/>
      <c r="V69" s="41" t="str">
        <f t="shared" si="3"/>
        <v>BAS1112</v>
      </c>
      <c r="W69" s="72" t="str">
        <f t="shared" si="4"/>
        <v>Thi lại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2:38" hidden="1">
      <c r="B70" s="23">
        <v>61</v>
      </c>
      <c r="C70" s="24"/>
      <c r="D70" s="25"/>
      <c r="E70" s="26"/>
      <c r="F70" s="24"/>
      <c r="G70" s="28" t="s">
        <v>27</v>
      </c>
      <c r="H70" s="28" t="s">
        <v>27</v>
      </c>
      <c r="I70" s="28" t="s">
        <v>27</v>
      </c>
      <c r="J70" s="28" t="s">
        <v>27</v>
      </c>
      <c r="K70" s="35"/>
      <c r="L70" s="35"/>
      <c r="M70" s="35"/>
      <c r="N70" s="78"/>
      <c r="O70" s="30"/>
      <c r="P70" s="31">
        <f t="shared" si="0"/>
        <v>0</v>
      </c>
      <c r="Q70" s="32" t="str">
        <f t="shared" si="1"/>
        <v>F</v>
      </c>
      <c r="R70" s="33" t="str">
        <f t="shared" si="2"/>
        <v>Kém</v>
      </c>
      <c r="S70" s="34" t="str">
        <f t="shared" si="5"/>
        <v/>
      </c>
      <c r="T70" s="24" t="e">
        <f>VLOOKUP(V70,#REF!,2,0)</f>
        <v>#REF!</v>
      </c>
      <c r="U70" s="3"/>
      <c r="V70" s="41" t="str">
        <f t="shared" si="3"/>
        <v>BAS1112</v>
      </c>
      <c r="W70" s="72" t="str">
        <f t="shared" si="4"/>
        <v>Thi lại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2:38" hidden="1">
      <c r="B71" s="23">
        <v>62</v>
      </c>
      <c r="C71" s="24"/>
      <c r="D71" s="25"/>
      <c r="E71" s="26"/>
      <c r="F71" s="24"/>
      <c r="G71" s="28" t="s">
        <v>27</v>
      </c>
      <c r="H71" s="28" t="s">
        <v>27</v>
      </c>
      <c r="I71" s="28" t="s">
        <v>27</v>
      </c>
      <c r="J71" s="28" t="s">
        <v>27</v>
      </c>
      <c r="K71" s="35"/>
      <c r="L71" s="35"/>
      <c r="M71" s="35"/>
      <c r="N71" s="78"/>
      <c r="O71" s="30"/>
      <c r="P71" s="31">
        <f t="shared" si="0"/>
        <v>0</v>
      </c>
      <c r="Q71" s="32" t="str">
        <f t="shared" si="1"/>
        <v>F</v>
      </c>
      <c r="R71" s="33" t="str">
        <f t="shared" si="2"/>
        <v>Kém</v>
      </c>
      <c r="S71" s="34" t="str">
        <f t="shared" si="5"/>
        <v/>
      </c>
      <c r="T71" s="24" t="e">
        <f>VLOOKUP(V71,#REF!,2,0)</f>
        <v>#REF!</v>
      </c>
      <c r="U71" s="3"/>
      <c r="V71" s="41" t="str">
        <f t="shared" si="3"/>
        <v>BAS1112</v>
      </c>
      <c r="W71" s="72" t="str">
        <f t="shared" si="4"/>
        <v>Thi lại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2:38" hidden="1">
      <c r="B72" s="23">
        <v>63</v>
      </c>
      <c r="C72" s="24"/>
      <c r="D72" s="25"/>
      <c r="E72" s="26"/>
      <c r="F72" s="24"/>
      <c r="G72" s="28" t="s">
        <v>27</v>
      </c>
      <c r="H72" s="28" t="s">
        <v>27</v>
      </c>
      <c r="I72" s="28" t="s">
        <v>27</v>
      </c>
      <c r="J72" s="28" t="s">
        <v>27</v>
      </c>
      <c r="K72" s="35"/>
      <c r="L72" s="35"/>
      <c r="M72" s="35"/>
      <c r="N72" s="78"/>
      <c r="O72" s="30"/>
      <c r="P72" s="31">
        <f t="shared" si="0"/>
        <v>0</v>
      </c>
      <c r="Q72" s="32" t="str">
        <f t="shared" si="1"/>
        <v>F</v>
      </c>
      <c r="R72" s="33" t="str">
        <f t="shared" si="2"/>
        <v>Kém</v>
      </c>
      <c r="S72" s="34" t="str">
        <f t="shared" si="5"/>
        <v/>
      </c>
      <c r="T72" s="24" t="e">
        <f>VLOOKUP(V72,#REF!,2,0)</f>
        <v>#REF!</v>
      </c>
      <c r="U72" s="3"/>
      <c r="V72" s="41" t="str">
        <f t="shared" si="3"/>
        <v>BAS1112</v>
      </c>
      <c r="W72" s="72" t="str">
        <f t="shared" si="4"/>
        <v>Thi lại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2:38" hidden="1">
      <c r="B73" s="23">
        <v>64</v>
      </c>
      <c r="C73" s="24"/>
      <c r="D73" s="25"/>
      <c r="E73" s="26"/>
      <c r="F73" s="24"/>
      <c r="G73" s="28" t="s">
        <v>27</v>
      </c>
      <c r="H73" s="28" t="s">
        <v>27</v>
      </c>
      <c r="I73" s="28" t="s">
        <v>27</v>
      </c>
      <c r="J73" s="28" t="s">
        <v>27</v>
      </c>
      <c r="K73" s="35"/>
      <c r="L73" s="35"/>
      <c r="M73" s="35"/>
      <c r="N73" s="78"/>
      <c r="O73" s="30"/>
      <c r="P73" s="31">
        <f t="shared" si="0"/>
        <v>0</v>
      </c>
      <c r="Q73" s="32" t="str">
        <f t="shared" si="1"/>
        <v>F</v>
      </c>
      <c r="R73" s="33" t="str">
        <f t="shared" si="2"/>
        <v>Kém</v>
      </c>
      <c r="S73" s="34" t="str">
        <f t="shared" si="5"/>
        <v/>
      </c>
      <c r="T73" s="24" t="e">
        <f>VLOOKUP(V73,#REF!,2,0)</f>
        <v>#REF!</v>
      </c>
      <c r="U73" s="3"/>
      <c r="V73" s="41" t="str">
        <f t="shared" si="3"/>
        <v>BAS1112</v>
      </c>
      <c r="W73" s="72" t="str">
        <f t="shared" si="4"/>
        <v>Thi lại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2:38" hidden="1">
      <c r="B74" s="23">
        <v>65</v>
      </c>
      <c r="C74" s="24"/>
      <c r="D74" s="25"/>
      <c r="E74" s="26"/>
      <c r="F74" s="24"/>
      <c r="G74" s="28" t="s">
        <v>27</v>
      </c>
      <c r="H74" s="28" t="s">
        <v>27</v>
      </c>
      <c r="I74" s="28" t="s">
        <v>27</v>
      </c>
      <c r="J74" s="28" t="s">
        <v>27</v>
      </c>
      <c r="K74" s="35"/>
      <c r="L74" s="35"/>
      <c r="M74" s="35"/>
      <c r="N74" s="78"/>
      <c r="O74" s="30"/>
      <c r="P74" s="31">
        <f t="shared" ref="P74:P137" si="6">ROUND(SUMPRODUCT(G74:O74,$G$9:$O$9)/100,1)</f>
        <v>0</v>
      </c>
      <c r="Q74" s="32" t="str">
        <f t="shared" ref="Q74:Q159" si="7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F</v>
      </c>
      <c r="R74" s="33" t="str">
        <f t="shared" ref="R74:R159" si="8">IF($P74&lt;4,"Kém",IF(AND($P74&gt;=4,$P74&lt;=5.4),"Trung bình yếu",IF(AND($P74&gt;=5.5,$P74&lt;=6.9),"Trung bình",IF(AND($P74&gt;=7,$P74&lt;=8.4),"Khá",IF(AND($P74&gt;=8.5,$P74&lt;=10),"Giỏi","")))))</f>
        <v>Kém</v>
      </c>
      <c r="S74" s="34" t="str">
        <f t="shared" si="5"/>
        <v/>
      </c>
      <c r="T74" s="24" t="e">
        <f>VLOOKUP(V74,#REF!,2,0)</f>
        <v>#REF!</v>
      </c>
      <c r="U74" s="3"/>
      <c r="V74" s="41" t="str">
        <f t="shared" si="3"/>
        <v>BAS1112</v>
      </c>
      <c r="W74" s="72" t="str">
        <f t="shared" si="4"/>
        <v>Thi lại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2:38" hidden="1">
      <c r="B75" s="23">
        <v>66</v>
      </c>
      <c r="C75" s="24"/>
      <c r="D75" s="25"/>
      <c r="E75" s="26"/>
      <c r="F75" s="24"/>
      <c r="G75" s="28" t="s">
        <v>27</v>
      </c>
      <c r="H75" s="28" t="s">
        <v>27</v>
      </c>
      <c r="I75" s="28" t="s">
        <v>27</v>
      </c>
      <c r="J75" s="28" t="s">
        <v>27</v>
      </c>
      <c r="K75" s="35"/>
      <c r="L75" s="35"/>
      <c r="M75" s="35"/>
      <c r="N75" s="78"/>
      <c r="O75" s="30"/>
      <c r="P75" s="31">
        <f t="shared" si="6"/>
        <v>0</v>
      </c>
      <c r="Q75" s="32" t="str">
        <f t="shared" si="7"/>
        <v>F</v>
      </c>
      <c r="R75" s="33" t="str">
        <f t="shared" si="8"/>
        <v>Kém</v>
      </c>
      <c r="S75" s="34" t="str">
        <f t="shared" si="5"/>
        <v/>
      </c>
      <c r="T75" s="24" t="e">
        <f>VLOOKUP(V75,#REF!,2,0)</f>
        <v>#REF!</v>
      </c>
      <c r="U75" s="3"/>
      <c r="V75" s="41" t="str">
        <f t="shared" ref="V75:V138" si="9">C75&amp;$W$1&amp;$W$2</f>
        <v>BAS1112</v>
      </c>
      <c r="W75" s="72" t="str">
        <f t="shared" ref="W75:W159" si="10">IF(S75="Không đủ ĐKDT","Học lại",IF(S75="Đình chỉ thi","Học lại",IF(AND(MID(F75,2,2)&gt;="12",S75="Vắng"),"Học lại",IF(S75="Vắng có phép", "Thi lại",IF(S75="Nợ học phí", "Thi lại",IF(AND((MID(F75,2,2)&lt;"12"),P75&lt;4.5),"Thi lại",IF(P75&lt;4,"Học lại","Đạt")))))))</f>
        <v>Thi lại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2:38" hidden="1">
      <c r="B76" s="23">
        <v>67</v>
      </c>
      <c r="C76" s="24"/>
      <c r="D76" s="25"/>
      <c r="E76" s="26"/>
      <c r="F76" s="24"/>
      <c r="G76" s="28" t="s">
        <v>27</v>
      </c>
      <c r="H76" s="28" t="s">
        <v>27</v>
      </c>
      <c r="I76" s="28" t="s">
        <v>27</v>
      </c>
      <c r="J76" s="28" t="s">
        <v>27</v>
      </c>
      <c r="K76" s="35"/>
      <c r="L76" s="35"/>
      <c r="M76" s="35"/>
      <c r="N76" s="78"/>
      <c r="O76" s="30"/>
      <c r="P76" s="31">
        <f t="shared" si="6"/>
        <v>0</v>
      </c>
      <c r="Q76" s="32" t="str">
        <f t="shared" si="7"/>
        <v>F</v>
      </c>
      <c r="R76" s="33" t="str">
        <f t="shared" si="8"/>
        <v>Kém</v>
      </c>
      <c r="S76" s="34" t="str">
        <f t="shared" si="5"/>
        <v/>
      </c>
      <c r="T76" s="24" t="e">
        <f>VLOOKUP(V76,#REF!,2,0)</f>
        <v>#REF!</v>
      </c>
      <c r="U76" s="3"/>
      <c r="V76" s="41" t="str">
        <f t="shared" si="9"/>
        <v>BAS1112</v>
      </c>
      <c r="W76" s="72" t="str">
        <f t="shared" si="10"/>
        <v>Thi lại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2:38" hidden="1">
      <c r="B77" s="23">
        <v>68</v>
      </c>
      <c r="C77" s="24"/>
      <c r="D77" s="25"/>
      <c r="E77" s="26"/>
      <c r="F77" s="24"/>
      <c r="G77" s="28" t="s">
        <v>27</v>
      </c>
      <c r="H77" s="28" t="s">
        <v>27</v>
      </c>
      <c r="I77" s="28" t="s">
        <v>27</v>
      </c>
      <c r="J77" s="28" t="s">
        <v>27</v>
      </c>
      <c r="K77" s="35"/>
      <c r="L77" s="35"/>
      <c r="M77" s="35"/>
      <c r="N77" s="78"/>
      <c r="O77" s="30"/>
      <c r="P77" s="31">
        <f t="shared" si="6"/>
        <v>0</v>
      </c>
      <c r="Q77" s="32" t="str">
        <f t="shared" si="7"/>
        <v>F</v>
      </c>
      <c r="R77" s="33" t="str">
        <f t="shared" si="8"/>
        <v>Kém</v>
      </c>
      <c r="S77" s="34" t="str">
        <f t="shared" si="5"/>
        <v/>
      </c>
      <c r="T77" s="24" t="e">
        <f>VLOOKUP(V77,#REF!,2,0)</f>
        <v>#REF!</v>
      </c>
      <c r="U77" s="3"/>
      <c r="V77" s="41" t="str">
        <f t="shared" si="9"/>
        <v>BAS1112</v>
      </c>
      <c r="W77" s="72" t="str">
        <f t="shared" si="10"/>
        <v>Thi lại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2:38" hidden="1">
      <c r="B78" s="23">
        <v>69</v>
      </c>
      <c r="C78" s="24"/>
      <c r="D78" s="25"/>
      <c r="E78" s="26"/>
      <c r="F78" s="24"/>
      <c r="G78" s="28" t="s">
        <v>27</v>
      </c>
      <c r="H78" s="28" t="s">
        <v>27</v>
      </c>
      <c r="I78" s="28" t="s">
        <v>27</v>
      </c>
      <c r="J78" s="28" t="s">
        <v>27</v>
      </c>
      <c r="K78" s="35"/>
      <c r="L78" s="35"/>
      <c r="M78" s="35"/>
      <c r="N78" s="78"/>
      <c r="O78" s="30"/>
      <c r="P78" s="31">
        <f t="shared" si="6"/>
        <v>0</v>
      </c>
      <c r="Q78" s="32" t="str">
        <f t="shared" si="7"/>
        <v>F</v>
      </c>
      <c r="R78" s="33" t="str">
        <f t="shared" si="8"/>
        <v>Kém</v>
      </c>
      <c r="S78" s="34" t="str">
        <f t="shared" si="5"/>
        <v/>
      </c>
      <c r="T78" s="24" t="e">
        <f>VLOOKUP(V78,#REF!,2,0)</f>
        <v>#REF!</v>
      </c>
      <c r="U78" s="3"/>
      <c r="V78" s="41" t="str">
        <f t="shared" si="9"/>
        <v>BAS1112</v>
      </c>
      <c r="W78" s="72" t="str">
        <f t="shared" si="10"/>
        <v>Thi lại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2:38" hidden="1">
      <c r="B79" s="23">
        <v>70</v>
      </c>
      <c r="C79" s="24"/>
      <c r="D79" s="25"/>
      <c r="E79" s="26"/>
      <c r="F79" s="24"/>
      <c r="G79" s="28" t="s">
        <v>27</v>
      </c>
      <c r="H79" s="28" t="s">
        <v>27</v>
      </c>
      <c r="I79" s="28" t="s">
        <v>27</v>
      </c>
      <c r="J79" s="28" t="s">
        <v>27</v>
      </c>
      <c r="K79" s="35"/>
      <c r="L79" s="35"/>
      <c r="M79" s="35"/>
      <c r="N79" s="78"/>
      <c r="O79" s="30"/>
      <c r="P79" s="31">
        <f t="shared" si="6"/>
        <v>0</v>
      </c>
      <c r="Q79" s="32" t="str">
        <f t="shared" si="7"/>
        <v>F</v>
      </c>
      <c r="R79" s="33" t="str">
        <f t="shared" si="8"/>
        <v>Kém</v>
      </c>
      <c r="S79" s="34" t="str">
        <f t="shared" si="5"/>
        <v/>
      </c>
      <c r="T79" s="24" t="e">
        <f>VLOOKUP(V79,#REF!,2,0)</f>
        <v>#REF!</v>
      </c>
      <c r="U79" s="3"/>
      <c r="V79" s="41" t="str">
        <f t="shared" si="9"/>
        <v>BAS1112</v>
      </c>
      <c r="W79" s="72" t="str">
        <f t="shared" si="10"/>
        <v>Thi lại</v>
      </c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2:38" hidden="1">
      <c r="B80" s="23">
        <v>71</v>
      </c>
      <c r="C80" s="24"/>
      <c r="D80" s="25"/>
      <c r="E80" s="26"/>
      <c r="F80" s="24"/>
      <c r="G80" s="28" t="s">
        <v>27</v>
      </c>
      <c r="H80" s="28" t="s">
        <v>27</v>
      </c>
      <c r="I80" s="28" t="s">
        <v>27</v>
      </c>
      <c r="J80" s="28" t="s">
        <v>27</v>
      </c>
      <c r="K80" s="35"/>
      <c r="L80" s="35"/>
      <c r="M80" s="35"/>
      <c r="N80" s="78"/>
      <c r="O80" s="30"/>
      <c r="P80" s="31">
        <f t="shared" si="6"/>
        <v>0</v>
      </c>
      <c r="Q80" s="32" t="str">
        <f t="shared" si="7"/>
        <v>F</v>
      </c>
      <c r="R80" s="33" t="str">
        <f t="shared" si="8"/>
        <v>Kém</v>
      </c>
      <c r="S80" s="34" t="str">
        <f t="shared" si="5"/>
        <v/>
      </c>
      <c r="T80" s="24" t="e">
        <f>VLOOKUP(V80,#REF!,2,0)</f>
        <v>#REF!</v>
      </c>
      <c r="U80" s="3"/>
      <c r="V80" s="41" t="str">
        <f t="shared" si="9"/>
        <v>BAS1112</v>
      </c>
      <c r="W80" s="72" t="str">
        <f t="shared" si="10"/>
        <v>Thi lại</v>
      </c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2:38" hidden="1">
      <c r="B81" s="23">
        <v>72</v>
      </c>
      <c r="C81" s="24"/>
      <c r="D81" s="25"/>
      <c r="E81" s="26"/>
      <c r="F81" s="24"/>
      <c r="G81" s="28" t="s">
        <v>27</v>
      </c>
      <c r="H81" s="28" t="s">
        <v>27</v>
      </c>
      <c r="I81" s="28" t="s">
        <v>27</v>
      </c>
      <c r="J81" s="28" t="s">
        <v>27</v>
      </c>
      <c r="K81" s="35"/>
      <c r="L81" s="35"/>
      <c r="M81" s="35"/>
      <c r="N81" s="78"/>
      <c r="O81" s="30"/>
      <c r="P81" s="31">
        <f t="shared" si="6"/>
        <v>0</v>
      </c>
      <c r="Q81" s="32" t="str">
        <f t="shared" si="7"/>
        <v>F</v>
      </c>
      <c r="R81" s="33" t="str">
        <f t="shared" si="8"/>
        <v>Kém</v>
      </c>
      <c r="S81" s="34" t="str">
        <f t="shared" si="5"/>
        <v/>
      </c>
      <c r="T81" s="27" t="e">
        <f>VLOOKUP(V81,#REF!,2,0)</f>
        <v>#REF!</v>
      </c>
      <c r="U81" s="3"/>
      <c r="V81" s="41" t="str">
        <f t="shared" si="9"/>
        <v>BAS1112</v>
      </c>
      <c r="W81" s="72" t="str">
        <f t="shared" si="10"/>
        <v>Thi lại</v>
      </c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2:38" hidden="1">
      <c r="B82" s="23">
        <v>73</v>
      </c>
      <c r="C82" s="24"/>
      <c r="D82" s="25"/>
      <c r="E82" s="26"/>
      <c r="F82" s="24"/>
      <c r="G82" s="28" t="s">
        <v>27</v>
      </c>
      <c r="H82" s="28" t="s">
        <v>27</v>
      </c>
      <c r="I82" s="28" t="s">
        <v>27</v>
      </c>
      <c r="J82" s="28" t="s">
        <v>27</v>
      </c>
      <c r="K82" s="35"/>
      <c r="L82" s="35"/>
      <c r="M82" s="35"/>
      <c r="N82" s="78"/>
      <c r="O82" s="30"/>
      <c r="P82" s="31">
        <f t="shared" si="6"/>
        <v>0</v>
      </c>
      <c r="Q82" s="32" t="str">
        <f t="shared" si="7"/>
        <v>F</v>
      </c>
      <c r="R82" s="33" t="str">
        <f t="shared" si="8"/>
        <v>Kém</v>
      </c>
      <c r="S82" s="34" t="str">
        <f t="shared" si="5"/>
        <v/>
      </c>
      <c r="T82" s="27" t="e">
        <f>VLOOKUP(V82,#REF!,2,0)</f>
        <v>#REF!</v>
      </c>
      <c r="U82" s="3"/>
      <c r="V82" s="41" t="str">
        <f t="shared" si="9"/>
        <v>BAS1112</v>
      </c>
      <c r="W82" s="72" t="str">
        <f t="shared" si="10"/>
        <v>Thi lại</v>
      </c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2:38" hidden="1">
      <c r="B83" s="23">
        <v>74</v>
      </c>
      <c r="C83" s="24"/>
      <c r="D83" s="25"/>
      <c r="E83" s="26"/>
      <c r="F83" s="24"/>
      <c r="G83" s="28" t="s">
        <v>27</v>
      </c>
      <c r="H83" s="28" t="s">
        <v>27</v>
      </c>
      <c r="I83" s="28" t="s">
        <v>27</v>
      </c>
      <c r="J83" s="28" t="s">
        <v>27</v>
      </c>
      <c r="K83" s="35"/>
      <c r="L83" s="35"/>
      <c r="M83" s="35"/>
      <c r="N83" s="78"/>
      <c r="O83" s="30"/>
      <c r="P83" s="31">
        <f t="shared" si="6"/>
        <v>0</v>
      </c>
      <c r="Q83" s="32" t="str">
        <f t="shared" si="7"/>
        <v>F</v>
      </c>
      <c r="R83" s="33" t="str">
        <f t="shared" si="8"/>
        <v>Kém</v>
      </c>
      <c r="S83" s="34" t="str">
        <f t="shared" si="5"/>
        <v/>
      </c>
      <c r="T83" s="27" t="e">
        <f>VLOOKUP(V83,#REF!,2,0)</f>
        <v>#REF!</v>
      </c>
      <c r="U83" s="3"/>
      <c r="V83" s="41" t="str">
        <f t="shared" si="9"/>
        <v>BAS1112</v>
      </c>
      <c r="W83" s="72" t="str">
        <f t="shared" si="10"/>
        <v>Thi lại</v>
      </c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2:38" hidden="1">
      <c r="B84" s="23">
        <v>75</v>
      </c>
      <c r="C84" s="24"/>
      <c r="D84" s="25"/>
      <c r="E84" s="26"/>
      <c r="F84" s="24"/>
      <c r="G84" s="28" t="s">
        <v>27</v>
      </c>
      <c r="H84" s="28" t="s">
        <v>27</v>
      </c>
      <c r="I84" s="28" t="s">
        <v>27</v>
      </c>
      <c r="J84" s="28" t="s">
        <v>27</v>
      </c>
      <c r="K84" s="35"/>
      <c r="L84" s="35"/>
      <c r="M84" s="35"/>
      <c r="N84" s="78"/>
      <c r="O84" s="30"/>
      <c r="P84" s="31">
        <f t="shared" si="6"/>
        <v>0</v>
      </c>
      <c r="Q84" s="32" t="str">
        <f t="shared" si="7"/>
        <v>F</v>
      </c>
      <c r="R84" s="33" t="str">
        <f t="shared" si="8"/>
        <v>Kém</v>
      </c>
      <c r="S84" s="34" t="str">
        <f t="shared" si="5"/>
        <v/>
      </c>
      <c r="T84" s="27" t="e">
        <f>VLOOKUP(V84,#REF!,2,0)</f>
        <v>#REF!</v>
      </c>
      <c r="U84" s="3"/>
      <c r="V84" s="41" t="str">
        <f t="shared" si="9"/>
        <v>BAS1112</v>
      </c>
      <c r="W84" s="72" t="str">
        <f t="shared" si="10"/>
        <v>Thi lại</v>
      </c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2:38" hidden="1">
      <c r="B85" s="23">
        <v>76</v>
      </c>
      <c r="C85" s="24"/>
      <c r="D85" s="25"/>
      <c r="E85" s="26"/>
      <c r="F85" s="24"/>
      <c r="G85" s="28" t="s">
        <v>27</v>
      </c>
      <c r="H85" s="28" t="s">
        <v>27</v>
      </c>
      <c r="I85" s="28" t="s">
        <v>27</v>
      </c>
      <c r="J85" s="28" t="s">
        <v>27</v>
      </c>
      <c r="K85" s="35"/>
      <c r="L85" s="35"/>
      <c r="M85" s="35"/>
      <c r="N85" s="78"/>
      <c r="O85" s="30"/>
      <c r="P85" s="31">
        <f t="shared" si="6"/>
        <v>0</v>
      </c>
      <c r="Q85" s="32" t="str">
        <f t="shared" si="7"/>
        <v>F</v>
      </c>
      <c r="R85" s="33" t="str">
        <f t="shared" si="8"/>
        <v>Kém</v>
      </c>
      <c r="S85" s="34" t="str">
        <f t="shared" si="5"/>
        <v/>
      </c>
      <c r="T85" s="27" t="e">
        <f>VLOOKUP(V85,#REF!,2,0)</f>
        <v>#REF!</v>
      </c>
      <c r="U85" s="3"/>
      <c r="V85" s="41" t="str">
        <f t="shared" si="9"/>
        <v>BAS1112</v>
      </c>
      <c r="W85" s="72" t="str">
        <f t="shared" si="10"/>
        <v>Thi lại</v>
      </c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2:38" hidden="1">
      <c r="B86" s="23">
        <v>77</v>
      </c>
      <c r="C86" s="24"/>
      <c r="D86" s="25"/>
      <c r="E86" s="26"/>
      <c r="F86" s="24"/>
      <c r="G86" s="28" t="s">
        <v>27</v>
      </c>
      <c r="H86" s="28" t="s">
        <v>27</v>
      </c>
      <c r="I86" s="28" t="s">
        <v>27</v>
      </c>
      <c r="J86" s="28" t="s">
        <v>27</v>
      </c>
      <c r="K86" s="35"/>
      <c r="L86" s="35"/>
      <c r="M86" s="35"/>
      <c r="N86" s="78"/>
      <c r="O86" s="30"/>
      <c r="P86" s="31">
        <f t="shared" si="6"/>
        <v>0</v>
      </c>
      <c r="Q86" s="32" t="str">
        <f t="shared" si="7"/>
        <v>F</v>
      </c>
      <c r="R86" s="33" t="str">
        <f t="shared" si="8"/>
        <v>Kém</v>
      </c>
      <c r="S86" s="34" t="str">
        <f t="shared" ref="S86:S149" si="11">+IF(OR($G86=0,$H86=0,$I86=0,$J86=0),"Không đủ ĐKDT","")</f>
        <v/>
      </c>
      <c r="T86" s="27" t="e">
        <f>VLOOKUP(V86,#REF!,2,0)</f>
        <v>#REF!</v>
      </c>
      <c r="U86" s="3"/>
      <c r="V86" s="41" t="str">
        <f t="shared" si="9"/>
        <v>BAS1112</v>
      </c>
      <c r="W86" s="72" t="str">
        <f t="shared" si="10"/>
        <v>Thi lại</v>
      </c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2:38" hidden="1">
      <c r="B87" s="23">
        <v>78</v>
      </c>
      <c r="C87" s="24"/>
      <c r="D87" s="25"/>
      <c r="E87" s="26"/>
      <c r="F87" s="24"/>
      <c r="G87" s="28" t="s">
        <v>27</v>
      </c>
      <c r="H87" s="28" t="s">
        <v>27</v>
      </c>
      <c r="I87" s="28" t="s">
        <v>27</v>
      </c>
      <c r="J87" s="28" t="s">
        <v>27</v>
      </c>
      <c r="K87" s="35"/>
      <c r="L87" s="35"/>
      <c r="M87" s="35"/>
      <c r="N87" s="78"/>
      <c r="O87" s="30"/>
      <c r="P87" s="31">
        <f t="shared" si="6"/>
        <v>0</v>
      </c>
      <c r="Q87" s="32" t="str">
        <f t="shared" si="7"/>
        <v>F</v>
      </c>
      <c r="R87" s="33" t="str">
        <f t="shared" si="8"/>
        <v>Kém</v>
      </c>
      <c r="S87" s="34" t="str">
        <f t="shared" si="11"/>
        <v/>
      </c>
      <c r="T87" s="27" t="e">
        <f>VLOOKUP(V87,#REF!,2,0)</f>
        <v>#REF!</v>
      </c>
      <c r="U87" s="3"/>
      <c r="V87" s="41" t="str">
        <f t="shared" si="9"/>
        <v>BAS1112</v>
      </c>
      <c r="W87" s="72" t="str">
        <f t="shared" si="10"/>
        <v>Thi lại</v>
      </c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2:38" hidden="1">
      <c r="B88" s="23">
        <v>79</v>
      </c>
      <c r="C88" s="24"/>
      <c r="D88" s="25"/>
      <c r="E88" s="26"/>
      <c r="F88" s="24"/>
      <c r="G88" s="28" t="s">
        <v>27</v>
      </c>
      <c r="H88" s="28" t="s">
        <v>27</v>
      </c>
      <c r="I88" s="28" t="s">
        <v>27</v>
      </c>
      <c r="J88" s="28" t="s">
        <v>27</v>
      </c>
      <c r="K88" s="35"/>
      <c r="L88" s="35"/>
      <c r="M88" s="35"/>
      <c r="N88" s="78"/>
      <c r="O88" s="30"/>
      <c r="P88" s="31">
        <f t="shared" si="6"/>
        <v>0</v>
      </c>
      <c r="Q88" s="32" t="str">
        <f t="shared" si="7"/>
        <v>F</v>
      </c>
      <c r="R88" s="33" t="str">
        <f t="shared" si="8"/>
        <v>Kém</v>
      </c>
      <c r="S88" s="34" t="str">
        <f t="shared" si="11"/>
        <v/>
      </c>
      <c r="T88" s="27" t="e">
        <f>VLOOKUP(V88,#REF!,2,0)</f>
        <v>#REF!</v>
      </c>
      <c r="U88" s="3"/>
      <c r="V88" s="41" t="str">
        <f t="shared" si="9"/>
        <v>BAS1112</v>
      </c>
      <c r="W88" s="72" t="str">
        <f t="shared" si="10"/>
        <v>Thi lại</v>
      </c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2:38" hidden="1">
      <c r="B89" s="23">
        <v>80</v>
      </c>
      <c r="C89" s="24"/>
      <c r="D89" s="25"/>
      <c r="E89" s="26"/>
      <c r="F89" s="24"/>
      <c r="G89" s="28" t="s">
        <v>27</v>
      </c>
      <c r="H89" s="28" t="s">
        <v>27</v>
      </c>
      <c r="I89" s="28" t="s">
        <v>27</v>
      </c>
      <c r="J89" s="28" t="s">
        <v>27</v>
      </c>
      <c r="K89" s="35"/>
      <c r="L89" s="35"/>
      <c r="M89" s="35"/>
      <c r="N89" s="78"/>
      <c r="O89" s="30"/>
      <c r="P89" s="31">
        <f t="shared" si="6"/>
        <v>0</v>
      </c>
      <c r="Q89" s="32" t="str">
        <f t="shared" si="7"/>
        <v>F</v>
      </c>
      <c r="R89" s="33" t="str">
        <f t="shared" si="8"/>
        <v>Kém</v>
      </c>
      <c r="S89" s="34" t="str">
        <f t="shared" si="11"/>
        <v/>
      </c>
      <c r="T89" s="27" t="e">
        <f>VLOOKUP(V89,#REF!,2,0)</f>
        <v>#REF!</v>
      </c>
      <c r="U89" s="3"/>
      <c r="V89" s="41" t="str">
        <f t="shared" si="9"/>
        <v>BAS1112</v>
      </c>
      <c r="W89" s="72" t="str">
        <f t="shared" si="10"/>
        <v>Thi lại</v>
      </c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2:38" hidden="1">
      <c r="B90" s="23">
        <v>81</v>
      </c>
      <c r="C90" s="24"/>
      <c r="D90" s="25"/>
      <c r="E90" s="26"/>
      <c r="F90" s="24"/>
      <c r="G90" s="28" t="s">
        <v>27</v>
      </c>
      <c r="H90" s="28" t="s">
        <v>27</v>
      </c>
      <c r="I90" s="28" t="s">
        <v>27</v>
      </c>
      <c r="J90" s="28" t="s">
        <v>27</v>
      </c>
      <c r="K90" s="35"/>
      <c r="L90" s="35"/>
      <c r="M90" s="35"/>
      <c r="N90" s="78"/>
      <c r="O90" s="30"/>
      <c r="P90" s="31">
        <f t="shared" si="6"/>
        <v>0</v>
      </c>
      <c r="Q90" s="32" t="str">
        <f t="shared" si="7"/>
        <v>F</v>
      </c>
      <c r="R90" s="33" t="str">
        <f t="shared" si="8"/>
        <v>Kém</v>
      </c>
      <c r="S90" s="34" t="str">
        <f t="shared" si="11"/>
        <v/>
      </c>
      <c r="T90" s="27" t="e">
        <f>VLOOKUP(V90,#REF!,2,0)</f>
        <v>#REF!</v>
      </c>
      <c r="U90" s="3"/>
      <c r="V90" s="41" t="str">
        <f t="shared" si="9"/>
        <v>BAS1112</v>
      </c>
      <c r="W90" s="72" t="str">
        <f t="shared" si="10"/>
        <v>Thi lại</v>
      </c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2:38" hidden="1">
      <c r="B91" s="23">
        <v>82</v>
      </c>
      <c r="C91" s="24"/>
      <c r="D91" s="25"/>
      <c r="E91" s="26"/>
      <c r="F91" s="24"/>
      <c r="G91" s="28" t="s">
        <v>27</v>
      </c>
      <c r="H91" s="28" t="s">
        <v>27</v>
      </c>
      <c r="I91" s="28" t="s">
        <v>27</v>
      </c>
      <c r="J91" s="28" t="s">
        <v>27</v>
      </c>
      <c r="K91" s="35"/>
      <c r="L91" s="35"/>
      <c r="M91" s="35"/>
      <c r="N91" s="78"/>
      <c r="O91" s="30"/>
      <c r="P91" s="31">
        <f t="shared" si="6"/>
        <v>0</v>
      </c>
      <c r="Q91" s="32" t="str">
        <f t="shared" si="7"/>
        <v>F</v>
      </c>
      <c r="R91" s="33" t="str">
        <f t="shared" si="8"/>
        <v>Kém</v>
      </c>
      <c r="S91" s="34" t="str">
        <f t="shared" si="11"/>
        <v/>
      </c>
      <c r="T91" s="27" t="e">
        <f>VLOOKUP(V91,#REF!,2,0)</f>
        <v>#REF!</v>
      </c>
      <c r="U91" s="3"/>
      <c r="V91" s="41" t="str">
        <f t="shared" si="9"/>
        <v>BAS1112</v>
      </c>
      <c r="W91" s="72" t="str">
        <f t="shared" si="10"/>
        <v>Thi lại</v>
      </c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</row>
    <row r="92" spans="2:38" hidden="1">
      <c r="B92" s="23">
        <v>83</v>
      </c>
      <c r="C92" s="24"/>
      <c r="D92" s="25"/>
      <c r="E92" s="26"/>
      <c r="F92" s="24"/>
      <c r="G92" s="28" t="s">
        <v>27</v>
      </c>
      <c r="H92" s="28" t="s">
        <v>27</v>
      </c>
      <c r="I92" s="28" t="s">
        <v>27</v>
      </c>
      <c r="J92" s="28" t="s">
        <v>27</v>
      </c>
      <c r="K92" s="35"/>
      <c r="L92" s="35"/>
      <c r="M92" s="35"/>
      <c r="N92" s="78"/>
      <c r="O92" s="30"/>
      <c r="P92" s="31">
        <f t="shared" si="6"/>
        <v>0</v>
      </c>
      <c r="Q92" s="32" t="str">
        <f t="shared" si="7"/>
        <v>F</v>
      </c>
      <c r="R92" s="33" t="str">
        <f t="shared" si="8"/>
        <v>Kém</v>
      </c>
      <c r="S92" s="34" t="str">
        <f t="shared" si="11"/>
        <v/>
      </c>
      <c r="T92" s="27" t="e">
        <f>VLOOKUP(V92,#REF!,2,0)</f>
        <v>#REF!</v>
      </c>
      <c r="U92" s="3"/>
      <c r="V92" s="41" t="str">
        <f t="shared" si="9"/>
        <v>BAS1112</v>
      </c>
      <c r="W92" s="72" t="str">
        <f t="shared" si="10"/>
        <v>Thi lại</v>
      </c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</row>
    <row r="93" spans="2:38" hidden="1">
      <c r="B93" s="23">
        <v>84</v>
      </c>
      <c r="C93" s="24"/>
      <c r="D93" s="25"/>
      <c r="E93" s="26"/>
      <c r="F93" s="24"/>
      <c r="G93" s="28" t="s">
        <v>27</v>
      </c>
      <c r="H93" s="28" t="s">
        <v>27</v>
      </c>
      <c r="I93" s="28" t="s">
        <v>27</v>
      </c>
      <c r="J93" s="28" t="s">
        <v>27</v>
      </c>
      <c r="K93" s="35"/>
      <c r="L93" s="35"/>
      <c r="M93" s="35"/>
      <c r="N93" s="78"/>
      <c r="O93" s="30"/>
      <c r="P93" s="31">
        <f t="shared" si="6"/>
        <v>0</v>
      </c>
      <c r="Q93" s="32" t="str">
        <f t="shared" si="7"/>
        <v>F</v>
      </c>
      <c r="R93" s="33" t="str">
        <f t="shared" si="8"/>
        <v>Kém</v>
      </c>
      <c r="S93" s="34" t="str">
        <f t="shared" si="11"/>
        <v/>
      </c>
      <c r="T93" s="27" t="e">
        <f>VLOOKUP(V93,#REF!,2,0)</f>
        <v>#REF!</v>
      </c>
      <c r="U93" s="3"/>
      <c r="V93" s="41" t="str">
        <f t="shared" si="9"/>
        <v>BAS1112</v>
      </c>
      <c r="W93" s="72" t="str">
        <f t="shared" si="10"/>
        <v>Thi lại</v>
      </c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</row>
    <row r="94" spans="2:38" hidden="1">
      <c r="B94" s="23">
        <v>85</v>
      </c>
      <c r="C94" s="24"/>
      <c r="D94" s="25"/>
      <c r="E94" s="26"/>
      <c r="F94" s="24"/>
      <c r="G94" s="28" t="s">
        <v>27</v>
      </c>
      <c r="H94" s="28" t="s">
        <v>27</v>
      </c>
      <c r="I94" s="28" t="s">
        <v>27</v>
      </c>
      <c r="J94" s="28" t="s">
        <v>27</v>
      </c>
      <c r="K94" s="35"/>
      <c r="L94" s="35"/>
      <c r="M94" s="35"/>
      <c r="N94" s="78"/>
      <c r="O94" s="30"/>
      <c r="P94" s="31">
        <f t="shared" si="6"/>
        <v>0</v>
      </c>
      <c r="Q94" s="32" t="str">
        <f t="shared" si="7"/>
        <v>F</v>
      </c>
      <c r="R94" s="33" t="str">
        <f t="shared" si="8"/>
        <v>Kém</v>
      </c>
      <c r="S94" s="34" t="str">
        <f t="shared" si="11"/>
        <v/>
      </c>
      <c r="T94" s="27" t="e">
        <f>VLOOKUP(V94,#REF!,2,0)</f>
        <v>#REF!</v>
      </c>
      <c r="U94" s="3"/>
      <c r="V94" s="41" t="str">
        <f t="shared" si="9"/>
        <v>BAS1112</v>
      </c>
      <c r="W94" s="72" t="str">
        <f t="shared" si="10"/>
        <v>Thi lại</v>
      </c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</row>
    <row r="95" spans="2:38" hidden="1">
      <c r="B95" s="23">
        <v>86</v>
      </c>
      <c r="C95" s="24"/>
      <c r="D95" s="25"/>
      <c r="E95" s="26"/>
      <c r="F95" s="24"/>
      <c r="G95" s="28" t="s">
        <v>27</v>
      </c>
      <c r="H95" s="28" t="s">
        <v>27</v>
      </c>
      <c r="I95" s="28" t="s">
        <v>27</v>
      </c>
      <c r="J95" s="28" t="s">
        <v>27</v>
      </c>
      <c r="K95" s="35"/>
      <c r="L95" s="35"/>
      <c r="M95" s="35"/>
      <c r="N95" s="78"/>
      <c r="O95" s="30"/>
      <c r="P95" s="31">
        <f t="shared" si="6"/>
        <v>0</v>
      </c>
      <c r="Q95" s="32" t="str">
        <f t="shared" si="7"/>
        <v>F</v>
      </c>
      <c r="R95" s="33" t="str">
        <f t="shared" si="8"/>
        <v>Kém</v>
      </c>
      <c r="S95" s="34" t="str">
        <f t="shared" si="11"/>
        <v/>
      </c>
      <c r="T95" s="27" t="e">
        <f>VLOOKUP(V95,#REF!,2,0)</f>
        <v>#REF!</v>
      </c>
      <c r="U95" s="3"/>
      <c r="V95" s="41" t="str">
        <f t="shared" si="9"/>
        <v>BAS1112</v>
      </c>
      <c r="W95" s="72" t="str">
        <f t="shared" si="10"/>
        <v>Thi lại</v>
      </c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</row>
    <row r="96" spans="2:38" hidden="1">
      <c r="B96" s="23">
        <v>87</v>
      </c>
      <c r="C96" s="24"/>
      <c r="D96" s="25"/>
      <c r="E96" s="26"/>
      <c r="F96" s="24"/>
      <c r="G96" s="28" t="s">
        <v>27</v>
      </c>
      <c r="H96" s="28" t="s">
        <v>27</v>
      </c>
      <c r="I96" s="28" t="s">
        <v>27</v>
      </c>
      <c r="J96" s="28" t="s">
        <v>27</v>
      </c>
      <c r="K96" s="35"/>
      <c r="L96" s="35"/>
      <c r="M96" s="35"/>
      <c r="N96" s="78"/>
      <c r="O96" s="30"/>
      <c r="P96" s="31">
        <f t="shared" si="6"/>
        <v>0</v>
      </c>
      <c r="Q96" s="32" t="str">
        <f t="shared" si="7"/>
        <v>F</v>
      </c>
      <c r="R96" s="33" t="str">
        <f t="shared" si="8"/>
        <v>Kém</v>
      </c>
      <c r="S96" s="34" t="str">
        <f t="shared" si="11"/>
        <v/>
      </c>
      <c r="T96" s="27" t="e">
        <f>VLOOKUP(V96,#REF!,2,0)</f>
        <v>#REF!</v>
      </c>
      <c r="U96" s="3"/>
      <c r="V96" s="41" t="str">
        <f t="shared" si="9"/>
        <v>BAS1112</v>
      </c>
      <c r="W96" s="72" t="str">
        <f t="shared" si="10"/>
        <v>Thi lại</v>
      </c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</row>
    <row r="97" spans="2:38" hidden="1">
      <c r="B97" s="23">
        <v>88</v>
      </c>
      <c r="C97" s="24"/>
      <c r="D97" s="25"/>
      <c r="E97" s="26"/>
      <c r="F97" s="24"/>
      <c r="G97" s="28" t="s">
        <v>27</v>
      </c>
      <c r="H97" s="28" t="s">
        <v>27</v>
      </c>
      <c r="I97" s="28" t="s">
        <v>27</v>
      </c>
      <c r="J97" s="28" t="s">
        <v>27</v>
      </c>
      <c r="K97" s="35"/>
      <c r="L97" s="35"/>
      <c r="M97" s="35"/>
      <c r="N97" s="78"/>
      <c r="O97" s="30"/>
      <c r="P97" s="31">
        <f t="shared" si="6"/>
        <v>0</v>
      </c>
      <c r="Q97" s="32" t="str">
        <f t="shared" si="7"/>
        <v>F</v>
      </c>
      <c r="R97" s="33" t="str">
        <f t="shared" si="8"/>
        <v>Kém</v>
      </c>
      <c r="S97" s="34" t="str">
        <f t="shared" si="11"/>
        <v/>
      </c>
      <c r="T97" s="27" t="e">
        <f>VLOOKUP(V97,#REF!,2,0)</f>
        <v>#REF!</v>
      </c>
      <c r="U97" s="3"/>
      <c r="V97" s="41" t="str">
        <f t="shared" si="9"/>
        <v>BAS1112</v>
      </c>
      <c r="W97" s="72" t="str">
        <f t="shared" si="10"/>
        <v>Thi lại</v>
      </c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</row>
    <row r="98" spans="2:38" hidden="1">
      <c r="B98" s="23">
        <v>89</v>
      </c>
      <c r="C98" s="24"/>
      <c r="D98" s="25"/>
      <c r="E98" s="26"/>
      <c r="F98" s="24"/>
      <c r="G98" s="28" t="s">
        <v>27</v>
      </c>
      <c r="H98" s="28" t="s">
        <v>27</v>
      </c>
      <c r="I98" s="28" t="s">
        <v>27</v>
      </c>
      <c r="J98" s="28" t="s">
        <v>27</v>
      </c>
      <c r="K98" s="35"/>
      <c r="L98" s="35"/>
      <c r="M98" s="35"/>
      <c r="N98" s="78"/>
      <c r="O98" s="30"/>
      <c r="P98" s="31">
        <f t="shared" si="6"/>
        <v>0</v>
      </c>
      <c r="Q98" s="32" t="str">
        <f t="shared" si="7"/>
        <v>F</v>
      </c>
      <c r="R98" s="33" t="str">
        <f t="shared" si="8"/>
        <v>Kém</v>
      </c>
      <c r="S98" s="34" t="str">
        <f t="shared" si="11"/>
        <v/>
      </c>
      <c r="T98" s="27" t="e">
        <f>VLOOKUP(V98,#REF!,2,0)</f>
        <v>#REF!</v>
      </c>
      <c r="U98" s="3"/>
      <c r="V98" s="41" t="str">
        <f t="shared" si="9"/>
        <v>BAS1112</v>
      </c>
      <c r="W98" s="72" t="str">
        <f t="shared" si="10"/>
        <v>Thi lại</v>
      </c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</row>
    <row r="99" spans="2:38" hidden="1">
      <c r="B99" s="23">
        <v>90</v>
      </c>
      <c r="C99" s="24"/>
      <c r="D99" s="25"/>
      <c r="E99" s="26"/>
      <c r="F99" s="24"/>
      <c r="G99" s="28" t="s">
        <v>27</v>
      </c>
      <c r="H99" s="28" t="s">
        <v>27</v>
      </c>
      <c r="I99" s="28" t="s">
        <v>27</v>
      </c>
      <c r="J99" s="28" t="s">
        <v>27</v>
      </c>
      <c r="K99" s="35"/>
      <c r="L99" s="35"/>
      <c r="M99" s="35"/>
      <c r="N99" s="78"/>
      <c r="O99" s="30"/>
      <c r="P99" s="31">
        <f t="shared" si="6"/>
        <v>0</v>
      </c>
      <c r="Q99" s="32" t="str">
        <f t="shared" si="7"/>
        <v>F</v>
      </c>
      <c r="R99" s="33" t="str">
        <f t="shared" si="8"/>
        <v>Kém</v>
      </c>
      <c r="S99" s="34" t="str">
        <f t="shared" si="11"/>
        <v/>
      </c>
      <c r="T99" s="27" t="e">
        <f>VLOOKUP(V99,#REF!,2,0)</f>
        <v>#REF!</v>
      </c>
      <c r="U99" s="3"/>
      <c r="V99" s="41" t="str">
        <f t="shared" si="9"/>
        <v>BAS1112</v>
      </c>
      <c r="W99" s="72" t="str">
        <f t="shared" si="10"/>
        <v>Thi lại</v>
      </c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</row>
    <row r="100" spans="2:38" hidden="1">
      <c r="B100" s="23">
        <v>91</v>
      </c>
      <c r="C100" s="24"/>
      <c r="D100" s="25"/>
      <c r="E100" s="26"/>
      <c r="F100" s="24"/>
      <c r="G100" s="28" t="s">
        <v>27</v>
      </c>
      <c r="H100" s="28" t="s">
        <v>27</v>
      </c>
      <c r="I100" s="28" t="s">
        <v>27</v>
      </c>
      <c r="J100" s="28" t="s">
        <v>27</v>
      </c>
      <c r="K100" s="35"/>
      <c r="L100" s="35"/>
      <c r="M100" s="35"/>
      <c r="N100" s="78"/>
      <c r="O100" s="30"/>
      <c r="P100" s="31">
        <f t="shared" si="6"/>
        <v>0</v>
      </c>
      <c r="Q100" s="32" t="str">
        <f t="shared" si="7"/>
        <v>F</v>
      </c>
      <c r="R100" s="33" t="str">
        <f t="shared" si="8"/>
        <v>Kém</v>
      </c>
      <c r="S100" s="34" t="str">
        <f t="shared" si="11"/>
        <v/>
      </c>
      <c r="T100" s="27" t="e">
        <f>VLOOKUP(V100,#REF!,2,0)</f>
        <v>#REF!</v>
      </c>
      <c r="U100" s="3"/>
      <c r="V100" s="41" t="str">
        <f t="shared" si="9"/>
        <v>BAS1112</v>
      </c>
      <c r="W100" s="72" t="str">
        <f t="shared" si="10"/>
        <v>Thi lại</v>
      </c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</row>
    <row r="101" spans="2:38" hidden="1">
      <c r="B101" s="23">
        <v>92</v>
      </c>
      <c r="C101" s="24"/>
      <c r="D101" s="25"/>
      <c r="E101" s="26"/>
      <c r="F101" s="24"/>
      <c r="G101" s="28" t="s">
        <v>27</v>
      </c>
      <c r="H101" s="28" t="s">
        <v>27</v>
      </c>
      <c r="I101" s="28" t="s">
        <v>27</v>
      </c>
      <c r="J101" s="28" t="s">
        <v>27</v>
      </c>
      <c r="K101" s="35"/>
      <c r="L101" s="35"/>
      <c r="M101" s="35"/>
      <c r="N101" s="78"/>
      <c r="O101" s="30"/>
      <c r="P101" s="31">
        <f t="shared" si="6"/>
        <v>0</v>
      </c>
      <c r="Q101" s="32" t="str">
        <f t="shared" si="7"/>
        <v>F</v>
      </c>
      <c r="R101" s="33" t="str">
        <f t="shared" si="8"/>
        <v>Kém</v>
      </c>
      <c r="S101" s="34" t="str">
        <f t="shared" si="11"/>
        <v/>
      </c>
      <c r="T101" s="27" t="e">
        <f>VLOOKUP(V101,#REF!,2,0)</f>
        <v>#REF!</v>
      </c>
      <c r="U101" s="3"/>
      <c r="V101" s="41" t="str">
        <f t="shared" si="9"/>
        <v>BAS1112</v>
      </c>
      <c r="W101" s="72" t="str">
        <f t="shared" si="10"/>
        <v>Thi lại</v>
      </c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</row>
    <row r="102" spans="2:38" hidden="1">
      <c r="B102" s="23">
        <v>93</v>
      </c>
      <c r="C102" s="24"/>
      <c r="D102" s="25"/>
      <c r="E102" s="26"/>
      <c r="F102" s="24"/>
      <c r="G102" s="28" t="s">
        <v>27</v>
      </c>
      <c r="H102" s="28" t="s">
        <v>27</v>
      </c>
      <c r="I102" s="28" t="s">
        <v>27</v>
      </c>
      <c r="J102" s="28" t="s">
        <v>27</v>
      </c>
      <c r="K102" s="35"/>
      <c r="L102" s="35"/>
      <c r="M102" s="35"/>
      <c r="N102" s="78"/>
      <c r="O102" s="30"/>
      <c r="P102" s="31">
        <f t="shared" si="6"/>
        <v>0</v>
      </c>
      <c r="Q102" s="32" t="str">
        <f t="shared" si="7"/>
        <v>F</v>
      </c>
      <c r="R102" s="33" t="str">
        <f t="shared" si="8"/>
        <v>Kém</v>
      </c>
      <c r="S102" s="34" t="str">
        <f t="shared" si="11"/>
        <v/>
      </c>
      <c r="T102" s="27" t="e">
        <f>VLOOKUP(V102,#REF!,2,0)</f>
        <v>#REF!</v>
      </c>
      <c r="U102" s="3"/>
      <c r="V102" s="41" t="str">
        <f t="shared" si="9"/>
        <v>BAS1112</v>
      </c>
      <c r="W102" s="72" t="str">
        <f t="shared" si="10"/>
        <v>Thi lại</v>
      </c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</row>
    <row r="103" spans="2:38" hidden="1">
      <c r="B103" s="23">
        <v>94</v>
      </c>
      <c r="C103" s="24"/>
      <c r="D103" s="25"/>
      <c r="E103" s="26"/>
      <c r="F103" s="24"/>
      <c r="G103" s="28" t="s">
        <v>27</v>
      </c>
      <c r="H103" s="28" t="s">
        <v>27</v>
      </c>
      <c r="I103" s="28" t="s">
        <v>27</v>
      </c>
      <c r="J103" s="28" t="s">
        <v>27</v>
      </c>
      <c r="K103" s="35"/>
      <c r="L103" s="35"/>
      <c r="M103" s="35"/>
      <c r="N103" s="78"/>
      <c r="O103" s="30"/>
      <c r="P103" s="31">
        <f t="shared" si="6"/>
        <v>0</v>
      </c>
      <c r="Q103" s="32" t="str">
        <f t="shared" si="7"/>
        <v>F</v>
      </c>
      <c r="R103" s="33" t="str">
        <f t="shared" si="8"/>
        <v>Kém</v>
      </c>
      <c r="S103" s="34" t="str">
        <f t="shared" si="11"/>
        <v/>
      </c>
      <c r="T103" s="27" t="e">
        <f>VLOOKUP(V103,#REF!,2,0)</f>
        <v>#REF!</v>
      </c>
      <c r="U103" s="3"/>
      <c r="V103" s="41" t="str">
        <f t="shared" si="9"/>
        <v>BAS1112</v>
      </c>
      <c r="W103" s="72" t="str">
        <f t="shared" si="10"/>
        <v>Thi lại</v>
      </c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</row>
    <row r="104" spans="2:38" hidden="1">
      <c r="B104" s="23">
        <v>95</v>
      </c>
      <c r="C104" s="24"/>
      <c r="D104" s="25"/>
      <c r="E104" s="26"/>
      <c r="F104" s="24"/>
      <c r="G104" s="28" t="s">
        <v>27</v>
      </c>
      <c r="H104" s="28" t="s">
        <v>27</v>
      </c>
      <c r="I104" s="28" t="s">
        <v>27</v>
      </c>
      <c r="J104" s="28" t="s">
        <v>27</v>
      </c>
      <c r="K104" s="35"/>
      <c r="L104" s="35"/>
      <c r="M104" s="35"/>
      <c r="N104" s="78"/>
      <c r="O104" s="30"/>
      <c r="P104" s="31">
        <f t="shared" si="6"/>
        <v>0</v>
      </c>
      <c r="Q104" s="32" t="str">
        <f t="shared" si="7"/>
        <v>F</v>
      </c>
      <c r="R104" s="33" t="str">
        <f t="shared" si="8"/>
        <v>Kém</v>
      </c>
      <c r="S104" s="34" t="str">
        <f t="shared" si="11"/>
        <v/>
      </c>
      <c r="T104" s="27" t="e">
        <f>VLOOKUP(V104,#REF!,2,0)</f>
        <v>#REF!</v>
      </c>
      <c r="U104" s="3"/>
      <c r="V104" s="41" t="str">
        <f t="shared" si="9"/>
        <v>BAS1112</v>
      </c>
      <c r="W104" s="72" t="str">
        <f t="shared" si="10"/>
        <v>Thi lại</v>
      </c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</row>
    <row r="105" spans="2:38" hidden="1">
      <c r="B105" s="23">
        <v>96</v>
      </c>
      <c r="C105" s="24"/>
      <c r="D105" s="25"/>
      <c r="E105" s="26"/>
      <c r="F105" s="24"/>
      <c r="G105" s="28" t="s">
        <v>27</v>
      </c>
      <c r="H105" s="28" t="s">
        <v>27</v>
      </c>
      <c r="I105" s="28" t="s">
        <v>27</v>
      </c>
      <c r="J105" s="28" t="s">
        <v>27</v>
      </c>
      <c r="K105" s="35"/>
      <c r="L105" s="35"/>
      <c r="M105" s="35"/>
      <c r="N105" s="78"/>
      <c r="O105" s="30"/>
      <c r="P105" s="31">
        <f t="shared" si="6"/>
        <v>0</v>
      </c>
      <c r="Q105" s="32" t="str">
        <f t="shared" si="7"/>
        <v>F</v>
      </c>
      <c r="R105" s="33" t="str">
        <f t="shared" si="8"/>
        <v>Kém</v>
      </c>
      <c r="S105" s="34" t="str">
        <f t="shared" si="11"/>
        <v/>
      </c>
      <c r="T105" s="27" t="e">
        <f>VLOOKUP(V105,#REF!,2,0)</f>
        <v>#REF!</v>
      </c>
      <c r="U105" s="3"/>
      <c r="V105" s="41" t="str">
        <f t="shared" si="9"/>
        <v>BAS1112</v>
      </c>
      <c r="W105" s="72" t="str">
        <f t="shared" si="10"/>
        <v>Thi lại</v>
      </c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</row>
    <row r="106" spans="2:38" hidden="1">
      <c r="B106" s="23">
        <v>97</v>
      </c>
      <c r="C106" s="24"/>
      <c r="D106" s="25"/>
      <c r="E106" s="26"/>
      <c r="F106" s="24"/>
      <c r="G106" s="28" t="s">
        <v>27</v>
      </c>
      <c r="H106" s="28" t="s">
        <v>27</v>
      </c>
      <c r="I106" s="28" t="s">
        <v>27</v>
      </c>
      <c r="J106" s="28" t="s">
        <v>27</v>
      </c>
      <c r="K106" s="35"/>
      <c r="L106" s="35"/>
      <c r="M106" s="35"/>
      <c r="N106" s="78"/>
      <c r="O106" s="30"/>
      <c r="P106" s="31">
        <f t="shared" si="6"/>
        <v>0</v>
      </c>
      <c r="Q106" s="32" t="str">
        <f t="shared" si="7"/>
        <v>F</v>
      </c>
      <c r="R106" s="33" t="str">
        <f t="shared" si="8"/>
        <v>Kém</v>
      </c>
      <c r="S106" s="34" t="str">
        <f t="shared" si="11"/>
        <v/>
      </c>
      <c r="T106" s="27" t="e">
        <f>VLOOKUP(V106,#REF!,2,0)</f>
        <v>#REF!</v>
      </c>
      <c r="U106" s="3"/>
      <c r="V106" s="41" t="str">
        <f t="shared" si="9"/>
        <v>BAS1112</v>
      </c>
      <c r="W106" s="72" t="str">
        <f t="shared" si="10"/>
        <v>Thi lại</v>
      </c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</row>
    <row r="107" spans="2:38" hidden="1">
      <c r="B107" s="23">
        <v>98</v>
      </c>
      <c r="C107" s="24"/>
      <c r="D107" s="25"/>
      <c r="E107" s="26"/>
      <c r="F107" s="24"/>
      <c r="G107" s="28" t="s">
        <v>27</v>
      </c>
      <c r="H107" s="28" t="s">
        <v>27</v>
      </c>
      <c r="I107" s="28" t="s">
        <v>27</v>
      </c>
      <c r="J107" s="28" t="s">
        <v>27</v>
      </c>
      <c r="K107" s="35"/>
      <c r="L107" s="35"/>
      <c r="M107" s="35"/>
      <c r="N107" s="78"/>
      <c r="O107" s="30"/>
      <c r="P107" s="31">
        <f t="shared" si="6"/>
        <v>0</v>
      </c>
      <c r="Q107" s="32" t="str">
        <f t="shared" si="7"/>
        <v>F</v>
      </c>
      <c r="R107" s="33" t="str">
        <f t="shared" si="8"/>
        <v>Kém</v>
      </c>
      <c r="S107" s="34" t="str">
        <f t="shared" si="11"/>
        <v/>
      </c>
      <c r="T107" s="27" t="e">
        <f>VLOOKUP(V107,#REF!,2,0)</f>
        <v>#REF!</v>
      </c>
      <c r="U107" s="3"/>
      <c r="V107" s="41" t="str">
        <f t="shared" si="9"/>
        <v>BAS1112</v>
      </c>
      <c r="W107" s="72" t="str">
        <f t="shared" si="10"/>
        <v>Thi lại</v>
      </c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</row>
    <row r="108" spans="2:38" hidden="1">
      <c r="B108" s="23">
        <v>99</v>
      </c>
      <c r="C108" s="24"/>
      <c r="D108" s="25"/>
      <c r="E108" s="26"/>
      <c r="F108" s="24"/>
      <c r="G108" s="28" t="s">
        <v>27</v>
      </c>
      <c r="H108" s="28" t="s">
        <v>27</v>
      </c>
      <c r="I108" s="28" t="s">
        <v>27</v>
      </c>
      <c r="J108" s="28" t="s">
        <v>27</v>
      </c>
      <c r="K108" s="35"/>
      <c r="L108" s="35"/>
      <c r="M108" s="35"/>
      <c r="N108" s="78"/>
      <c r="O108" s="30"/>
      <c r="P108" s="31">
        <f t="shared" si="6"/>
        <v>0</v>
      </c>
      <c r="Q108" s="32" t="str">
        <f t="shared" si="7"/>
        <v>F</v>
      </c>
      <c r="R108" s="33" t="str">
        <f t="shared" si="8"/>
        <v>Kém</v>
      </c>
      <c r="S108" s="34" t="str">
        <f t="shared" si="11"/>
        <v/>
      </c>
      <c r="T108" s="27" t="e">
        <f>VLOOKUP(V108,#REF!,2,0)</f>
        <v>#REF!</v>
      </c>
      <c r="U108" s="3"/>
      <c r="V108" s="41" t="str">
        <f t="shared" si="9"/>
        <v>BAS1112</v>
      </c>
      <c r="W108" s="72" t="str">
        <f t="shared" si="10"/>
        <v>Thi lại</v>
      </c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</row>
    <row r="109" spans="2:38" hidden="1">
      <c r="B109" s="23">
        <v>100</v>
      </c>
      <c r="C109" s="24"/>
      <c r="D109" s="25"/>
      <c r="E109" s="26"/>
      <c r="F109" s="24"/>
      <c r="G109" s="28" t="s">
        <v>27</v>
      </c>
      <c r="H109" s="28" t="s">
        <v>27</v>
      </c>
      <c r="I109" s="28" t="s">
        <v>27</v>
      </c>
      <c r="J109" s="28" t="s">
        <v>27</v>
      </c>
      <c r="K109" s="35"/>
      <c r="L109" s="35"/>
      <c r="M109" s="35"/>
      <c r="N109" s="78"/>
      <c r="O109" s="30"/>
      <c r="P109" s="31">
        <f t="shared" si="6"/>
        <v>0</v>
      </c>
      <c r="Q109" s="32" t="str">
        <f t="shared" si="7"/>
        <v>F</v>
      </c>
      <c r="R109" s="33" t="str">
        <f t="shared" si="8"/>
        <v>Kém</v>
      </c>
      <c r="S109" s="34" t="str">
        <f t="shared" si="11"/>
        <v/>
      </c>
      <c r="T109" s="27" t="e">
        <f>VLOOKUP(V109,#REF!,2,0)</f>
        <v>#REF!</v>
      </c>
      <c r="U109" s="3"/>
      <c r="V109" s="41" t="str">
        <f t="shared" si="9"/>
        <v>BAS1112</v>
      </c>
      <c r="W109" s="72" t="str">
        <f t="shared" si="10"/>
        <v>Thi lại</v>
      </c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</row>
    <row r="110" spans="2:38" hidden="1">
      <c r="B110" s="23">
        <v>101</v>
      </c>
      <c r="C110" s="24"/>
      <c r="D110" s="25"/>
      <c r="E110" s="26"/>
      <c r="F110" s="24"/>
      <c r="G110" s="28" t="s">
        <v>27</v>
      </c>
      <c r="H110" s="28" t="s">
        <v>27</v>
      </c>
      <c r="I110" s="28" t="s">
        <v>27</v>
      </c>
      <c r="J110" s="28" t="s">
        <v>27</v>
      </c>
      <c r="K110" s="35"/>
      <c r="L110" s="35"/>
      <c r="M110" s="35"/>
      <c r="N110" s="78"/>
      <c r="O110" s="30"/>
      <c r="P110" s="31">
        <f t="shared" si="6"/>
        <v>0</v>
      </c>
      <c r="Q110" s="32" t="str">
        <f t="shared" si="7"/>
        <v>F</v>
      </c>
      <c r="R110" s="33" t="str">
        <f t="shared" si="8"/>
        <v>Kém</v>
      </c>
      <c r="S110" s="34" t="str">
        <f t="shared" si="11"/>
        <v/>
      </c>
      <c r="T110" s="27" t="e">
        <f>VLOOKUP(V110,#REF!,2,0)</f>
        <v>#REF!</v>
      </c>
      <c r="U110" s="3"/>
      <c r="V110" s="41" t="str">
        <f t="shared" si="9"/>
        <v>BAS1112</v>
      </c>
      <c r="W110" s="72" t="str">
        <f t="shared" si="10"/>
        <v>Thi lại</v>
      </c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</row>
    <row r="111" spans="2:38" hidden="1">
      <c r="B111" s="23">
        <v>102</v>
      </c>
      <c r="C111" s="24"/>
      <c r="D111" s="25"/>
      <c r="E111" s="26"/>
      <c r="F111" s="24"/>
      <c r="G111" s="28" t="s">
        <v>27</v>
      </c>
      <c r="H111" s="28" t="s">
        <v>27</v>
      </c>
      <c r="I111" s="28" t="s">
        <v>27</v>
      </c>
      <c r="J111" s="28" t="s">
        <v>27</v>
      </c>
      <c r="K111" s="35"/>
      <c r="L111" s="35"/>
      <c r="M111" s="35"/>
      <c r="N111" s="78"/>
      <c r="O111" s="30"/>
      <c r="P111" s="31">
        <f t="shared" si="6"/>
        <v>0</v>
      </c>
      <c r="Q111" s="32" t="str">
        <f t="shared" si="7"/>
        <v>F</v>
      </c>
      <c r="R111" s="33" t="str">
        <f t="shared" si="8"/>
        <v>Kém</v>
      </c>
      <c r="S111" s="34" t="str">
        <f t="shared" si="11"/>
        <v/>
      </c>
      <c r="T111" s="27" t="e">
        <f>VLOOKUP(V111,#REF!,2,0)</f>
        <v>#REF!</v>
      </c>
      <c r="U111" s="3"/>
      <c r="V111" s="41" t="str">
        <f t="shared" si="9"/>
        <v>BAS1112</v>
      </c>
      <c r="W111" s="72" t="str">
        <f t="shared" si="10"/>
        <v>Thi lại</v>
      </c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</row>
    <row r="112" spans="2:38" hidden="1">
      <c r="B112" s="23">
        <v>103</v>
      </c>
      <c r="C112" s="24"/>
      <c r="D112" s="25"/>
      <c r="E112" s="26"/>
      <c r="F112" s="24"/>
      <c r="G112" s="28" t="s">
        <v>27</v>
      </c>
      <c r="H112" s="28" t="s">
        <v>27</v>
      </c>
      <c r="I112" s="28" t="s">
        <v>27</v>
      </c>
      <c r="J112" s="28" t="s">
        <v>27</v>
      </c>
      <c r="K112" s="35"/>
      <c r="L112" s="35"/>
      <c r="M112" s="35"/>
      <c r="N112" s="78"/>
      <c r="O112" s="30"/>
      <c r="P112" s="31">
        <f t="shared" si="6"/>
        <v>0</v>
      </c>
      <c r="Q112" s="32" t="str">
        <f t="shared" si="7"/>
        <v>F</v>
      </c>
      <c r="R112" s="33" t="str">
        <f t="shared" si="8"/>
        <v>Kém</v>
      </c>
      <c r="S112" s="34" t="str">
        <f t="shared" si="11"/>
        <v/>
      </c>
      <c r="T112" s="27" t="e">
        <f>VLOOKUP(V112,#REF!,2,0)</f>
        <v>#REF!</v>
      </c>
      <c r="U112" s="3"/>
      <c r="V112" s="41" t="str">
        <f t="shared" si="9"/>
        <v>BAS1112</v>
      </c>
      <c r="W112" s="72" t="str">
        <f t="shared" si="10"/>
        <v>Thi lại</v>
      </c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</row>
    <row r="113" spans="2:38" hidden="1">
      <c r="B113" s="23">
        <v>104</v>
      </c>
      <c r="C113" s="24"/>
      <c r="D113" s="25"/>
      <c r="E113" s="26"/>
      <c r="F113" s="24"/>
      <c r="G113" s="28" t="s">
        <v>27</v>
      </c>
      <c r="H113" s="28" t="s">
        <v>27</v>
      </c>
      <c r="I113" s="28" t="s">
        <v>27</v>
      </c>
      <c r="J113" s="28" t="s">
        <v>27</v>
      </c>
      <c r="K113" s="35"/>
      <c r="L113" s="35"/>
      <c r="M113" s="35"/>
      <c r="N113" s="78"/>
      <c r="O113" s="30"/>
      <c r="P113" s="31">
        <f t="shared" si="6"/>
        <v>0</v>
      </c>
      <c r="Q113" s="32" t="str">
        <f t="shared" si="7"/>
        <v>F</v>
      </c>
      <c r="R113" s="33" t="str">
        <f t="shared" si="8"/>
        <v>Kém</v>
      </c>
      <c r="S113" s="34" t="str">
        <f t="shared" si="11"/>
        <v/>
      </c>
      <c r="T113" s="27" t="e">
        <f>VLOOKUP(V113,#REF!,2,0)</f>
        <v>#REF!</v>
      </c>
      <c r="U113" s="3"/>
      <c r="V113" s="41" t="str">
        <f t="shared" si="9"/>
        <v>BAS1112</v>
      </c>
      <c r="W113" s="72" t="str">
        <f t="shared" si="10"/>
        <v>Thi lại</v>
      </c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</row>
    <row r="114" spans="2:38" hidden="1">
      <c r="B114" s="23">
        <v>105</v>
      </c>
      <c r="C114" s="24"/>
      <c r="D114" s="25"/>
      <c r="E114" s="26"/>
      <c r="F114" s="24"/>
      <c r="G114" s="28" t="s">
        <v>27</v>
      </c>
      <c r="H114" s="28" t="s">
        <v>27</v>
      </c>
      <c r="I114" s="28" t="s">
        <v>27</v>
      </c>
      <c r="J114" s="28" t="s">
        <v>27</v>
      </c>
      <c r="K114" s="35"/>
      <c r="L114" s="35"/>
      <c r="M114" s="35"/>
      <c r="N114" s="78"/>
      <c r="O114" s="30"/>
      <c r="P114" s="31">
        <f t="shared" si="6"/>
        <v>0</v>
      </c>
      <c r="Q114" s="32" t="str">
        <f t="shared" si="7"/>
        <v>F</v>
      </c>
      <c r="R114" s="33" t="str">
        <f t="shared" si="8"/>
        <v>Kém</v>
      </c>
      <c r="S114" s="34" t="str">
        <f t="shared" si="11"/>
        <v/>
      </c>
      <c r="T114" s="27" t="e">
        <f>VLOOKUP(V114,#REF!,2,0)</f>
        <v>#REF!</v>
      </c>
      <c r="U114" s="3"/>
      <c r="V114" s="41" t="str">
        <f t="shared" si="9"/>
        <v>BAS1112</v>
      </c>
      <c r="W114" s="72" t="str">
        <f t="shared" si="10"/>
        <v>Thi lại</v>
      </c>
      <c r="X114" s="60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</row>
    <row r="115" spans="2:38" hidden="1">
      <c r="B115" s="23">
        <v>106</v>
      </c>
      <c r="C115" s="24"/>
      <c r="D115" s="25"/>
      <c r="E115" s="26"/>
      <c r="F115" s="24"/>
      <c r="G115" s="28" t="s">
        <v>27</v>
      </c>
      <c r="H115" s="28" t="s">
        <v>27</v>
      </c>
      <c r="I115" s="28" t="s">
        <v>27</v>
      </c>
      <c r="J115" s="28" t="s">
        <v>27</v>
      </c>
      <c r="K115" s="35"/>
      <c r="L115" s="35"/>
      <c r="M115" s="35"/>
      <c r="N115" s="78"/>
      <c r="O115" s="30"/>
      <c r="P115" s="31">
        <f t="shared" si="6"/>
        <v>0</v>
      </c>
      <c r="Q115" s="32" t="str">
        <f t="shared" si="7"/>
        <v>F</v>
      </c>
      <c r="R115" s="33" t="str">
        <f t="shared" si="8"/>
        <v>Kém</v>
      </c>
      <c r="S115" s="34" t="str">
        <f t="shared" si="11"/>
        <v/>
      </c>
      <c r="T115" s="27" t="e">
        <f>VLOOKUP(V115,#REF!,2,0)</f>
        <v>#REF!</v>
      </c>
      <c r="U115" s="3"/>
      <c r="V115" s="41" t="str">
        <f t="shared" si="9"/>
        <v>BAS1112</v>
      </c>
      <c r="W115" s="72" t="str">
        <f t="shared" si="10"/>
        <v>Thi lại</v>
      </c>
      <c r="X115" s="60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</row>
    <row r="116" spans="2:38" hidden="1">
      <c r="B116" s="23">
        <v>107</v>
      </c>
      <c r="C116" s="24"/>
      <c r="D116" s="25"/>
      <c r="E116" s="26"/>
      <c r="F116" s="24"/>
      <c r="G116" s="28" t="s">
        <v>27</v>
      </c>
      <c r="H116" s="28" t="s">
        <v>27</v>
      </c>
      <c r="I116" s="28" t="s">
        <v>27</v>
      </c>
      <c r="J116" s="28" t="s">
        <v>27</v>
      </c>
      <c r="K116" s="35"/>
      <c r="L116" s="35"/>
      <c r="M116" s="35"/>
      <c r="N116" s="78"/>
      <c r="O116" s="30"/>
      <c r="P116" s="31">
        <f t="shared" si="6"/>
        <v>0</v>
      </c>
      <c r="Q116" s="32" t="str">
        <f t="shared" si="7"/>
        <v>F</v>
      </c>
      <c r="R116" s="33" t="str">
        <f t="shared" si="8"/>
        <v>Kém</v>
      </c>
      <c r="S116" s="34" t="str">
        <f t="shared" si="11"/>
        <v/>
      </c>
      <c r="T116" s="27" t="e">
        <f>VLOOKUP(V116,#REF!,2,0)</f>
        <v>#REF!</v>
      </c>
      <c r="U116" s="3"/>
      <c r="V116" s="41" t="str">
        <f t="shared" si="9"/>
        <v>BAS1112</v>
      </c>
      <c r="W116" s="72" t="str">
        <f t="shared" si="10"/>
        <v>Thi lại</v>
      </c>
      <c r="X116" s="60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</row>
    <row r="117" spans="2:38" hidden="1">
      <c r="B117" s="23">
        <v>108</v>
      </c>
      <c r="C117" s="24"/>
      <c r="D117" s="25"/>
      <c r="E117" s="26"/>
      <c r="F117" s="24"/>
      <c r="G117" s="28" t="s">
        <v>27</v>
      </c>
      <c r="H117" s="28" t="s">
        <v>27</v>
      </c>
      <c r="I117" s="28" t="s">
        <v>27</v>
      </c>
      <c r="J117" s="28" t="s">
        <v>27</v>
      </c>
      <c r="K117" s="35"/>
      <c r="L117" s="35"/>
      <c r="M117" s="35"/>
      <c r="N117" s="78"/>
      <c r="O117" s="30"/>
      <c r="P117" s="31">
        <f t="shared" si="6"/>
        <v>0</v>
      </c>
      <c r="Q117" s="32" t="str">
        <f t="shared" si="7"/>
        <v>F</v>
      </c>
      <c r="R117" s="33" t="str">
        <f t="shared" si="8"/>
        <v>Kém</v>
      </c>
      <c r="S117" s="34" t="str">
        <f t="shared" si="11"/>
        <v/>
      </c>
      <c r="T117" s="27" t="e">
        <f>VLOOKUP(V117,#REF!,2,0)</f>
        <v>#REF!</v>
      </c>
      <c r="U117" s="3"/>
      <c r="V117" s="41" t="str">
        <f t="shared" si="9"/>
        <v>BAS1112</v>
      </c>
      <c r="W117" s="72" t="str">
        <f t="shared" si="10"/>
        <v>Thi lại</v>
      </c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</row>
    <row r="118" spans="2:38" hidden="1">
      <c r="B118" s="23">
        <v>109</v>
      </c>
      <c r="C118" s="24"/>
      <c r="D118" s="25"/>
      <c r="E118" s="26"/>
      <c r="F118" s="24"/>
      <c r="G118" s="28" t="s">
        <v>27</v>
      </c>
      <c r="H118" s="28" t="s">
        <v>27</v>
      </c>
      <c r="I118" s="28" t="s">
        <v>27</v>
      </c>
      <c r="J118" s="28" t="s">
        <v>27</v>
      </c>
      <c r="K118" s="35"/>
      <c r="L118" s="35"/>
      <c r="M118" s="35"/>
      <c r="N118" s="78"/>
      <c r="O118" s="30"/>
      <c r="P118" s="31">
        <f t="shared" si="6"/>
        <v>0</v>
      </c>
      <c r="Q118" s="32" t="str">
        <f t="shared" si="7"/>
        <v>F</v>
      </c>
      <c r="R118" s="33" t="str">
        <f t="shared" si="8"/>
        <v>Kém</v>
      </c>
      <c r="S118" s="34" t="str">
        <f t="shared" si="11"/>
        <v/>
      </c>
      <c r="T118" s="27" t="e">
        <f>VLOOKUP(V118,#REF!,2,0)</f>
        <v>#REF!</v>
      </c>
      <c r="U118" s="3"/>
      <c r="V118" s="41" t="str">
        <f t="shared" si="9"/>
        <v>BAS1112</v>
      </c>
      <c r="W118" s="72" t="str">
        <f t="shared" si="10"/>
        <v>Thi lại</v>
      </c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</row>
    <row r="119" spans="2:38" hidden="1">
      <c r="B119" s="23">
        <v>110</v>
      </c>
      <c r="C119" s="24"/>
      <c r="D119" s="25"/>
      <c r="E119" s="26"/>
      <c r="F119" s="24"/>
      <c r="G119" s="28" t="s">
        <v>27</v>
      </c>
      <c r="H119" s="28" t="s">
        <v>27</v>
      </c>
      <c r="I119" s="28" t="s">
        <v>27</v>
      </c>
      <c r="J119" s="28" t="s">
        <v>27</v>
      </c>
      <c r="K119" s="35"/>
      <c r="L119" s="35"/>
      <c r="M119" s="35"/>
      <c r="N119" s="78"/>
      <c r="O119" s="30"/>
      <c r="P119" s="31">
        <f t="shared" si="6"/>
        <v>0</v>
      </c>
      <c r="Q119" s="32" t="str">
        <f t="shared" si="7"/>
        <v>F</v>
      </c>
      <c r="R119" s="33" t="str">
        <f t="shared" si="8"/>
        <v>Kém</v>
      </c>
      <c r="S119" s="34" t="str">
        <f t="shared" si="11"/>
        <v/>
      </c>
      <c r="T119" s="27" t="e">
        <f>VLOOKUP(V119,#REF!,2,0)</f>
        <v>#REF!</v>
      </c>
      <c r="U119" s="3"/>
      <c r="V119" s="41" t="str">
        <f t="shared" si="9"/>
        <v>BAS1112</v>
      </c>
      <c r="W119" s="72" t="str">
        <f t="shared" si="10"/>
        <v>Thi lại</v>
      </c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</row>
    <row r="120" spans="2:38" hidden="1">
      <c r="B120" s="23">
        <v>111</v>
      </c>
      <c r="C120" s="24"/>
      <c r="D120" s="25"/>
      <c r="E120" s="26"/>
      <c r="F120" s="24"/>
      <c r="G120" s="28" t="s">
        <v>27</v>
      </c>
      <c r="H120" s="28" t="s">
        <v>27</v>
      </c>
      <c r="I120" s="28" t="s">
        <v>27</v>
      </c>
      <c r="J120" s="28" t="s">
        <v>27</v>
      </c>
      <c r="K120" s="35"/>
      <c r="L120" s="35"/>
      <c r="M120" s="35"/>
      <c r="N120" s="78"/>
      <c r="O120" s="30"/>
      <c r="P120" s="31">
        <f t="shared" si="6"/>
        <v>0</v>
      </c>
      <c r="Q120" s="32" t="str">
        <f t="shared" si="7"/>
        <v>F</v>
      </c>
      <c r="R120" s="33" t="str">
        <f t="shared" si="8"/>
        <v>Kém</v>
      </c>
      <c r="S120" s="34" t="str">
        <f t="shared" si="11"/>
        <v/>
      </c>
      <c r="T120" s="27" t="e">
        <f>VLOOKUP(V120,#REF!,2,0)</f>
        <v>#REF!</v>
      </c>
      <c r="U120" s="3"/>
      <c r="V120" s="41" t="str">
        <f t="shared" si="9"/>
        <v>BAS1112</v>
      </c>
      <c r="W120" s="72" t="str">
        <f t="shared" si="10"/>
        <v>Thi lại</v>
      </c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</row>
    <row r="121" spans="2:38" hidden="1">
      <c r="B121" s="23">
        <v>112</v>
      </c>
      <c r="C121" s="24"/>
      <c r="D121" s="25"/>
      <c r="E121" s="26"/>
      <c r="F121" s="24"/>
      <c r="G121" s="28" t="s">
        <v>27</v>
      </c>
      <c r="H121" s="28" t="s">
        <v>27</v>
      </c>
      <c r="I121" s="28" t="s">
        <v>27</v>
      </c>
      <c r="J121" s="28" t="s">
        <v>27</v>
      </c>
      <c r="K121" s="35"/>
      <c r="L121" s="35"/>
      <c r="M121" s="35"/>
      <c r="N121" s="78"/>
      <c r="O121" s="30"/>
      <c r="P121" s="31">
        <f t="shared" si="6"/>
        <v>0</v>
      </c>
      <c r="Q121" s="32" t="str">
        <f t="shared" si="7"/>
        <v>F</v>
      </c>
      <c r="R121" s="33" t="str">
        <f t="shared" si="8"/>
        <v>Kém</v>
      </c>
      <c r="S121" s="34" t="str">
        <f t="shared" si="11"/>
        <v/>
      </c>
      <c r="T121" s="27" t="e">
        <f>VLOOKUP(V121,#REF!,2,0)</f>
        <v>#REF!</v>
      </c>
      <c r="U121" s="3"/>
      <c r="V121" s="41" t="str">
        <f t="shared" si="9"/>
        <v>BAS1112</v>
      </c>
      <c r="W121" s="72" t="str">
        <f t="shared" si="10"/>
        <v>Thi lại</v>
      </c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</row>
    <row r="122" spans="2:38" hidden="1">
      <c r="B122" s="23">
        <v>113</v>
      </c>
      <c r="C122" s="24"/>
      <c r="D122" s="25"/>
      <c r="E122" s="26"/>
      <c r="F122" s="24"/>
      <c r="G122" s="28" t="s">
        <v>27</v>
      </c>
      <c r="H122" s="28" t="s">
        <v>27</v>
      </c>
      <c r="I122" s="28" t="s">
        <v>27</v>
      </c>
      <c r="J122" s="28" t="s">
        <v>27</v>
      </c>
      <c r="K122" s="35"/>
      <c r="L122" s="35"/>
      <c r="M122" s="35"/>
      <c r="N122" s="78"/>
      <c r="O122" s="30"/>
      <c r="P122" s="31">
        <f t="shared" si="6"/>
        <v>0</v>
      </c>
      <c r="Q122" s="32" t="str">
        <f t="shared" si="7"/>
        <v>F</v>
      </c>
      <c r="R122" s="33" t="str">
        <f t="shared" si="8"/>
        <v>Kém</v>
      </c>
      <c r="S122" s="34" t="str">
        <f t="shared" si="11"/>
        <v/>
      </c>
      <c r="T122" s="27" t="e">
        <f>VLOOKUP(V122,#REF!,2,0)</f>
        <v>#REF!</v>
      </c>
      <c r="U122" s="3"/>
      <c r="V122" s="41" t="str">
        <f t="shared" si="9"/>
        <v>BAS1112</v>
      </c>
      <c r="W122" s="72" t="str">
        <f t="shared" si="10"/>
        <v>Thi lại</v>
      </c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</row>
    <row r="123" spans="2:38" hidden="1">
      <c r="B123" s="23">
        <v>114</v>
      </c>
      <c r="C123" s="24"/>
      <c r="D123" s="25"/>
      <c r="E123" s="26"/>
      <c r="F123" s="24"/>
      <c r="G123" s="28" t="s">
        <v>27</v>
      </c>
      <c r="H123" s="28" t="s">
        <v>27</v>
      </c>
      <c r="I123" s="28" t="s">
        <v>27</v>
      </c>
      <c r="J123" s="28" t="s">
        <v>27</v>
      </c>
      <c r="K123" s="35"/>
      <c r="L123" s="35"/>
      <c r="M123" s="35"/>
      <c r="N123" s="78"/>
      <c r="O123" s="30"/>
      <c r="P123" s="31">
        <f t="shared" si="6"/>
        <v>0</v>
      </c>
      <c r="Q123" s="32" t="str">
        <f t="shared" si="7"/>
        <v>F</v>
      </c>
      <c r="R123" s="33" t="str">
        <f t="shared" si="8"/>
        <v>Kém</v>
      </c>
      <c r="S123" s="34" t="str">
        <f t="shared" si="11"/>
        <v/>
      </c>
      <c r="T123" s="27" t="e">
        <f>VLOOKUP(V123,#REF!,2,0)</f>
        <v>#REF!</v>
      </c>
      <c r="U123" s="3"/>
      <c r="V123" s="41" t="str">
        <f t="shared" si="9"/>
        <v>BAS1112</v>
      </c>
      <c r="W123" s="72" t="str">
        <f t="shared" si="10"/>
        <v>Thi lại</v>
      </c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</row>
    <row r="124" spans="2:38" hidden="1">
      <c r="B124" s="23">
        <v>115</v>
      </c>
      <c r="C124" s="24"/>
      <c r="D124" s="25"/>
      <c r="E124" s="26"/>
      <c r="F124" s="24"/>
      <c r="G124" s="28" t="s">
        <v>27</v>
      </c>
      <c r="H124" s="28" t="s">
        <v>27</v>
      </c>
      <c r="I124" s="28" t="s">
        <v>27</v>
      </c>
      <c r="J124" s="28" t="s">
        <v>27</v>
      </c>
      <c r="K124" s="35"/>
      <c r="L124" s="35"/>
      <c r="M124" s="35"/>
      <c r="N124" s="78"/>
      <c r="O124" s="30"/>
      <c r="P124" s="31">
        <f t="shared" si="6"/>
        <v>0</v>
      </c>
      <c r="Q124" s="32" t="str">
        <f t="shared" si="7"/>
        <v>F</v>
      </c>
      <c r="R124" s="33" t="str">
        <f t="shared" si="8"/>
        <v>Kém</v>
      </c>
      <c r="S124" s="34" t="str">
        <f t="shared" si="11"/>
        <v/>
      </c>
      <c r="T124" s="27" t="e">
        <f>VLOOKUP(V124,#REF!,2,0)</f>
        <v>#REF!</v>
      </c>
      <c r="U124" s="3"/>
      <c r="V124" s="41" t="str">
        <f t="shared" si="9"/>
        <v>BAS1112</v>
      </c>
      <c r="W124" s="72" t="str">
        <f t="shared" si="10"/>
        <v>Thi lại</v>
      </c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</row>
    <row r="125" spans="2:38" hidden="1">
      <c r="B125" s="23">
        <v>116</v>
      </c>
      <c r="C125" s="24"/>
      <c r="D125" s="25"/>
      <c r="E125" s="26"/>
      <c r="F125" s="24"/>
      <c r="G125" s="28" t="s">
        <v>27</v>
      </c>
      <c r="H125" s="28" t="s">
        <v>27</v>
      </c>
      <c r="I125" s="28" t="s">
        <v>27</v>
      </c>
      <c r="J125" s="28" t="s">
        <v>27</v>
      </c>
      <c r="K125" s="35"/>
      <c r="L125" s="35"/>
      <c r="M125" s="35"/>
      <c r="N125" s="78"/>
      <c r="O125" s="30"/>
      <c r="P125" s="31">
        <f t="shared" si="6"/>
        <v>0</v>
      </c>
      <c r="Q125" s="32" t="str">
        <f t="shared" si="7"/>
        <v>F</v>
      </c>
      <c r="R125" s="33" t="str">
        <f t="shared" si="8"/>
        <v>Kém</v>
      </c>
      <c r="S125" s="34" t="str">
        <f t="shared" si="11"/>
        <v/>
      </c>
      <c r="T125" s="27" t="e">
        <f>VLOOKUP(V125,#REF!,2,0)</f>
        <v>#REF!</v>
      </c>
      <c r="U125" s="3"/>
      <c r="V125" s="41" t="str">
        <f t="shared" si="9"/>
        <v>BAS1112</v>
      </c>
      <c r="W125" s="72" t="str">
        <f t="shared" si="10"/>
        <v>Thi lại</v>
      </c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</row>
    <row r="126" spans="2:38" hidden="1">
      <c r="B126" s="23">
        <v>117</v>
      </c>
      <c r="C126" s="24"/>
      <c r="D126" s="25"/>
      <c r="E126" s="26"/>
      <c r="F126" s="24"/>
      <c r="G126" s="28" t="s">
        <v>27</v>
      </c>
      <c r="H126" s="28" t="s">
        <v>27</v>
      </c>
      <c r="I126" s="28" t="s">
        <v>27</v>
      </c>
      <c r="J126" s="28" t="s">
        <v>27</v>
      </c>
      <c r="K126" s="35"/>
      <c r="L126" s="35"/>
      <c r="M126" s="35"/>
      <c r="N126" s="78"/>
      <c r="O126" s="30"/>
      <c r="P126" s="31">
        <f t="shared" si="6"/>
        <v>0</v>
      </c>
      <c r="Q126" s="32" t="str">
        <f t="shared" si="7"/>
        <v>F</v>
      </c>
      <c r="R126" s="33" t="str">
        <f t="shared" si="8"/>
        <v>Kém</v>
      </c>
      <c r="S126" s="34" t="str">
        <f t="shared" si="11"/>
        <v/>
      </c>
      <c r="T126" s="27" t="e">
        <f>VLOOKUP(V126,#REF!,2,0)</f>
        <v>#REF!</v>
      </c>
      <c r="U126" s="3"/>
      <c r="V126" s="41" t="str">
        <f t="shared" si="9"/>
        <v>BAS1112</v>
      </c>
      <c r="W126" s="72" t="str">
        <f t="shared" si="10"/>
        <v>Thi lại</v>
      </c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</row>
    <row r="127" spans="2:38" hidden="1">
      <c r="B127" s="23">
        <v>118</v>
      </c>
      <c r="C127" s="24"/>
      <c r="D127" s="25"/>
      <c r="E127" s="26"/>
      <c r="F127" s="24"/>
      <c r="G127" s="28" t="s">
        <v>27</v>
      </c>
      <c r="H127" s="28" t="s">
        <v>27</v>
      </c>
      <c r="I127" s="28" t="s">
        <v>27</v>
      </c>
      <c r="J127" s="28" t="s">
        <v>27</v>
      </c>
      <c r="K127" s="35"/>
      <c r="L127" s="35"/>
      <c r="M127" s="35"/>
      <c r="N127" s="78"/>
      <c r="O127" s="30"/>
      <c r="P127" s="31">
        <f t="shared" si="6"/>
        <v>0</v>
      </c>
      <c r="Q127" s="32" t="str">
        <f t="shared" si="7"/>
        <v>F</v>
      </c>
      <c r="R127" s="33" t="str">
        <f t="shared" si="8"/>
        <v>Kém</v>
      </c>
      <c r="S127" s="34" t="str">
        <f t="shared" si="11"/>
        <v/>
      </c>
      <c r="T127" s="27" t="e">
        <f>VLOOKUP(V127,#REF!,2,0)</f>
        <v>#REF!</v>
      </c>
      <c r="U127" s="3"/>
      <c r="V127" s="41" t="str">
        <f t="shared" si="9"/>
        <v>BAS1112</v>
      </c>
      <c r="W127" s="72" t="str">
        <f t="shared" si="10"/>
        <v>Thi lại</v>
      </c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</row>
    <row r="128" spans="2:38" hidden="1">
      <c r="B128" s="23">
        <v>119</v>
      </c>
      <c r="C128" s="24"/>
      <c r="D128" s="25"/>
      <c r="E128" s="26"/>
      <c r="F128" s="24"/>
      <c r="G128" s="28" t="s">
        <v>27</v>
      </c>
      <c r="H128" s="28" t="s">
        <v>27</v>
      </c>
      <c r="I128" s="28" t="s">
        <v>27</v>
      </c>
      <c r="J128" s="28" t="s">
        <v>27</v>
      </c>
      <c r="K128" s="35"/>
      <c r="L128" s="35"/>
      <c r="M128" s="35"/>
      <c r="N128" s="78"/>
      <c r="O128" s="30"/>
      <c r="P128" s="31">
        <f t="shared" si="6"/>
        <v>0</v>
      </c>
      <c r="Q128" s="32" t="str">
        <f t="shared" si="7"/>
        <v>F</v>
      </c>
      <c r="R128" s="33" t="str">
        <f t="shared" si="8"/>
        <v>Kém</v>
      </c>
      <c r="S128" s="34" t="str">
        <f t="shared" si="11"/>
        <v/>
      </c>
      <c r="T128" s="27" t="e">
        <f>VLOOKUP(V128,#REF!,2,0)</f>
        <v>#REF!</v>
      </c>
      <c r="U128" s="3"/>
      <c r="V128" s="41" t="str">
        <f t="shared" si="9"/>
        <v>BAS1112</v>
      </c>
      <c r="W128" s="72" t="str">
        <f t="shared" si="10"/>
        <v>Thi lại</v>
      </c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</row>
    <row r="129" spans="2:38" hidden="1">
      <c r="B129" s="23">
        <v>120</v>
      </c>
      <c r="C129" s="24"/>
      <c r="D129" s="25"/>
      <c r="E129" s="26"/>
      <c r="F129" s="24"/>
      <c r="G129" s="28" t="s">
        <v>27</v>
      </c>
      <c r="H129" s="28" t="s">
        <v>27</v>
      </c>
      <c r="I129" s="28" t="s">
        <v>27</v>
      </c>
      <c r="J129" s="28" t="s">
        <v>27</v>
      </c>
      <c r="K129" s="35"/>
      <c r="L129" s="35"/>
      <c r="M129" s="35"/>
      <c r="N129" s="78"/>
      <c r="O129" s="30"/>
      <c r="P129" s="31">
        <f t="shared" si="6"/>
        <v>0</v>
      </c>
      <c r="Q129" s="32" t="str">
        <f t="shared" si="7"/>
        <v>F</v>
      </c>
      <c r="R129" s="33" t="str">
        <f t="shared" si="8"/>
        <v>Kém</v>
      </c>
      <c r="S129" s="34" t="str">
        <f t="shared" si="11"/>
        <v/>
      </c>
      <c r="T129" s="27" t="e">
        <f>VLOOKUP(V129,#REF!,2,0)</f>
        <v>#REF!</v>
      </c>
      <c r="U129" s="3"/>
      <c r="V129" s="41" t="str">
        <f t="shared" si="9"/>
        <v>BAS1112</v>
      </c>
      <c r="W129" s="72" t="str">
        <f t="shared" si="10"/>
        <v>Thi lại</v>
      </c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</row>
    <row r="130" spans="2:38" hidden="1">
      <c r="B130" s="23">
        <v>121</v>
      </c>
      <c r="C130" s="24"/>
      <c r="D130" s="25"/>
      <c r="E130" s="26"/>
      <c r="F130" s="24"/>
      <c r="G130" s="28" t="s">
        <v>27</v>
      </c>
      <c r="H130" s="28" t="s">
        <v>27</v>
      </c>
      <c r="I130" s="28" t="s">
        <v>27</v>
      </c>
      <c r="J130" s="28" t="s">
        <v>27</v>
      </c>
      <c r="K130" s="35"/>
      <c r="L130" s="35"/>
      <c r="M130" s="35"/>
      <c r="N130" s="78"/>
      <c r="O130" s="30"/>
      <c r="P130" s="31">
        <f t="shared" si="6"/>
        <v>0</v>
      </c>
      <c r="Q130" s="32" t="str">
        <f t="shared" si="7"/>
        <v>F</v>
      </c>
      <c r="R130" s="33" t="str">
        <f t="shared" si="8"/>
        <v>Kém</v>
      </c>
      <c r="S130" s="34" t="str">
        <f t="shared" si="11"/>
        <v/>
      </c>
      <c r="T130" s="27" t="e">
        <f>VLOOKUP(V130,#REF!,2,0)</f>
        <v>#REF!</v>
      </c>
      <c r="U130" s="3"/>
      <c r="V130" s="41" t="str">
        <f t="shared" si="9"/>
        <v>BAS1112</v>
      </c>
      <c r="W130" s="72" t="str">
        <f t="shared" si="10"/>
        <v>Thi lại</v>
      </c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</row>
    <row r="131" spans="2:38" hidden="1">
      <c r="B131" s="23">
        <v>122</v>
      </c>
      <c r="C131" s="24"/>
      <c r="D131" s="25"/>
      <c r="E131" s="26"/>
      <c r="F131" s="24"/>
      <c r="G131" s="28" t="s">
        <v>27</v>
      </c>
      <c r="H131" s="28" t="s">
        <v>27</v>
      </c>
      <c r="I131" s="28" t="s">
        <v>27</v>
      </c>
      <c r="J131" s="28" t="s">
        <v>27</v>
      </c>
      <c r="K131" s="35"/>
      <c r="L131" s="35"/>
      <c r="M131" s="35"/>
      <c r="N131" s="78"/>
      <c r="O131" s="30"/>
      <c r="P131" s="31">
        <f t="shared" si="6"/>
        <v>0</v>
      </c>
      <c r="Q131" s="32" t="str">
        <f t="shared" si="7"/>
        <v>F</v>
      </c>
      <c r="R131" s="33" t="str">
        <f t="shared" si="8"/>
        <v>Kém</v>
      </c>
      <c r="S131" s="34" t="str">
        <f t="shared" si="11"/>
        <v/>
      </c>
      <c r="T131" s="27" t="e">
        <f>VLOOKUP(V131,#REF!,2,0)</f>
        <v>#REF!</v>
      </c>
      <c r="U131" s="3"/>
      <c r="V131" s="41" t="str">
        <f t="shared" si="9"/>
        <v>BAS1112</v>
      </c>
      <c r="W131" s="72" t="str">
        <f t="shared" si="10"/>
        <v>Thi lại</v>
      </c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</row>
    <row r="132" spans="2:38" hidden="1">
      <c r="B132" s="23">
        <v>123</v>
      </c>
      <c r="C132" s="24"/>
      <c r="D132" s="25"/>
      <c r="E132" s="26"/>
      <c r="F132" s="24"/>
      <c r="G132" s="28" t="s">
        <v>27</v>
      </c>
      <c r="H132" s="28" t="s">
        <v>27</v>
      </c>
      <c r="I132" s="28" t="s">
        <v>27</v>
      </c>
      <c r="J132" s="28" t="s">
        <v>27</v>
      </c>
      <c r="K132" s="35"/>
      <c r="L132" s="35"/>
      <c r="M132" s="35"/>
      <c r="N132" s="78"/>
      <c r="O132" s="30"/>
      <c r="P132" s="31">
        <f t="shared" si="6"/>
        <v>0</v>
      </c>
      <c r="Q132" s="32" t="str">
        <f t="shared" si="7"/>
        <v>F</v>
      </c>
      <c r="R132" s="33" t="str">
        <f t="shared" si="8"/>
        <v>Kém</v>
      </c>
      <c r="S132" s="34" t="str">
        <f t="shared" si="11"/>
        <v/>
      </c>
      <c r="T132" s="27" t="e">
        <f>VLOOKUP(V132,#REF!,2,0)</f>
        <v>#REF!</v>
      </c>
      <c r="U132" s="3"/>
      <c r="V132" s="41" t="str">
        <f t="shared" si="9"/>
        <v>BAS1112</v>
      </c>
      <c r="W132" s="72" t="str">
        <f t="shared" si="10"/>
        <v>Thi lại</v>
      </c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</row>
    <row r="133" spans="2:38" hidden="1">
      <c r="B133" s="23">
        <v>124</v>
      </c>
      <c r="C133" s="24"/>
      <c r="D133" s="25"/>
      <c r="E133" s="26"/>
      <c r="F133" s="24"/>
      <c r="G133" s="28" t="s">
        <v>27</v>
      </c>
      <c r="H133" s="28" t="s">
        <v>27</v>
      </c>
      <c r="I133" s="28" t="s">
        <v>27</v>
      </c>
      <c r="J133" s="28" t="s">
        <v>27</v>
      </c>
      <c r="K133" s="35"/>
      <c r="L133" s="35"/>
      <c r="M133" s="35"/>
      <c r="N133" s="78"/>
      <c r="O133" s="30"/>
      <c r="P133" s="31">
        <f t="shared" si="6"/>
        <v>0</v>
      </c>
      <c r="Q133" s="32" t="str">
        <f t="shared" si="7"/>
        <v>F</v>
      </c>
      <c r="R133" s="33" t="str">
        <f t="shared" si="8"/>
        <v>Kém</v>
      </c>
      <c r="S133" s="34" t="str">
        <f t="shared" si="11"/>
        <v/>
      </c>
      <c r="T133" s="27" t="e">
        <f>VLOOKUP(V133,#REF!,2,0)</f>
        <v>#REF!</v>
      </c>
      <c r="U133" s="3"/>
      <c r="V133" s="41" t="str">
        <f t="shared" si="9"/>
        <v>BAS1112</v>
      </c>
      <c r="W133" s="72" t="str">
        <f t="shared" si="10"/>
        <v>Thi lại</v>
      </c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</row>
    <row r="134" spans="2:38" hidden="1">
      <c r="B134" s="23">
        <v>125</v>
      </c>
      <c r="C134" s="24"/>
      <c r="D134" s="25"/>
      <c r="E134" s="26"/>
      <c r="F134" s="24"/>
      <c r="G134" s="28" t="s">
        <v>27</v>
      </c>
      <c r="H134" s="28" t="s">
        <v>27</v>
      </c>
      <c r="I134" s="28" t="s">
        <v>27</v>
      </c>
      <c r="J134" s="28" t="s">
        <v>27</v>
      </c>
      <c r="K134" s="35"/>
      <c r="L134" s="35"/>
      <c r="M134" s="35"/>
      <c r="N134" s="78"/>
      <c r="O134" s="30"/>
      <c r="P134" s="31">
        <f t="shared" si="6"/>
        <v>0</v>
      </c>
      <c r="Q134" s="32" t="str">
        <f t="shared" si="7"/>
        <v>F</v>
      </c>
      <c r="R134" s="33" t="str">
        <f t="shared" si="8"/>
        <v>Kém</v>
      </c>
      <c r="S134" s="34" t="str">
        <f t="shared" si="11"/>
        <v/>
      </c>
      <c r="T134" s="27" t="e">
        <f>VLOOKUP(V134,#REF!,2,0)</f>
        <v>#REF!</v>
      </c>
      <c r="U134" s="3"/>
      <c r="V134" s="41" t="str">
        <f t="shared" si="9"/>
        <v>BAS1112</v>
      </c>
      <c r="W134" s="72" t="str">
        <f t="shared" si="10"/>
        <v>Thi lại</v>
      </c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</row>
    <row r="135" spans="2:38" hidden="1">
      <c r="B135" s="23">
        <v>126</v>
      </c>
      <c r="C135" s="24"/>
      <c r="D135" s="25"/>
      <c r="E135" s="26"/>
      <c r="F135" s="24"/>
      <c r="G135" s="28" t="s">
        <v>27</v>
      </c>
      <c r="H135" s="28" t="s">
        <v>27</v>
      </c>
      <c r="I135" s="28" t="s">
        <v>27</v>
      </c>
      <c r="J135" s="28" t="s">
        <v>27</v>
      </c>
      <c r="K135" s="35"/>
      <c r="L135" s="35"/>
      <c r="M135" s="35"/>
      <c r="N135" s="78"/>
      <c r="O135" s="30"/>
      <c r="P135" s="31">
        <f t="shared" si="6"/>
        <v>0</v>
      </c>
      <c r="Q135" s="32" t="str">
        <f t="shared" si="7"/>
        <v>F</v>
      </c>
      <c r="R135" s="33" t="str">
        <f t="shared" si="8"/>
        <v>Kém</v>
      </c>
      <c r="S135" s="34" t="str">
        <f t="shared" si="11"/>
        <v/>
      </c>
      <c r="T135" s="27" t="e">
        <f>VLOOKUP(V135,#REF!,2,0)</f>
        <v>#REF!</v>
      </c>
      <c r="U135" s="3"/>
      <c r="V135" s="41" t="str">
        <f t="shared" si="9"/>
        <v>BAS1112</v>
      </c>
      <c r="W135" s="72" t="str">
        <f t="shared" si="10"/>
        <v>Thi lại</v>
      </c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</row>
    <row r="136" spans="2:38" hidden="1">
      <c r="B136" s="23">
        <v>127</v>
      </c>
      <c r="C136" s="24"/>
      <c r="D136" s="25"/>
      <c r="E136" s="26"/>
      <c r="F136" s="24"/>
      <c r="G136" s="28" t="s">
        <v>27</v>
      </c>
      <c r="H136" s="28" t="s">
        <v>27</v>
      </c>
      <c r="I136" s="28" t="s">
        <v>27</v>
      </c>
      <c r="J136" s="28" t="s">
        <v>27</v>
      </c>
      <c r="K136" s="35"/>
      <c r="L136" s="35"/>
      <c r="M136" s="35"/>
      <c r="N136" s="78"/>
      <c r="O136" s="30"/>
      <c r="P136" s="31">
        <f t="shared" si="6"/>
        <v>0</v>
      </c>
      <c r="Q136" s="32" t="str">
        <f t="shared" si="7"/>
        <v>F</v>
      </c>
      <c r="R136" s="33" t="str">
        <f t="shared" si="8"/>
        <v>Kém</v>
      </c>
      <c r="S136" s="34" t="str">
        <f t="shared" si="11"/>
        <v/>
      </c>
      <c r="T136" s="27" t="e">
        <f>VLOOKUP(V136,#REF!,2,0)</f>
        <v>#REF!</v>
      </c>
      <c r="U136" s="3"/>
      <c r="V136" s="41" t="str">
        <f t="shared" si="9"/>
        <v>BAS1112</v>
      </c>
      <c r="W136" s="72" t="str">
        <f t="shared" si="10"/>
        <v>Thi lại</v>
      </c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</row>
    <row r="137" spans="2:38" hidden="1">
      <c r="B137" s="23">
        <v>128</v>
      </c>
      <c r="C137" s="24"/>
      <c r="D137" s="25"/>
      <c r="E137" s="26"/>
      <c r="F137" s="24"/>
      <c r="G137" s="28" t="s">
        <v>27</v>
      </c>
      <c r="H137" s="28" t="s">
        <v>27</v>
      </c>
      <c r="I137" s="28" t="s">
        <v>27</v>
      </c>
      <c r="J137" s="28" t="s">
        <v>27</v>
      </c>
      <c r="K137" s="35"/>
      <c r="L137" s="35"/>
      <c r="M137" s="35"/>
      <c r="N137" s="78"/>
      <c r="O137" s="30"/>
      <c r="P137" s="31">
        <f t="shared" si="6"/>
        <v>0</v>
      </c>
      <c r="Q137" s="32" t="str">
        <f t="shared" si="7"/>
        <v>F</v>
      </c>
      <c r="R137" s="33" t="str">
        <f t="shared" si="8"/>
        <v>Kém</v>
      </c>
      <c r="S137" s="34" t="str">
        <f t="shared" si="11"/>
        <v/>
      </c>
      <c r="T137" s="27" t="e">
        <f>VLOOKUP(V137,#REF!,2,0)</f>
        <v>#REF!</v>
      </c>
      <c r="U137" s="3"/>
      <c r="V137" s="41" t="str">
        <f t="shared" si="9"/>
        <v>BAS1112</v>
      </c>
      <c r="W137" s="72" t="str">
        <f t="shared" si="10"/>
        <v>Thi lại</v>
      </c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</row>
    <row r="138" spans="2:38" hidden="1">
      <c r="B138" s="23">
        <v>129</v>
      </c>
      <c r="C138" s="24"/>
      <c r="D138" s="25"/>
      <c r="E138" s="26"/>
      <c r="F138" s="24"/>
      <c r="G138" s="28" t="s">
        <v>27</v>
      </c>
      <c r="H138" s="28" t="s">
        <v>27</v>
      </c>
      <c r="I138" s="28" t="s">
        <v>27</v>
      </c>
      <c r="J138" s="28" t="s">
        <v>27</v>
      </c>
      <c r="K138" s="35"/>
      <c r="L138" s="35"/>
      <c r="M138" s="35"/>
      <c r="N138" s="78"/>
      <c r="O138" s="30"/>
      <c r="P138" s="31">
        <f t="shared" ref="P138:P159" si="12">ROUND(SUMPRODUCT(G138:O138,$G$9:$O$9)/100,1)</f>
        <v>0</v>
      </c>
      <c r="Q138" s="32" t="str">
        <f t="shared" si="7"/>
        <v>F</v>
      </c>
      <c r="R138" s="33" t="str">
        <f t="shared" si="8"/>
        <v>Kém</v>
      </c>
      <c r="S138" s="34" t="str">
        <f t="shared" si="11"/>
        <v/>
      </c>
      <c r="T138" s="27" t="e">
        <f>VLOOKUP(V138,#REF!,2,0)</f>
        <v>#REF!</v>
      </c>
      <c r="U138" s="3"/>
      <c r="V138" s="41" t="str">
        <f t="shared" si="9"/>
        <v>BAS1112</v>
      </c>
      <c r="W138" s="72" t="str">
        <f t="shared" si="10"/>
        <v>Thi lại</v>
      </c>
      <c r="X138" s="60"/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</row>
    <row r="139" spans="2:38" hidden="1">
      <c r="B139" s="23">
        <v>130</v>
      </c>
      <c r="C139" s="24"/>
      <c r="D139" s="25"/>
      <c r="E139" s="26"/>
      <c r="F139" s="24"/>
      <c r="G139" s="28" t="s">
        <v>27</v>
      </c>
      <c r="H139" s="28" t="s">
        <v>27</v>
      </c>
      <c r="I139" s="28" t="s">
        <v>27</v>
      </c>
      <c r="J139" s="28" t="s">
        <v>27</v>
      </c>
      <c r="K139" s="35"/>
      <c r="L139" s="35"/>
      <c r="M139" s="35"/>
      <c r="N139" s="78"/>
      <c r="O139" s="30"/>
      <c r="P139" s="31">
        <f t="shared" si="12"/>
        <v>0</v>
      </c>
      <c r="Q139" s="32" t="str">
        <f t="shared" si="7"/>
        <v>F</v>
      </c>
      <c r="R139" s="33" t="str">
        <f t="shared" si="8"/>
        <v>Kém</v>
      </c>
      <c r="S139" s="34" t="str">
        <f t="shared" si="11"/>
        <v/>
      </c>
      <c r="T139" s="27" t="e">
        <f>VLOOKUP(V139,#REF!,2,0)</f>
        <v>#REF!</v>
      </c>
      <c r="U139" s="3"/>
      <c r="V139" s="41" t="str">
        <f t="shared" ref="V139:V159" si="13">C139&amp;$W$1&amp;$W$2</f>
        <v>BAS1112</v>
      </c>
      <c r="W139" s="72" t="str">
        <f t="shared" si="10"/>
        <v>Thi lại</v>
      </c>
      <c r="X139" s="60"/>
      <c r="Y139" s="60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</row>
    <row r="140" spans="2:38" hidden="1">
      <c r="B140" s="23">
        <v>131</v>
      </c>
      <c r="C140" s="24"/>
      <c r="D140" s="25"/>
      <c r="E140" s="26"/>
      <c r="F140" s="24"/>
      <c r="G140" s="28" t="s">
        <v>27</v>
      </c>
      <c r="H140" s="28" t="s">
        <v>27</v>
      </c>
      <c r="I140" s="28" t="s">
        <v>27</v>
      </c>
      <c r="J140" s="28" t="s">
        <v>27</v>
      </c>
      <c r="K140" s="35"/>
      <c r="L140" s="35"/>
      <c r="M140" s="35"/>
      <c r="N140" s="78"/>
      <c r="O140" s="30"/>
      <c r="P140" s="31">
        <f t="shared" si="12"/>
        <v>0</v>
      </c>
      <c r="Q140" s="32" t="str">
        <f t="shared" si="7"/>
        <v>F</v>
      </c>
      <c r="R140" s="33" t="str">
        <f t="shared" si="8"/>
        <v>Kém</v>
      </c>
      <c r="S140" s="34" t="str">
        <f t="shared" si="11"/>
        <v/>
      </c>
      <c r="T140" s="27" t="e">
        <f>VLOOKUP(V140,#REF!,2,0)</f>
        <v>#REF!</v>
      </c>
      <c r="U140" s="3"/>
      <c r="V140" s="41" t="str">
        <f t="shared" si="13"/>
        <v>BAS1112</v>
      </c>
      <c r="W140" s="72" t="str">
        <f t="shared" si="10"/>
        <v>Thi lại</v>
      </c>
      <c r="X140" s="60"/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</row>
    <row r="141" spans="2:38" hidden="1">
      <c r="B141" s="23">
        <v>132</v>
      </c>
      <c r="C141" s="24"/>
      <c r="D141" s="25"/>
      <c r="E141" s="26"/>
      <c r="F141" s="24"/>
      <c r="G141" s="28" t="s">
        <v>27</v>
      </c>
      <c r="H141" s="28" t="s">
        <v>27</v>
      </c>
      <c r="I141" s="28" t="s">
        <v>27</v>
      </c>
      <c r="J141" s="28" t="s">
        <v>27</v>
      </c>
      <c r="K141" s="35"/>
      <c r="L141" s="35"/>
      <c r="M141" s="35"/>
      <c r="N141" s="78"/>
      <c r="O141" s="30"/>
      <c r="P141" s="31">
        <f t="shared" si="12"/>
        <v>0</v>
      </c>
      <c r="Q141" s="32" t="str">
        <f t="shared" si="7"/>
        <v>F</v>
      </c>
      <c r="R141" s="33" t="str">
        <f t="shared" si="8"/>
        <v>Kém</v>
      </c>
      <c r="S141" s="34" t="str">
        <f t="shared" si="11"/>
        <v/>
      </c>
      <c r="T141" s="27" t="e">
        <f>VLOOKUP(V141,#REF!,2,0)</f>
        <v>#REF!</v>
      </c>
      <c r="U141" s="3"/>
      <c r="V141" s="41" t="str">
        <f t="shared" si="13"/>
        <v>BAS1112</v>
      </c>
      <c r="W141" s="72" t="str">
        <f t="shared" si="10"/>
        <v>Thi lại</v>
      </c>
      <c r="X141" s="60"/>
      <c r="Y141" s="60"/>
      <c r="Z141" s="60"/>
      <c r="AA141" s="60"/>
      <c r="AB141" s="6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</row>
    <row r="142" spans="2:38" hidden="1">
      <c r="B142" s="23">
        <v>133</v>
      </c>
      <c r="C142" s="24"/>
      <c r="D142" s="25"/>
      <c r="E142" s="26"/>
      <c r="F142" s="24"/>
      <c r="G142" s="28" t="s">
        <v>27</v>
      </c>
      <c r="H142" s="28" t="s">
        <v>27</v>
      </c>
      <c r="I142" s="28" t="s">
        <v>27</v>
      </c>
      <c r="J142" s="28" t="s">
        <v>27</v>
      </c>
      <c r="K142" s="35"/>
      <c r="L142" s="35"/>
      <c r="M142" s="35"/>
      <c r="N142" s="78"/>
      <c r="O142" s="30"/>
      <c r="P142" s="31">
        <f t="shared" si="12"/>
        <v>0</v>
      </c>
      <c r="Q142" s="32" t="str">
        <f t="shared" si="7"/>
        <v>F</v>
      </c>
      <c r="R142" s="33" t="str">
        <f t="shared" si="8"/>
        <v>Kém</v>
      </c>
      <c r="S142" s="34" t="str">
        <f t="shared" si="11"/>
        <v/>
      </c>
      <c r="T142" s="27" t="e">
        <f>VLOOKUP(V142,#REF!,2,0)</f>
        <v>#REF!</v>
      </c>
      <c r="U142" s="3"/>
      <c r="V142" s="41" t="str">
        <f t="shared" si="13"/>
        <v>BAS1112</v>
      </c>
      <c r="W142" s="72" t="str">
        <f t="shared" si="10"/>
        <v>Thi lại</v>
      </c>
      <c r="X142" s="60"/>
      <c r="Y142" s="60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</row>
    <row r="143" spans="2:38" hidden="1">
      <c r="B143" s="23">
        <v>134</v>
      </c>
      <c r="C143" s="24"/>
      <c r="D143" s="25"/>
      <c r="E143" s="26"/>
      <c r="F143" s="24"/>
      <c r="G143" s="28" t="s">
        <v>27</v>
      </c>
      <c r="H143" s="28" t="s">
        <v>27</v>
      </c>
      <c r="I143" s="28" t="s">
        <v>27</v>
      </c>
      <c r="J143" s="28" t="s">
        <v>27</v>
      </c>
      <c r="K143" s="35"/>
      <c r="L143" s="35"/>
      <c r="M143" s="35"/>
      <c r="N143" s="78"/>
      <c r="O143" s="30"/>
      <c r="P143" s="31">
        <f t="shared" si="12"/>
        <v>0</v>
      </c>
      <c r="Q143" s="32" t="str">
        <f t="shared" si="7"/>
        <v>F</v>
      </c>
      <c r="R143" s="33" t="str">
        <f t="shared" si="8"/>
        <v>Kém</v>
      </c>
      <c r="S143" s="34" t="str">
        <f t="shared" si="11"/>
        <v/>
      </c>
      <c r="T143" s="27" t="e">
        <f>VLOOKUP(V143,#REF!,2,0)</f>
        <v>#REF!</v>
      </c>
      <c r="U143" s="3"/>
      <c r="V143" s="41" t="str">
        <f t="shared" si="13"/>
        <v>BAS1112</v>
      </c>
      <c r="W143" s="72" t="str">
        <f t="shared" si="10"/>
        <v>Thi lại</v>
      </c>
      <c r="X143" s="60"/>
      <c r="Y143" s="60"/>
      <c r="Z143" s="60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</row>
    <row r="144" spans="2:38" hidden="1">
      <c r="B144" s="23">
        <v>135</v>
      </c>
      <c r="C144" s="24"/>
      <c r="D144" s="25"/>
      <c r="E144" s="26"/>
      <c r="F144" s="24"/>
      <c r="G144" s="28" t="s">
        <v>27</v>
      </c>
      <c r="H144" s="28" t="s">
        <v>27</v>
      </c>
      <c r="I144" s="28" t="s">
        <v>27</v>
      </c>
      <c r="J144" s="28" t="s">
        <v>27</v>
      </c>
      <c r="K144" s="35"/>
      <c r="L144" s="35"/>
      <c r="M144" s="35"/>
      <c r="N144" s="78"/>
      <c r="O144" s="30"/>
      <c r="P144" s="31">
        <f t="shared" si="12"/>
        <v>0</v>
      </c>
      <c r="Q144" s="32" t="str">
        <f t="shared" si="7"/>
        <v>F</v>
      </c>
      <c r="R144" s="33" t="str">
        <f t="shared" si="8"/>
        <v>Kém</v>
      </c>
      <c r="S144" s="34" t="str">
        <f t="shared" si="11"/>
        <v/>
      </c>
      <c r="T144" s="27" t="e">
        <f>VLOOKUP(V144,#REF!,2,0)</f>
        <v>#REF!</v>
      </c>
      <c r="U144" s="3"/>
      <c r="V144" s="41" t="str">
        <f t="shared" si="13"/>
        <v>BAS1112</v>
      </c>
      <c r="W144" s="72" t="str">
        <f t="shared" si="10"/>
        <v>Thi lại</v>
      </c>
      <c r="X144" s="60"/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</row>
    <row r="145" spans="1:38" hidden="1">
      <c r="B145" s="23">
        <v>136</v>
      </c>
      <c r="C145" s="24"/>
      <c r="D145" s="25"/>
      <c r="E145" s="26"/>
      <c r="F145" s="24"/>
      <c r="G145" s="28" t="s">
        <v>27</v>
      </c>
      <c r="H145" s="28" t="s">
        <v>27</v>
      </c>
      <c r="I145" s="28" t="s">
        <v>27</v>
      </c>
      <c r="J145" s="28" t="s">
        <v>27</v>
      </c>
      <c r="K145" s="35"/>
      <c r="L145" s="35"/>
      <c r="M145" s="35"/>
      <c r="N145" s="78"/>
      <c r="O145" s="30"/>
      <c r="P145" s="31">
        <f t="shared" si="12"/>
        <v>0</v>
      </c>
      <c r="Q145" s="32" t="str">
        <f t="shared" si="7"/>
        <v>F</v>
      </c>
      <c r="R145" s="33" t="str">
        <f t="shared" si="8"/>
        <v>Kém</v>
      </c>
      <c r="S145" s="34" t="str">
        <f t="shared" si="11"/>
        <v/>
      </c>
      <c r="T145" s="27" t="e">
        <f>VLOOKUP(V145,#REF!,2,0)</f>
        <v>#REF!</v>
      </c>
      <c r="U145" s="3"/>
      <c r="V145" s="41" t="str">
        <f t="shared" si="13"/>
        <v>BAS1112</v>
      </c>
      <c r="W145" s="72" t="str">
        <f t="shared" si="10"/>
        <v>Thi lại</v>
      </c>
      <c r="X145" s="60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</row>
    <row r="146" spans="1:38" hidden="1">
      <c r="B146" s="23">
        <v>137</v>
      </c>
      <c r="C146" s="24"/>
      <c r="D146" s="25"/>
      <c r="E146" s="26"/>
      <c r="F146" s="24"/>
      <c r="G146" s="28" t="s">
        <v>27</v>
      </c>
      <c r="H146" s="28" t="s">
        <v>27</v>
      </c>
      <c r="I146" s="28" t="s">
        <v>27</v>
      </c>
      <c r="J146" s="28" t="s">
        <v>27</v>
      </c>
      <c r="K146" s="35"/>
      <c r="L146" s="35"/>
      <c r="M146" s="35"/>
      <c r="N146" s="78"/>
      <c r="O146" s="30"/>
      <c r="P146" s="31">
        <f t="shared" si="12"/>
        <v>0</v>
      </c>
      <c r="Q146" s="32" t="str">
        <f t="shared" si="7"/>
        <v>F</v>
      </c>
      <c r="R146" s="33" t="str">
        <f t="shared" si="8"/>
        <v>Kém</v>
      </c>
      <c r="S146" s="34" t="str">
        <f t="shared" si="11"/>
        <v/>
      </c>
      <c r="T146" s="27" t="e">
        <f>VLOOKUP(V146,#REF!,2,0)</f>
        <v>#REF!</v>
      </c>
      <c r="U146" s="3"/>
      <c r="V146" s="41" t="str">
        <f t="shared" si="13"/>
        <v>BAS1112</v>
      </c>
      <c r="W146" s="72" t="str">
        <f t="shared" si="10"/>
        <v>Thi lại</v>
      </c>
      <c r="X146" s="60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</row>
    <row r="147" spans="1:38" hidden="1">
      <c r="B147" s="23">
        <v>138</v>
      </c>
      <c r="C147" s="24"/>
      <c r="D147" s="25"/>
      <c r="E147" s="26"/>
      <c r="F147" s="24"/>
      <c r="G147" s="28" t="s">
        <v>27</v>
      </c>
      <c r="H147" s="28" t="s">
        <v>27</v>
      </c>
      <c r="I147" s="28" t="s">
        <v>27</v>
      </c>
      <c r="J147" s="28" t="s">
        <v>27</v>
      </c>
      <c r="K147" s="35"/>
      <c r="L147" s="35"/>
      <c r="M147" s="35"/>
      <c r="N147" s="78"/>
      <c r="O147" s="30"/>
      <c r="P147" s="31">
        <f t="shared" si="12"/>
        <v>0</v>
      </c>
      <c r="Q147" s="32" t="str">
        <f t="shared" si="7"/>
        <v>F</v>
      </c>
      <c r="R147" s="33" t="str">
        <f t="shared" si="8"/>
        <v>Kém</v>
      </c>
      <c r="S147" s="34" t="str">
        <f t="shared" si="11"/>
        <v/>
      </c>
      <c r="T147" s="27" t="e">
        <f>VLOOKUP(V147,#REF!,2,0)</f>
        <v>#REF!</v>
      </c>
      <c r="U147" s="3"/>
      <c r="V147" s="41" t="str">
        <f t="shared" si="13"/>
        <v>BAS1112</v>
      </c>
      <c r="W147" s="72" t="str">
        <f t="shared" si="10"/>
        <v>Thi lại</v>
      </c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</row>
    <row r="148" spans="1:38" hidden="1">
      <c r="B148" s="23">
        <v>139</v>
      </c>
      <c r="C148" s="24"/>
      <c r="D148" s="25"/>
      <c r="E148" s="26"/>
      <c r="F148" s="24"/>
      <c r="G148" s="28" t="s">
        <v>27</v>
      </c>
      <c r="H148" s="28" t="s">
        <v>27</v>
      </c>
      <c r="I148" s="28" t="s">
        <v>27</v>
      </c>
      <c r="J148" s="28" t="s">
        <v>27</v>
      </c>
      <c r="K148" s="35"/>
      <c r="L148" s="35"/>
      <c r="M148" s="35"/>
      <c r="N148" s="78"/>
      <c r="O148" s="30"/>
      <c r="P148" s="31">
        <f t="shared" si="12"/>
        <v>0</v>
      </c>
      <c r="Q148" s="32" t="str">
        <f t="shared" si="7"/>
        <v>F</v>
      </c>
      <c r="R148" s="33" t="str">
        <f t="shared" si="8"/>
        <v>Kém</v>
      </c>
      <c r="S148" s="34" t="str">
        <f t="shared" si="11"/>
        <v/>
      </c>
      <c r="T148" s="27" t="e">
        <f>VLOOKUP(V148,#REF!,2,0)</f>
        <v>#REF!</v>
      </c>
      <c r="U148" s="3"/>
      <c r="V148" s="41" t="str">
        <f t="shared" si="13"/>
        <v>BAS1112</v>
      </c>
      <c r="W148" s="72" t="str">
        <f t="shared" si="10"/>
        <v>Thi lại</v>
      </c>
      <c r="X148" s="60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</row>
    <row r="149" spans="1:38" hidden="1">
      <c r="B149" s="23">
        <v>140</v>
      </c>
      <c r="C149" s="24"/>
      <c r="D149" s="25"/>
      <c r="E149" s="26"/>
      <c r="F149" s="24"/>
      <c r="G149" s="28" t="s">
        <v>27</v>
      </c>
      <c r="H149" s="28" t="s">
        <v>27</v>
      </c>
      <c r="I149" s="28" t="s">
        <v>27</v>
      </c>
      <c r="J149" s="28" t="s">
        <v>27</v>
      </c>
      <c r="K149" s="35"/>
      <c r="L149" s="35"/>
      <c r="M149" s="35"/>
      <c r="N149" s="78"/>
      <c r="O149" s="30"/>
      <c r="P149" s="31">
        <f t="shared" si="12"/>
        <v>0</v>
      </c>
      <c r="Q149" s="32" t="str">
        <f t="shared" si="7"/>
        <v>F</v>
      </c>
      <c r="R149" s="33" t="str">
        <f t="shared" si="8"/>
        <v>Kém</v>
      </c>
      <c r="S149" s="34" t="str">
        <f t="shared" si="11"/>
        <v/>
      </c>
      <c r="T149" s="27" t="e">
        <f>VLOOKUP(V149,#REF!,2,0)</f>
        <v>#REF!</v>
      </c>
      <c r="U149" s="3"/>
      <c r="V149" s="41" t="str">
        <f t="shared" si="13"/>
        <v>BAS1112</v>
      </c>
      <c r="W149" s="72" t="str">
        <f t="shared" si="10"/>
        <v>Thi lại</v>
      </c>
      <c r="X149" s="60"/>
      <c r="Y149" s="60"/>
      <c r="Z149" s="60"/>
      <c r="AA149" s="60"/>
      <c r="AB149" s="6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</row>
    <row r="150" spans="1:38" hidden="1">
      <c r="B150" s="23">
        <v>141</v>
      </c>
      <c r="C150" s="24"/>
      <c r="D150" s="25"/>
      <c r="E150" s="26"/>
      <c r="F150" s="24"/>
      <c r="G150" s="28" t="s">
        <v>27</v>
      </c>
      <c r="H150" s="28" t="s">
        <v>27</v>
      </c>
      <c r="I150" s="28" t="s">
        <v>27</v>
      </c>
      <c r="J150" s="28" t="s">
        <v>27</v>
      </c>
      <c r="K150" s="35"/>
      <c r="L150" s="35"/>
      <c r="M150" s="35"/>
      <c r="N150" s="78"/>
      <c r="O150" s="30"/>
      <c r="P150" s="31">
        <f t="shared" si="12"/>
        <v>0</v>
      </c>
      <c r="Q150" s="32" t="str">
        <f t="shared" si="7"/>
        <v>F</v>
      </c>
      <c r="R150" s="33" t="str">
        <f t="shared" si="8"/>
        <v>Kém</v>
      </c>
      <c r="S150" s="34" t="str">
        <f t="shared" ref="S150:S159" si="14">+IF(OR($G150=0,$H150=0,$I150=0,$J150=0),"Không đủ ĐKDT","")</f>
        <v/>
      </c>
      <c r="T150" s="27" t="e">
        <f>VLOOKUP(V150,#REF!,2,0)</f>
        <v>#REF!</v>
      </c>
      <c r="U150" s="3"/>
      <c r="V150" s="41" t="str">
        <f t="shared" si="13"/>
        <v>BAS1112</v>
      </c>
      <c r="W150" s="72" t="str">
        <f t="shared" si="10"/>
        <v>Thi lại</v>
      </c>
      <c r="X150" s="60"/>
      <c r="Y150" s="60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</row>
    <row r="151" spans="1:38" hidden="1">
      <c r="B151" s="23">
        <v>142</v>
      </c>
      <c r="C151" s="24"/>
      <c r="D151" s="25"/>
      <c r="E151" s="26"/>
      <c r="F151" s="24"/>
      <c r="G151" s="28" t="s">
        <v>27</v>
      </c>
      <c r="H151" s="28" t="s">
        <v>27</v>
      </c>
      <c r="I151" s="28" t="s">
        <v>27</v>
      </c>
      <c r="J151" s="28" t="s">
        <v>27</v>
      </c>
      <c r="K151" s="35"/>
      <c r="L151" s="35"/>
      <c r="M151" s="35"/>
      <c r="N151" s="78"/>
      <c r="O151" s="30"/>
      <c r="P151" s="31">
        <f t="shared" si="12"/>
        <v>0</v>
      </c>
      <c r="Q151" s="32" t="str">
        <f t="shared" si="7"/>
        <v>F</v>
      </c>
      <c r="R151" s="33" t="str">
        <f t="shared" si="8"/>
        <v>Kém</v>
      </c>
      <c r="S151" s="34" t="str">
        <f t="shared" si="14"/>
        <v/>
      </c>
      <c r="T151" s="27" t="e">
        <f>VLOOKUP(V151,#REF!,2,0)</f>
        <v>#REF!</v>
      </c>
      <c r="U151" s="3"/>
      <c r="V151" s="41" t="str">
        <f t="shared" si="13"/>
        <v>BAS1112</v>
      </c>
      <c r="W151" s="72" t="str">
        <f t="shared" si="10"/>
        <v>Thi lại</v>
      </c>
      <c r="X151" s="60"/>
      <c r="Y151" s="60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</row>
    <row r="152" spans="1:38" hidden="1">
      <c r="B152" s="23">
        <v>143</v>
      </c>
      <c r="C152" s="24"/>
      <c r="D152" s="25"/>
      <c r="E152" s="26"/>
      <c r="F152" s="24"/>
      <c r="G152" s="28" t="s">
        <v>27</v>
      </c>
      <c r="H152" s="28" t="s">
        <v>27</v>
      </c>
      <c r="I152" s="28" t="s">
        <v>27</v>
      </c>
      <c r="J152" s="28" t="s">
        <v>27</v>
      </c>
      <c r="K152" s="35"/>
      <c r="L152" s="35"/>
      <c r="M152" s="35"/>
      <c r="N152" s="78"/>
      <c r="O152" s="30"/>
      <c r="P152" s="31">
        <f t="shared" si="12"/>
        <v>0</v>
      </c>
      <c r="Q152" s="32" t="str">
        <f t="shared" si="7"/>
        <v>F</v>
      </c>
      <c r="R152" s="33" t="str">
        <f t="shared" si="8"/>
        <v>Kém</v>
      </c>
      <c r="S152" s="34" t="str">
        <f t="shared" si="14"/>
        <v/>
      </c>
      <c r="T152" s="27" t="e">
        <f>VLOOKUP(V152,#REF!,2,0)</f>
        <v>#REF!</v>
      </c>
      <c r="U152" s="3"/>
      <c r="V152" s="41" t="str">
        <f t="shared" si="13"/>
        <v>BAS1112</v>
      </c>
      <c r="W152" s="72" t="str">
        <f t="shared" si="10"/>
        <v>Thi lại</v>
      </c>
      <c r="X152" s="60"/>
      <c r="Y152" s="60"/>
      <c r="Z152" s="60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</row>
    <row r="153" spans="1:38" hidden="1">
      <c r="B153" s="23">
        <v>144</v>
      </c>
      <c r="C153" s="24"/>
      <c r="D153" s="25"/>
      <c r="E153" s="26"/>
      <c r="F153" s="24"/>
      <c r="G153" s="28" t="s">
        <v>27</v>
      </c>
      <c r="H153" s="28" t="s">
        <v>27</v>
      </c>
      <c r="I153" s="28" t="s">
        <v>27</v>
      </c>
      <c r="J153" s="28" t="s">
        <v>27</v>
      </c>
      <c r="K153" s="35"/>
      <c r="L153" s="35"/>
      <c r="M153" s="35"/>
      <c r="N153" s="78"/>
      <c r="O153" s="30"/>
      <c r="P153" s="31">
        <f t="shared" si="12"/>
        <v>0</v>
      </c>
      <c r="Q153" s="32" t="str">
        <f t="shared" si="7"/>
        <v>F</v>
      </c>
      <c r="R153" s="33" t="str">
        <f t="shared" si="8"/>
        <v>Kém</v>
      </c>
      <c r="S153" s="34" t="str">
        <f t="shared" si="14"/>
        <v/>
      </c>
      <c r="T153" s="27" t="e">
        <f>VLOOKUP(V153,#REF!,2,0)</f>
        <v>#REF!</v>
      </c>
      <c r="U153" s="3"/>
      <c r="V153" s="41" t="str">
        <f t="shared" si="13"/>
        <v>BAS1112</v>
      </c>
      <c r="W153" s="72" t="str">
        <f t="shared" si="10"/>
        <v>Thi lại</v>
      </c>
      <c r="X153" s="60"/>
      <c r="Y153" s="60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</row>
    <row r="154" spans="1:38" hidden="1">
      <c r="B154" s="23">
        <v>145</v>
      </c>
      <c r="C154" s="24"/>
      <c r="D154" s="25"/>
      <c r="E154" s="26"/>
      <c r="F154" s="24"/>
      <c r="G154" s="28" t="s">
        <v>27</v>
      </c>
      <c r="H154" s="28" t="s">
        <v>27</v>
      </c>
      <c r="I154" s="28" t="s">
        <v>27</v>
      </c>
      <c r="J154" s="28" t="s">
        <v>27</v>
      </c>
      <c r="K154" s="35"/>
      <c r="L154" s="35"/>
      <c r="M154" s="35"/>
      <c r="N154" s="78"/>
      <c r="O154" s="30"/>
      <c r="P154" s="31">
        <f t="shared" si="12"/>
        <v>0</v>
      </c>
      <c r="Q154" s="32" t="str">
        <f t="shared" si="7"/>
        <v>F</v>
      </c>
      <c r="R154" s="33" t="str">
        <f t="shared" si="8"/>
        <v>Kém</v>
      </c>
      <c r="S154" s="34" t="str">
        <f t="shared" si="14"/>
        <v/>
      </c>
      <c r="T154" s="27" t="e">
        <f>VLOOKUP(V154,#REF!,2,0)</f>
        <v>#REF!</v>
      </c>
      <c r="U154" s="3"/>
      <c r="V154" s="41" t="str">
        <f t="shared" si="13"/>
        <v>BAS1112</v>
      </c>
      <c r="W154" s="72" t="str">
        <f t="shared" si="10"/>
        <v>Thi lại</v>
      </c>
      <c r="X154" s="60"/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</row>
    <row r="155" spans="1:38" hidden="1">
      <c r="B155" s="23">
        <v>146</v>
      </c>
      <c r="C155" s="24"/>
      <c r="D155" s="25"/>
      <c r="E155" s="26"/>
      <c r="F155" s="24"/>
      <c r="G155" s="28" t="s">
        <v>27</v>
      </c>
      <c r="H155" s="28" t="s">
        <v>27</v>
      </c>
      <c r="I155" s="28" t="s">
        <v>27</v>
      </c>
      <c r="J155" s="28" t="s">
        <v>27</v>
      </c>
      <c r="K155" s="35"/>
      <c r="L155" s="35"/>
      <c r="M155" s="35"/>
      <c r="N155" s="78"/>
      <c r="O155" s="30"/>
      <c r="P155" s="31">
        <f t="shared" si="12"/>
        <v>0</v>
      </c>
      <c r="Q155" s="32" t="str">
        <f t="shared" si="7"/>
        <v>F</v>
      </c>
      <c r="R155" s="33" t="str">
        <f t="shared" si="8"/>
        <v>Kém</v>
      </c>
      <c r="S155" s="34" t="str">
        <f t="shared" si="14"/>
        <v/>
      </c>
      <c r="T155" s="27" t="e">
        <f>VLOOKUP(V155,#REF!,2,0)</f>
        <v>#REF!</v>
      </c>
      <c r="U155" s="3"/>
      <c r="V155" s="41" t="str">
        <f t="shared" si="13"/>
        <v>BAS1112</v>
      </c>
      <c r="W155" s="72" t="str">
        <f t="shared" si="10"/>
        <v>Thi lại</v>
      </c>
      <c r="X155" s="60"/>
      <c r="Y155" s="60"/>
      <c r="Z155" s="60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</row>
    <row r="156" spans="1:38" hidden="1">
      <c r="B156" s="23">
        <v>147</v>
      </c>
      <c r="C156" s="24"/>
      <c r="D156" s="25"/>
      <c r="E156" s="26"/>
      <c r="F156" s="24"/>
      <c r="G156" s="28" t="s">
        <v>27</v>
      </c>
      <c r="H156" s="28" t="s">
        <v>27</v>
      </c>
      <c r="I156" s="28" t="s">
        <v>27</v>
      </c>
      <c r="J156" s="28" t="s">
        <v>27</v>
      </c>
      <c r="K156" s="35"/>
      <c r="L156" s="35"/>
      <c r="M156" s="35"/>
      <c r="N156" s="78"/>
      <c r="O156" s="30"/>
      <c r="P156" s="31">
        <f t="shared" si="12"/>
        <v>0</v>
      </c>
      <c r="Q156" s="32" t="str">
        <f t="shared" si="7"/>
        <v>F</v>
      </c>
      <c r="R156" s="33" t="str">
        <f t="shared" si="8"/>
        <v>Kém</v>
      </c>
      <c r="S156" s="34" t="str">
        <f t="shared" si="14"/>
        <v/>
      </c>
      <c r="T156" s="27" t="e">
        <f>VLOOKUP(V156,#REF!,2,0)</f>
        <v>#REF!</v>
      </c>
      <c r="U156" s="3"/>
      <c r="V156" s="41" t="str">
        <f t="shared" si="13"/>
        <v>BAS1112</v>
      </c>
      <c r="W156" s="72" t="str">
        <f t="shared" si="10"/>
        <v>Thi lại</v>
      </c>
      <c r="X156" s="60"/>
      <c r="Y156" s="60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</row>
    <row r="157" spans="1:38" hidden="1">
      <c r="B157" s="23">
        <v>148</v>
      </c>
      <c r="C157" s="24"/>
      <c r="D157" s="25"/>
      <c r="E157" s="26"/>
      <c r="F157" s="24"/>
      <c r="G157" s="28" t="s">
        <v>27</v>
      </c>
      <c r="H157" s="28" t="s">
        <v>27</v>
      </c>
      <c r="I157" s="28" t="s">
        <v>27</v>
      </c>
      <c r="J157" s="28" t="s">
        <v>27</v>
      </c>
      <c r="K157" s="35"/>
      <c r="L157" s="35"/>
      <c r="M157" s="35"/>
      <c r="N157" s="78"/>
      <c r="O157" s="30"/>
      <c r="P157" s="31">
        <f t="shared" si="12"/>
        <v>0</v>
      </c>
      <c r="Q157" s="32" t="str">
        <f t="shared" si="7"/>
        <v>F</v>
      </c>
      <c r="R157" s="33" t="str">
        <f t="shared" si="8"/>
        <v>Kém</v>
      </c>
      <c r="S157" s="34" t="str">
        <f t="shared" si="14"/>
        <v/>
      </c>
      <c r="T157" s="27" t="e">
        <f>VLOOKUP(V157,#REF!,2,0)</f>
        <v>#REF!</v>
      </c>
      <c r="U157" s="3"/>
      <c r="V157" s="41" t="str">
        <f t="shared" si="13"/>
        <v>BAS1112</v>
      </c>
      <c r="W157" s="72" t="str">
        <f t="shared" si="10"/>
        <v>Thi lại</v>
      </c>
      <c r="X157" s="60"/>
      <c r="Y157" s="60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</row>
    <row r="158" spans="1:38" hidden="1">
      <c r="B158" s="23">
        <v>149</v>
      </c>
      <c r="C158" s="24"/>
      <c r="D158" s="25"/>
      <c r="E158" s="26"/>
      <c r="F158" s="24"/>
      <c r="G158" s="28" t="s">
        <v>27</v>
      </c>
      <c r="H158" s="28" t="s">
        <v>27</v>
      </c>
      <c r="I158" s="28" t="s">
        <v>27</v>
      </c>
      <c r="J158" s="28" t="s">
        <v>27</v>
      </c>
      <c r="K158" s="35"/>
      <c r="L158" s="35"/>
      <c r="M158" s="35"/>
      <c r="N158" s="78"/>
      <c r="O158" s="30"/>
      <c r="P158" s="31">
        <f t="shared" si="12"/>
        <v>0</v>
      </c>
      <c r="Q158" s="32" t="str">
        <f t="shared" si="7"/>
        <v>F</v>
      </c>
      <c r="R158" s="33" t="str">
        <f t="shared" si="8"/>
        <v>Kém</v>
      </c>
      <c r="S158" s="34" t="str">
        <f t="shared" si="14"/>
        <v/>
      </c>
      <c r="T158" s="27" t="e">
        <f>VLOOKUP(V158,#REF!,2,0)</f>
        <v>#REF!</v>
      </c>
      <c r="U158" s="3"/>
      <c r="V158" s="41" t="str">
        <f t="shared" si="13"/>
        <v>BAS1112</v>
      </c>
      <c r="W158" s="72" t="str">
        <f t="shared" si="10"/>
        <v>Thi lại</v>
      </c>
      <c r="X158" s="60"/>
      <c r="Y158" s="60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</row>
    <row r="159" spans="1:38" hidden="1">
      <c r="B159" s="23">
        <v>150</v>
      </c>
      <c r="C159" s="24"/>
      <c r="D159" s="25"/>
      <c r="E159" s="26"/>
      <c r="F159" s="24"/>
      <c r="G159" s="28" t="s">
        <v>27</v>
      </c>
      <c r="H159" s="28" t="s">
        <v>27</v>
      </c>
      <c r="I159" s="28" t="s">
        <v>27</v>
      </c>
      <c r="J159" s="28" t="s">
        <v>27</v>
      </c>
      <c r="K159" s="35"/>
      <c r="L159" s="35"/>
      <c r="M159" s="35"/>
      <c r="N159" s="78"/>
      <c r="O159" s="30"/>
      <c r="P159" s="31">
        <f t="shared" si="12"/>
        <v>0</v>
      </c>
      <c r="Q159" s="32" t="str">
        <f t="shared" si="7"/>
        <v>F</v>
      </c>
      <c r="R159" s="33" t="str">
        <f t="shared" si="8"/>
        <v>Kém</v>
      </c>
      <c r="S159" s="34" t="str">
        <f t="shared" si="14"/>
        <v/>
      </c>
      <c r="T159" s="27" t="e">
        <f>VLOOKUP(V159,#REF!,2,0)</f>
        <v>#REF!</v>
      </c>
      <c r="U159" s="3"/>
      <c r="V159" s="41" t="str">
        <f t="shared" si="13"/>
        <v>BAS1112</v>
      </c>
      <c r="W159" s="72" t="str">
        <f t="shared" si="10"/>
        <v>Thi lại</v>
      </c>
      <c r="X159" s="60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</row>
    <row r="160" spans="1:38" ht="16.5" hidden="1">
      <c r="A160" s="2"/>
      <c r="B160" s="36"/>
      <c r="C160" s="37"/>
      <c r="D160" s="37"/>
      <c r="E160" s="38"/>
      <c r="F160" s="38"/>
      <c r="G160" s="39"/>
      <c r="H160" s="40"/>
      <c r="I160" s="40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3"/>
    </row>
    <row r="161" spans="1:38" ht="16.5" hidden="1">
      <c r="A161" s="2"/>
      <c r="B161" s="136" t="s">
        <v>28</v>
      </c>
      <c r="C161" s="136"/>
      <c r="D161" s="37"/>
      <c r="E161" s="38"/>
      <c r="F161" s="38"/>
      <c r="G161" s="39"/>
      <c r="H161" s="40"/>
      <c r="I161" s="40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3"/>
    </row>
    <row r="162" spans="1:38" hidden="1">
      <c r="A162" s="2"/>
      <c r="B162" s="42" t="s">
        <v>29</v>
      </c>
      <c r="C162" s="42"/>
      <c r="D162" s="43">
        <f>+$Z$8</f>
        <v>150</v>
      </c>
      <c r="E162" s="44" t="s">
        <v>30</v>
      </c>
      <c r="F162" s="130"/>
      <c r="G162" s="130"/>
      <c r="H162" s="130"/>
      <c r="I162" s="130"/>
      <c r="J162" s="130"/>
      <c r="K162" s="130"/>
      <c r="L162" s="130"/>
      <c r="M162" s="130"/>
      <c r="N162" s="130"/>
      <c r="O162" s="45">
        <f>$Z$8 -COUNTIF($S$9:$S$349,"Vắng") -COUNTIF($S$9:$S$349,"Vắng có phép") - COUNTIF($S$9:$S$349,"Đình chỉ thi") - COUNTIF($S$9:$S$349,"Không đủ ĐKDT")</f>
        <v>150</v>
      </c>
      <c r="P162" s="45"/>
      <c r="Q162" s="45"/>
      <c r="R162" s="46"/>
      <c r="S162" s="47" t="s">
        <v>30</v>
      </c>
      <c r="T162" s="46"/>
      <c r="U162" s="3"/>
    </row>
    <row r="163" spans="1:38" hidden="1">
      <c r="A163" s="2"/>
      <c r="B163" s="42" t="s">
        <v>32</v>
      </c>
      <c r="C163" s="42"/>
      <c r="D163" s="43">
        <f>+$AK$8</f>
        <v>10</v>
      </c>
      <c r="E163" s="44" t="s">
        <v>30</v>
      </c>
      <c r="F163" s="130"/>
      <c r="G163" s="130"/>
      <c r="H163" s="130"/>
      <c r="I163" s="130"/>
      <c r="J163" s="130"/>
      <c r="K163" s="130"/>
      <c r="L163" s="130"/>
      <c r="M163" s="130"/>
      <c r="N163" s="130"/>
      <c r="O163" s="48">
        <f>COUNTIF($S$9:$S$225,"Vắng")</f>
        <v>0</v>
      </c>
      <c r="P163" s="48"/>
      <c r="Q163" s="48"/>
      <c r="R163" s="49"/>
      <c r="S163" s="47" t="s">
        <v>30</v>
      </c>
      <c r="T163" s="49"/>
      <c r="U163" s="3"/>
    </row>
    <row r="164" spans="1:38" hidden="1">
      <c r="A164" s="2"/>
      <c r="B164" s="42" t="s">
        <v>48</v>
      </c>
      <c r="C164" s="42"/>
      <c r="D164" s="58">
        <f>COUNTIF(W10:W159,"Học lại")</f>
        <v>28</v>
      </c>
      <c r="E164" s="44" t="s">
        <v>30</v>
      </c>
      <c r="F164" s="130"/>
      <c r="G164" s="130"/>
      <c r="H164" s="130"/>
      <c r="I164" s="130"/>
      <c r="J164" s="130"/>
      <c r="K164" s="130"/>
      <c r="L164" s="130"/>
      <c r="M164" s="130"/>
      <c r="N164" s="130"/>
      <c r="O164" s="45">
        <f>COUNTIF($S$9:$S$225,"Vắng có phép")</f>
        <v>0</v>
      </c>
      <c r="P164" s="45"/>
      <c r="Q164" s="45"/>
      <c r="R164" s="46"/>
      <c r="S164" s="47" t="s">
        <v>30</v>
      </c>
      <c r="T164" s="46"/>
      <c r="U164" s="3"/>
    </row>
    <row r="165" spans="1:38" ht="16.5" hidden="1">
      <c r="A165" s="2"/>
      <c r="B165" s="36"/>
      <c r="C165" s="37"/>
      <c r="D165" s="37"/>
      <c r="E165" s="38"/>
      <c r="F165" s="38"/>
      <c r="G165" s="39"/>
      <c r="H165" s="40"/>
      <c r="I165" s="40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3"/>
    </row>
    <row r="166" spans="1:38" hidden="1">
      <c r="B166" s="79" t="s">
        <v>50</v>
      </c>
      <c r="C166" s="79"/>
      <c r="D166" s="80">
        <f>COUNTIF(W10:W159,"Thi lại")</f>
        <v>112</v>
      </c>
      <c r="E166" s="81" t="s">
        <v>30</v>
      </c>
      <c r="F166" s="3"/>
      <c r="G166" s="3"/>
      <c r="H166" s="3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3"/>
    </row>
    <row r="167" spans="1:38" hidden="1">
      <c r="B167" s="79"/>
      <c r="C167" s="79"/>
      <c r="D167" s="80"/>
      <c r="E167" s="81"/>
      <c r="F167" s="3"/>
      <c r="G167" s="3"/>
      <c r="H167" s="3"/>
      <c r="I167" s="138" t="s">
        <v>51</v>
      </c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3"/>
    </row>
    <row r="168" spans="1:38" hidden="1">
      <c r="A168" s="50"/>
      <c r="B168" s="139" t="s">
        <v>34</v>
      </c>
      <c r="C168" s="139"/>
      <c r="D168" s="139"/>
      <c r="E168" s="139"/>
      <c r="F168" s="139"/>
      <c r="G168" s="139"/>
      <c r="H168" s="51"/>
      <c r="I168" s="137" t="s">
        <v>35</v>
      </c>
      <c r="J168" s="137"/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3"/>
    </row>
    <row r="169" spans="1:38" hidden="1">
      <c r="A169" s="2"/>
      <c r="B169" s="36"/>
      <c r="C169" s="52"/>
      <c r="D169" s="52"/>
      <c r="E169" s="53"/>
      <c r="F169" s="53"/>
      <c r="G169" s="54"/>
      <c r="H169" s="55"/>
      <c r="I169" s="55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38" s="2" customFormat="1" hidden="1">
      <c r="B170" s="139" t="s">
        <v>36</v>
      </c>
      <c r="C170" s="139"/>
      <c r="D170" s="140" t="s">
        <v>37</v>
      </c>
      <c r="E170" s="140"/>
      <c r="F170" s="140"/>
      <c r="G170" s="140"/>
      <c r="H170" s="55"/>
      <c r="I170" s="55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3"/>
      <c r="V170" s="41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9"/>
    </row>
    <row r="171" spans="1:38" s="2" customFormat="1" hidden="1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41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9"/>
    </row>
    <row r="172" spans="1:38" s="2" customFormat="1" hidden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41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9"/>
    </row>
    <row r="173" spans="1:38" s="2" customFormat="1" hidden="1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41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  <c r="AK173" s="59"/>
      <c r="AL173" s="59"/>
    </row>
    <row r="174" spans="1:38" s="2" customFormat="1" hidden="1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41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  <c r="AK174" s="59"/>
      <c r="AL174" s="59"/>
    </row>
    <row r="175" spans="1:38" s="2" customFormat="1" hidden="1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41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  <c r="AK175" s="59"/>
      <c r="AL175" s="59"/>
    </row>
    <row r="176" spans="1:38" s="2" customFormat="1" hidden="1">
      <c r="A176" s="1"/>
      <c r="B176" s="141" t="s">
        <v>38</v>
      </c>
      <c r="C176" s="141"/>
      <c r="D176" s="141" t="s">
        <v>52</v>
      </c>
      <c r="E176" s="141"/>
      <c r="F176" s="141"/>
      <c r="G176" s="141"/>
      <c r="H176" s="141"/>
      <c r="I176" s="141" t="s">
        <v>39</v>
      </c>
      <c r="J176" s="141"/>
      <c r="K176" s="141"/>
      <c r="L176" s="141"/>
      <c r="M176" s="141"/>
      <c r="N176" s="141"/>
      <c r="O176" s="141"/>
      <c r="P176" s="141"/>
      <c r="Q176" s="141"/>
      <c r="R176" s="141"/>
      <c r="S176" s="141"/>
      <c r="T176" s="141"/>
      <c r="U176" s="3"/>
      <c r="V176" s="41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  <c r="AK176" s="59"/>
      <c r="AL176" s="59"/>
    </row>
    <row r="177" spans="1:38" s="2" customFormat="1" hidden="1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41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  <c r="AK177" s="59"/>
      <c r="AL177" s="59"/>
    </row>
    <row r="178" spans="1:38" s="2" customFormat="1" hidden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41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9"/>
    </row>
    <row r="179" spans="1:38" s="2" customFormat="1" hidden="1">
      <c r="A179" s="1"/>
      <c r="B179" s="139" t="s">
        <v>40</v>
      </c>
      <c r="C179" s="139"/>
      <c r="D179" s="139"/>
      <c r="E179" s="139"/>
      <c r="F179" s="139"/>
      <c r="G179" s="139"/>
      <c r="H179" s="51"/>
      <c r="I179" s="137" t="s">
        <v>54</v>
      </c>
      <c r="J179" s="137"/>
      <c r="K179" s="137"/>
      <c r="L179" s="137"/>
      <c r="M179" s="137"/>
      <c r="N179" s="137"/>
      <c r="O179" s="137"/>
      <c r="P179" s="137"/>
      <c r="Q179" s="137"/>
      <c r="R179" s="137"/>
      <c r="S179" s="137"/>
      <c r="T179" s="137"/>
      <c r="U179" s="3"/>
      <c r="V179" s="41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  <c r="AK179" s="59"/>
      <c r="AL179" s="59"/>
    </row>
    <row r="180" spans="1:38" s="2" customFormat="1" hidden="1">
      <c r="A180" s="1"/>
      <c r="B180" s="36"/>
      <c r="C180" s="52"/>
      <c r="D180" s="52"/>
      <c r="E180" s="53"/>
      <c r="F180" s="53"/>
      <c r="G180" s="54"/>
      <c r="H180" s="55"/>
      <c r="I180" s="137" t="s">
        <v>55</v>
      </c>
      <c r="J180" s="137"/>
      <c r="K180" s="137"/>
      <c r="L180" s="137"/>
      <c r="M180" s="137"/>
      <c r="N180" s="137"/>
      <c r="O180" s="137"/>
      <c r="P180" s="137"/>
      <c r="Q180" s="137"/>
      <c r="R180" s="137"/>
      <c r="S180" s="137"/>
      <c r="T180" s="137"/>
      <c r="U180" s="1"/>
      <c r="V180" s="41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</row>
    <row r="181" spans="1:38" s="2" customFormat="1" hidden="1">
      <c r="A181" s="1"/>
      <c r="B181" s="139" t="s">
        <v>36</v>
      </c>
      <c r="C181" s="139"/>
      <c r="D181" s="140" t="s">
        <v>37</v>
      </c>
      <c r="E181" s="140"/>
      <c r="F181" s="140"/>
      <c r="G181" s="140"/>
      <c r="H181" s="55"/>
      <c r="I181" s="55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1"/>
      <c r="V181" s="41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  <c r="AK181" s="59"/>
      <c r="AL181" s="59"/>
    </row>
    <row r="182" spans="1:38" s="2" customFormat="1" hidden="1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1"/>
      <c r="V182" s="41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</row>
    <row r="183" spans="1:38" hidden="1"/>
    <row r="184" spans="1:38" hidden="1"/>
    <row r="185" spans="1:38" hidden="1"/>
    <row r="186" spans="1:38" hidden="1">
      <c r="B186" s="142"/>
      <c r="C186" s="142"/>
      <c r="D186" s="142"/>
      <c r="E186" s="142"/>
      <c r="F186" s="142"/>
      <c r="G186" s="142"/>
      <c r="H186" s="142"/>
      <c r="I186" s="142" t="s">
        <v>56</v>
      </c>
      <c r="J186" s="142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</row>
    <row r="187" spans="1:38" hidden="1"/>
    <row r="188" spans="1:38" hidden="1"/>
    <row r="189" spans="1:38" hidden="1"/>
    <row r="190" spans="1:38" hidden="1"/>
    <row r="191" spans="1:38" hidden="1"/>
    <row r="192" spans="1:38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</sheetData>
  <sheetProtection formatCells="0" formatColumns="0" formatRows="0" insertColumns="0" insertRows="0" insertHyperlinks="0" deleteColumns="0" deleteRows="0" sort="0" autoFilter="0" pivotTables="0"/>
  <autoFilter ref="A8:AL159">
    <filterColumn colId="3" showButton="0"/>
    <filterColumn colId="19">
      <filters>
        <filter val="601-A2"/>
      </filters>
    </filterColumn>
  </autoFilter>
  <mergeCells count="57">
    <mergeCell ref="B179:G179"/>
    <mergeCell ref="I179:T179"/>
    <mergeCell ref="B181:C181"/>
    <mergeCell ref="D181:G181"/>
    <mergeCell ref="B186:C186"/>
    <mergeCell ref="D186:H186"/>
    <mergeCell ref="I186:T186"/>
    <mergeCell ref="B168:G168"/>
    <mergeCell ref="I168:T168"/>
    <mergeCell ref="B170:C170"/>
    <mergeCell ref="D170:G170"/>
    <mergeCell ref="B176:C176"/>
    <mergeCell ref="D176:H176"/>
    <mergeCell ref="I176:T176"/>
    <mergeCell ref="R7:R8"/>
    <mergeCell ref="S7:S9"/>
    <mergeCell ref="I180:T180"/>
    <mergeCell ref="I166:T166"/>
    <mergeCell ref="I167:T167"/>
    <mergeCell ref="F164:N164"/>
    <mergeCell ref="N7:N8"/>
    <mergeCell ref="O7:O8"/>
    <mergeCell ref="P7:P9"/>
    <mergeCell ref="Q7:Q8"/>
    <mergeCell ref="H7:H8"/>
    <mergeCell ref="I7:I8"/>
    <mergeCell ref="J7:J8"/>
    <mergeCell ref="K7:K8"/>
    <mergeCell ref="L7:L8"/>
    <mergeCell ref="M7:M8"/>
    <mergeCell ref="B9:F9"/>
    <mergeCell ref="B161:C161"/>
    <mergeCell ref="F162:N162"/>
    <mergeCell ref="F163:N163"/>
    <mergeCell ref="AI4:AJ6"/>
    <mergeCell ref="AK4:AL6"/>
    <mergeCell ref="B5:C5"/>
    <mergeCell ref="G5:I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T7:T9"/>
    <mergeCell ref="B1:F1"/>
    <mergeCell ref="G1:T1"/>
    <mergeCell ref="B2:F2"/>
    <mergeCell ref="G2:T2"/>
    <mergeCell ref="B4:C4"/>
    <mergeCell ref="D4:N4"/>
    <mergeCell ref="O4:T4"/>
  </mergeCells>
  <conditionalFormatting sqref="I10:M20 F47:H47 O12:O159 L21:M46 L50:M159 G21:K159">
    <cfRule type="cellIs" dxfId="331" priority="257" operator="greaterThan">
      <formula>10</formula>
    </cfRule>
  </conditionalFormatting>
  <conditionalFormatting sqref="N181:N1048576 N1:N179">
    <cfRule type="duplicateValues" dxfId="330" priority="256"/>
  </conditionalFormatting>
  <conditionalFormatting sqref="C1:C9 C21:C1048576">
    <cfRule type="duplicateValues" dxfId="329" priority="255"/>
  </conditionalFormatting>
  <conditionalFormatting sqref="N4">
    <cfRule type="duplicateValues" dxfId="328" priority="254"/>
  </conditionalFormatting>
  <conditionalFormatting sqref="O12:O45">
    <cfRule type="cellIs" dxfId="327" priority="252" operator="greaterThan">
      <formula>10</formula>
    </cfRule>
    <cfRule type="cellIs" dxfId="326" priority="253" stopIfTrue="1" operator="greaterThan">
      <formula>10</formula>
    </cfRule>
  </conditionalFormatting>
  <conditionalFormatting sqref="O12:O45">
    <cfRule type="cellIs" dxfId="325" priority="251" operator="greaterThan">
      <formula>10</formula>
    </cfRule>
  </conditionalFormatting>
  <conditionalFormatting sqref="C11">
    <cfRule type="duplicateValues" dxfId="324" priority="250"/>
  </conditionalFormatting>
  <conditionalFormatting sqref="G10:H11">
    <cfRule type="cellIs" dxfId="323" priority="249" operator="greaterThan">
      <formula>10</formula>
    </cfRule>
  </conditionalFormatting>
  <conditionalFormatting sqref="G10:H11">
    <cfRule type="cellIs" dxfId="322" priority="248" operator="greaterThan">
      <formula>10</formula>
    </cfRule>
  </conditionalFormatting>
  <conditionalFormatting sqref="O10:O11">
    <cfRule type="cellIs" dxfId="321" priority="246" operator="greaterThan">
      <formula>10</formula>
    </cfRule>
    <cfRule type="cellIs" dxfId="320" priority="247" stopIfTrue="1" operator="greaterThan">
      <formula>10</formula>
    </cfRule>
  </conditionalFormatting>
  <conditionalFormatting sqref="O10:O11">
    <cfRule type="cellIs" dxfId="319" priority="245" operator="greaterThan">
      <formula>10</formula>
    </cfRule>
  </conditionalFormatting>
  <conditionalFormatting sqref="C12:C13">
    <cfRule type="duplicateValues" dxfId="318" priority="244"/>
  </conditionalFormatting>
  <conditionalFormatting sqref="G12:H13">
    <cfRule type="cellIs" dxfId="317" priority="243" operator="greaterThan">
      <formula>10</formula>
    </cfRule>
  </conditionalFormatting>
  <conditionalFormatting sqref="C14">
    <cfRule type="duplicateValues" dxfId="316" priority="242"/>
  </conditionalFormatting>
  <conditionalFormatting sqref="G14:H14">
    <cfRule type="cellIs" dxfId="315" priority="241" operator="greaterThan">
      <formula>10</formula>
    </cfRule>
  </conditionalFormatting>
  <conditionalFormatting sqref="G15:H15">
    <cfRule type="cellIs" dxfId="314" priority="240" operator="greaterThan">
      <formula>10</formula>
    </cfRule>
  </conditionalFormatting>
  <conditionalFormatting sqref="C16">
    <cfRule type="duplicateValues" dxfId="313" priority="239"/>
  </conditionalFormatting>
  <conditionalFormatting sqref="G16:H16">
    <cfRule type="cellIs" dxfId="312" priority="238" operator="greaterThan">
      <formula>10</formula>
    </cfRule>
  </conditionalFormatting>
  <conditionalFormatting sqref="C17">
    <cfRule type="duplicateValues" dxfId="311" priority="237"/>
  </conditionalFormatting>
  <conditionalFormatting sqref="G17:H17">
    <cfRule type="cellIs" dxfId="310" priority="236" operator="greaterThan">
      <formula>10</formula>
    </cfRule>
  </conditionalFormatting>
  <conditionalFormatting sqref="C18">
    <cfRule type="duplicateValues" dxfId="309" priority="235"/>
  </conditionalFormatting>
  <conditionalFormatting sqref="G18:H18">
    <cfRule type="cellIs" dxfId="308" priority="234" operator="greaterThan">
      <formula>10</formula>
    </cfRule>
  </conditionalFormatting>
  <conditionalFormatting sqref="C19">
    <cfRule type="duplicateValues" dxfId="307" priority="233"/>
  </conditionalFormatting>
  <conditionalFormatting sqref="G19:H19">
    <cfRule type="cellIs" dxfId="306" priority="232" operator="greaterThan">
      <formula>10</formula>
    </cfRule>
  </conditionalFormatting>
  <conditionalFormatting sqref="C20">
    <cfRule type="duplicateValues" dxfId="305" priority="231"/>
  </conditionalFormatting>
  <conditionalFormatting sqref="G20:H20">
    <cfRule type="cellIs" dxfId="304" priority="230" operator="greaterThan">
      <formula>10</formula>
    </cfRule>
  </conditionalFormatting>
  <conditionalFormatting sqref="C21">
    <cfRule type="duplicateValues" dxfId="303" priority="229"/>
  </conditionalFormatting>
  <conditionalFormatting sqref="F21:H21">
    <cfRule type="cellIs" dxfId="302" priority="228" operator="greaterThan">
      <formula>10</formula>
    </cfRule>
  </conditionalFormatting>
  <conditionalFormatting sqref="H21">
    <cfRule type="cellIs" dxfId="301" priority="226" operator="greaterThan">
      <formula>10</formula>
    </cfRule>
    <cfRule type="cellIs" dxfId="300" priority="227" stopIfTrue="1" operator="greaterThan">
      <formula>10</formula>
    </cfRule>
  </conditionalFormatting>
  <conditionalFormatting sqref="H21">
    <cfRule type="cellIs" dxfId="299" priority="225" operator="greaterThan">
      <formula>10</formula>
    </cfRule>
  </conditionalFormatting>
  <conditionalFormatting sqref="F10:H10">
    <cfRule type="cellIs" dxfId="298" priority="224" operator="greaterThan">
      <formula>10</formula>
    </cfRule>
  </conditionalFormatting>
  <conditionalFormatting sqref="G10:I10">
    <cfRule type="cellIs" dxfId="297" priority="223" operator="greaterThan">
      <formula>10</formula>
    </cfRule>
  </conditionalFormatting>
  <conditionalFormatting sqref="C11">
    <cfRule type="duplicateValues" dxfId="296" priority="222"/>
  </conditionalFormatting>
  <conditionalFormatting sqref="G11:I11">
    <cfRule type="cellIs" dxfId="295" priority="221" operator="greaterThan">
      <formula>10</formula>
    </cfRule>
  </conditionalFormatting>
  <conditionalFormatting sqref="C12">
    <cfRule type="duplicateValues" dxfId="294" priority="220"/>
  </conditionalFormatting>
  <conditionalFormatting sqref="G12:I12">
    <cfRule type="cellIs" dxfId="293" priority="219" operator="greaterThan">
      <formula>10</formula>
    </cfRule>
  </conditionalFormatting>
  <conditionalFormatting sqref="C13">
    <cfRule type="duplicateValues" dxfId="292" priority="218"/>
  </conditionalFormatting>
  <conditionalFormatting sqref="G13:I13">
    <cfRule type="cellIs" dxfId="291" priority="217" operator="greaterThan">
      <formula>10</formula>
    </cfRule>
  </conditionalFormatting>
  <conditionalFormatting sqref="C14">
    <cfRule type="duplicateValues" dxfId="290" priority="216"/>
  </conditionalFormatting>
  <conditionalFormatting sqref="G14:H14">
    <cfRule type="cellIs" dxfId="289" priority="215" operator="greaterThan">
      <formula>10</formula>
    </cfRule>
  </conditionalFormatting>
  <conditionalFormatting sqref="I14">
    <cfRule type="cellIs" dxfId="288" priority="213" operator="greaterThan">
      <formula>10</formula>
    </cfRule>
    <cfRule type="cellIs" dxfId="287" priority="214" stopIfTrue="1" operator="greaterThan">
      <formula>10</formula>
    </cfRule>
  </conditionalFormatting>
  <conditionalFormatting sqref="I14">
    <cfRule type="cellIs" dxfId="286" priority="212" operator="greaterThan">
      <formula>10</formula>
    </cfRule>
  </conditionalFormatting>
  <conditionalFormatting sqref="C15">
    <cfRule type="duplicateValues" dxfId="285" priority="211"/>
  </conditionalFormatting>
  <conditionalFormatting sqref="G15:I15">
    <cfRule type="cellIs" dxfId="284" priority="210" operator="greaterThan">
      <formula>10</formula>
    </cfRule>
  </conditionalFormatting>
  <conditionalFormatting sqref="C16">
    <cfRule type="duplicateValues" dxfId="283" priority="209"/>
  </conditionalFormatting>
  <conditionalFormatting sqref="G16:H16">
    <cfRule type="cellIs" dxfId="282" priority="208" operator="greaterThan">
      <formula>10</formula>
    </cfRule>
  </conditionalFormatting>
  <conditionalFormatting sqref="I16">
    <cfRule type="cellIs" dxfId="281" priority="206" operator="greaterThan">
      <formula>10</formula>
    </cfRule>
    <cfRule type="cellIs" dxfId="280" priority="207" stopIfTrue="1" operator="greaterThan">
      <formula>10</formula>
    </cfRule>
  </conditionalFormatting>
  <conditionalFormatting sqref="I16">
    <cfRule type="cellIs" dxfId="279" priority="205" operator="greaterThan">
      <formula>10</formula>
    </cfRule>
  </conditionalFormatting>
  <conditionalFormatting sqref="C17">
    <cfRule type="duplicateValues" dxfId="278" priority="204"/>
  </conditionalFormatting>
  <conditionalFormatting sqref="G17:I17">
    <cfRule type="cellIs" dxfId="277" priority="203" operator="greaterThan">
      <formula>10</formula>
    </cfRule>
  </conditionalFormatting>
  <conditionalFormatting sqref="C18">
    <cfRule type="duplicateValues" dxfId="276" priority="202"/>
  </conditionalFormatting>
  <conditionalFormatting sqref="G18:I18">
    <cfRule type="cellIs" dxfId="275" priority="201" operator="greaterThan">
      <formula>10</formula>
    </cfRule>
  </conditionalFormatting>
  <conditionalFormatting sqref="C19">
    <cfRule type="duplicateValues" dxfId="274" priority="200"/>
  </conditionalFormatting>
  <conditionalFormatting sqref="G19:I19">
    <cfRule type="cellIs" dxfId="273" priority="199" operator="greaterThan">
      <formula>10</formula>
    </cfRule>
  </conditionalFormatting>
  <conditionalFormatting sqref="C20">
    <cfRule type="duplicateValues" dxfId="272" priority="198"/>
  </conditionalFormatting>
  <conditionalFormatting sqref="G20:I20">
    <cfRule type="cellIs" dxfId="271" priority="197" operator="greaterThan">
      <formula>10</formula>
    </cfRule>
  </conditionalFormatting>
  <conditionalFormatting sqref="C21">
    <cfRule type="duplicateValues" dxfId="270" priority="196"/>
  </conditionalFormatting>
  <conditionalFormatting sqref="G21:I21">
    <cfRule type="cellIs" dxfId="269" priority="195" operator="greaterThan">
      <formula>10</formula>
    </cfRule>
  </conditionalFormatting>
  <conditionalFormatting sqref="C22">
    <cfRule type="duplicateValues" dxfId="268" priority="194"/>
  </conditionalFormatting>
  <conditionalFormatting sqref="G22:H22">
    <cfRule type="cellIs" dxfId="267" priority="193" operator="greaterThan">
      <formula>10</formula>
    </cfRule>
  </conditionalFormatting>
  <conditionalFormatting sqref="I22">
    <cfRule type="cellIs" dxfId="266" priority="191" operator="greaterThan">
      <formula>10</formula>
    </cfRule>
    <cfRule type="cellIs" dxfId="265" priority="192" stopIfTrue="1" operator="greaterThan">
      <formula>10</formula>
    </cfRule>
  </conditionalFormatting>
  <conditionalFormatting sqref="I22">
    <cfRule type="cellIs" dxfId="264" priority="190" operator="greaterThan">
      <formula>10</formula>
    </cfRule>
  </conditionalFormatting>
  <conditionalFormatting sqref="C23">
    <cfRule type="duplicateValues" dxfId="263" priority="189"/>
  </conditionalFormatting>
  <conditionalFormatting sqref="G23:H23">
    <cfRule type="cellIs" dxfId="262" priority="188" operator="greaterThan">
      <formula>10</formula>
    </cfRule>
  </conditionalFormatting>
  <conditionalFormatting sqref="I23">
    <cfRule type="cellIs" dxfId="261" priority="186" operator="greaterThan">
      <formula>10</formula>
    </cfRule>
    <cfRule type="cellIs" dxfId="260" priority="187" stopIfTrue="1" operator="greaterThan">
      <formula>10</formula>
    </cfRule>
  </conditionalFormatting>
  <conditionalFormatting sqref="I23">
    <cfRule type="cellIs" dxfId="259" priority="185" operator="greaterThan">
      <formula>10</formula>
    </cfRule>
  </conditionalFormatting>
  <conditionalFormatting sqref="C24">
    <cfRule type="duplicateValues" dxfId="258" priority="184"/>
  </conditionalFormatting>
  <conditionalFormatting sqref="G24:H24">
    <cfRule type="cellIs" dxfId="257" priority="183" operator="greaterThan">
      <formula>10</formula>
    </cfRule>
  </conditionalFormatting>
  <conditionalFormatting sqref="I24">
    <cfRule type="cellIs" dxfId="256" priority="181" operator="greaterThan">
      <formula>10</formula>
    </cfRule>
    <cfRule type="cellIs" dxfId="255" priority="182" stopIfTrue="1" operator="greaterThan">
      <formula>10</formula>
    </cfRule>
  </conditionalFormatting>
  <conditionalFormatting sqref="I24">
    <cfRule type="cellIs" dxfId="254" priority="180" operator="greaterThan">
      <formula>10</formula>
    </cfRule>
  </conditionalFormatting>
  <conditionalFormatting sqref="C25">
    <cfRule type="duplicateValues" dxfId="253" priority="179"/>
  </conditionalFormatting>
  <conditionalFormatting sqref="G25:H25">
    <cfRule type="cellIs" dxfId="252" priority="178" operator="greaterThan">
      <formula>10</formula>
    </cfRule>
  </conditionalFormatting>
  <conditionalFormatting sqref="I25">
    <cfRule type="cellIs" dxfId="251" priority="176" operator="greaterThan">
      <formula>10</formula>
    </cfRule>
    <cfRule type="cellIs" dxfId="250" priority="177" stopIfTrue="1" operator="greaterThan">
      <formula>10</formula>
    </cfRule>
  </conditionalFormatting>
  <conditionalFormatting sqref="I25">
    <cfRule type="cellIs" dxfId="249" priority="175" operator="greaterThan">
      <formula>10</formula>
    </cfRule>
  </conditionalFormatting>
  <conditionalFormatting sqref="C26">
    <cfRule type="duplicateValues" dxfId="248" priority="174"/>
  </conditionalFormatting>
  <conditionalFormatting sqref="G26:H26">
    <cfRule type="cellIs" dxfId="247" priority="173" operator="greaterThan">
      <formula>10</formula>
    </cfRule>
  </conditionalFormatting>
  <conditionalFormatting sqref="I26">
    <cfRule type="cellIs" dxfId="246" priority="171" operator="greaterThan">
      <formula>10</formula>
    </cfRule>
    <cfRule type="cellIs" dxfId="245" priority="172" stopIfTrue="1" operator="greaterThan">
      <formula>10</formula>
    </cfRule>
  </conditionalFormatting>
  <conditionalFormatting sqref="I26">
    <cfRule type="cellIs" dxfId="244" priority="170" operator="greaterThan">
      <formula>10</formula>
    </cfRule>
  </conditionalFormatting>
  <conditionalFormatting sqref="C27">
    <cfRule type="duplicateValues" dxfId="243" priority="169"/>
  </conditionalFormatting>
  <conditionalFormatting sqref="G27:I27">
    <cfRule type="cellIs" dxfId="242" priority="168" operator="greaterThan">
      <formula>10</formula>
    </cfRule>
  </conditionalFormatting>
  <conditionalFormatting sqref="C28">
    <cfRule type="duplicateValues" dxfId="241" priority="167"/>
  </conditionalFormatting>
  <conditionalFormatting sqref="G28:I28">
    <cfRule type="cellIs" dxfId="240" priority="166" operator="greaterThan">
      <formula>10</formula>
    </cfRule>
  </conditionalFormatting>
  <conditionalFormatting sqref="C29">
    <cfRule type="duplicateValues" dxfId="239" priority="165"/>
  </conditionalFormatting>
  <conditionalFormatting sqref="G29:I29">
    <cfRule type="cellIs" dxfId="238" priority="164" operator="greaterThan">
      <formula>10</formula>
    </cfRule>
  </conditionalFormatting>
  <conditionalFormatting sqref="C30">
    <cfRule type="duplicateValues" dxfId="237" priority="163"/>
  </conditionalFormatting>
  <conditionalFormatting sqref="G30:I30">
    <cfRule type="cellIs" dxfId="236" priority="162" operator="greaterThan">
      <formula>10</formula>
    </cfRule>
  </conditionalFormatting>
  <conditionalFormatting sqref="C31">
    <cfRule type="duplicateValues" dxfId="235" priority="161"/>
  </conditionalFormatting>
  <conditionalFormatting sqref="G31:I31">
    <cfRule type="cellIs" dxfId="234" priority="160" operator="greaterThan">
      <formula>10</formula>
    </cfRule>
  </conditionalFormatting>
  <conditionalFormatting sqref="C32">
    <cfRule type="duplicateValues" dxfId="233" priority="159"/>
  </conditionalFormatting>
  <conditionalFormatting sqref="G32:I32">
    <cfRule type="cellIs" dxfId="232" priority="158" operator="greaterThan">
      <formula>10</formula>
    </cfRule>
  </conditionalFormatting>
  <conditionalFormatting sqref="C33">
    <cfRule type="duplicateValues" dxfId="231" priority="157"/>
  </conditionalFormatting>
  <conditionalFormatting sqref="G33:I33">
    <cfRule type="cellIs" dxfId="230" priority="156" operator="greaterThan">
      <formula>10</formula>
    </cfRule>
  </conditionalFormatting>
  <conditionalFormatting sqref="C34">
    <cfRule type="duplicateValues" dxfId="229" priority="155"/>
  </conditionalFormatting>
  <conditionalFormatting sqref="G34:H34">
    <cfRule type="cellIs" dxfId="228" priority="154" operator="greaterThan">
      <formula>10</formula>
    </cfRule>
  </conditionalFormatting>
  <conditionalFormatting sqref="I34">
    <cfRule type="cellIs" dxfId="227" priority="152" operator="greaterThan">
      <formula>10</formula>
    </cfRule>
    <cfRule type="cellIs" dxfId="226" priority="153" stopIfTrue="1" operator="greaterThan">
      <formula>10</formula>
    </cfRule>
  </conditionalFormatting>
  <conditionalFormatting sqref="I34">
    <cfRule type="cellIs" dxfId="225" priority="151" operator="greaterThan">
      <formula>10</formula>
    </cfRule>
  </conditionalFormatting>
  <conditionalFormatting sqref="C35">
    <cfRule type="duplicateValues" dxfId="224" priority="150"/>
  </conditionalFormatting>
  <conditionalFormatting sqref="G35:H35">
    <cfRule type="cellIs" dxfId="223" priority="149" operator="greaterThan">
      <formula>10</formula>
    </cfRule>
  </conditionalFormatting>
  <conditionalFormatting sqref="I35">
    <cfRule type="cellIs" dxfId="222" priority="147" operator="greaterThan">
      <formula>10</formula>
    </cfRule>
    <cfRule type="cellIs" dxfId="221" priority="148" stopIfTrue="1" operator="greaterThan">
      <formula>10</formula>
    </cfRule>
  </conditionalFormatting>
  <conditionalFormatting sqref="I35">
    <cfRule type="cellIs" dxfId="220" priority="146" operator="greaterThan">
      <formula>10</formula>
    </cfRule>
  </conditionalFormatting>
  <conditionalFormatting sqref="C36">
    <cfRule type="duplicateValues" dxfId="219" priority="145"/>
  </conditionalFormatting>
  <conditionalFormatting sqref="G36:I36">
    <cfRule type="cellIs" dxfId="218" priority="144" operator="greaterThan">
      <formula>10</formula>
    </cfRule>
  </conditionalFormatting>
  <conditionalFormatting sqref="C37">
    <cfRule type="duplicateValues" dxfId="217" priority="143"/>
  </conditionalFormatting>
  <conditionalFormatting sqref="G37:I37">
    <cfRule type="cellIs" dxfId="216" priority="142" operator="greaterThan">
      <formula>10</formula>
    </cfRule>
  </conditionalFormatting>
  <conditionalFormatting sqref="C38">
    <cfRule type="duplicateValues" dxfId="215" priority="141"/>
  </conditionalFormatting>
  <conditionalFormatting sqref="G38:I38">
    <cfRule type="cellIs" dxfId="214" priority="140" operator="greaterThan">
      <formula>10</formula>
    </cfRule>
  </conditionalFormatting>
  <conditionalFormatting sqref="C39">
    <cfRule type="duplicateValues" dxfId="213" priority="139"/>
  </conditionalFormatting>
  <conditionalFormatting sqref="G39:I39">
    <cfRule type="cellIs" dxfId="212" priority="138" operator="greaterThan">
      <formula>10</formula>
    </cfRule>
  </conditionalFormatting>
  <conditionalFormatting sqref="C40">
    <cfRule type="duplicateValues" dxfId="211" priority="137"/>
  </conditionalFormatting>
  <conditionalFormatting sqref="G40:I40">
    <cfRule type="cellIs" dxfId="210" priority="136" operator="greaterThan">
      <formula>10</formula>
    </cfRule>
  </conditionalFormatting>
  <conditionalFormatting sqref="C41">
    <cfRule type="duplicateValues" dxfId="209" priority="135"/>
  </conditionalFormatting>
  <conditionalFormatting sqref="G41:I41">
    <cfRule type="cellIs" dxfId="208" priority="134" operator="greaterThan">
      <formula>10</formula>
    </cfRule>
  </conditionalFormatting>
  <conditionalFormatting sqref="C42">
    <cfRule type="duplicateValues" dxfId="207" priority="133"/>
  </conditionalFormatting>
  <conditionalFormatting sqref="G42:I42">
    <cfRule type="cellIs" dxfId="206" priority="132" operator="greaterThan">
      <formula>10</formula>
    </cfRule>
  </conditionalFormatting>
  <conditionalFormatting sqref="C43">
    <cfRule type="duplicateValues" dxfId="205" priority="131"/>
  </conditionalFormatting>
  <conditionalFormatting sqref="G43:I43">
    <cfRule type="cellIs" dxfId="204" priority="130" operator="greaterThan">
      <formula>10</formula>
    </cfRule>
  </conditionalFormatting>
  <conditionalFormatting sqref="C44">
    <cfRule type="duplicateValues" dxfId="203" priority="129"/>
  </conditionalFormatting>
  <conditionalFormatting sqref="G44:I44">
    <cfRule type="cellIs" dxfId="202" priority="128" operator="greaterThan">
      <formula>10</formula>
    </cfRule>
  </conditionalFormatting>
  <conditionalFormatting sqref="C45">
    <cfRule type="duplicateValues" dxfId="201" priority="127"/>
  </conditionalFormatting>
  <conditionalFormatting sqref="G45:H45">
    <cfRule type="cellIs" dxfId="200" priority="126" operator="greaterThan">
      <formula>10</formula>
    </cfRule>
  </conditionalFormatting>
  <conditionalFormatting sqref="I45">
    <cfRule type="cellIs" dxfId="199" priority="124" operator="greaterThan">
      <formula>10</formula>
    </cfRule>
    <cfRule type="cellIs" dxfId="198" priority="125" stopIfTrue="1" operator="greaterThan">
      <formula>10</formula>
    </cfRule>
  </conditionalFormatting>
  <conditionalFormatting sqref="I45">
    <cfRule type="cellIs" dxfId="197" priority="123" operator="greaterThan">
      <formula>10</formula>
    </cfRule>
  </conditionalFormatting>
  <conditionalFormatting sqref="C46">
    <cfRule type="duplicateValues" dxfId="196" priority="122"/>
  </conditionalFormatting>
  <conditionalFormatting sqref="G46:I46">
    <cfRule type="cellIs" dxfId="195" priority="121" operator="greaterThan">
      <formula>10</formula>
    </cfRule>
  </conditionalFormatting>
  <conditionalFormatting sqref="O12">
    <cfRule type="cellIs" dxfId="194" priority="120" operator="greaterThan">
      <formula>10</formula>
    </cfRule>
  </conditionalFormatting>
  <conditionalFormatting sqref="O13">
    <cfRule type="cellIs" dxfId="193" priority="119" operator="greaterThan">
      <formula>10</formula>
    </cfRule>
  </conditionalFormatting>
  <conditionalFormatting sqref="O14">
    <cfRule type="cellIs" dxfId="192" priority="117" operator="greaterThan">
      <formula>10</formula>
    </cfRule>
    <cfRule type="cellIs" dxfId="191" priority="118" stopIfTrue="1" operator="greaterThan">
      <formula>10</formula>
    </cfRule>
  </conditionalFormatting>
  <conditionalFormatting sqref="O14">
    <cfRule type="cellIs" dxfId="190" priority="116" operator="greaterThan">
      <formula>10</formula>
    </cfRule>
  </conditionalFormatting>
  <conditionalFormatting sqref="O15">
    <cfRule type="cellIs" dxfId="189" priority="115" operator="greaterThan">
      <formula>10</formula>
    </cfRule>
  </conditionalFormatting>
  <conditionalFormatting sqref="O16">
    <cfRule type="cellIs" dxfId="188" priority="113" operator="greaterThan">
      <formula>10</formula>
    </cfRule>
    <cfRule type="cellIs" dxfId="187" priority="114" stopIfTrue="1" operator="greaterThan">
      <formula>10</formula>
    </cfRule>
  </conditionalFormatting>
  <conditionalFormatting sqref="O16">
    <cfRule type="cellIs" dxfId="186" priority="112" operator="greaterThan">
      <formula>10</formula>
    </cfRule>
  </conditionalFormatting>
  <conditionalFormatting sqref="O17">
    <cfRule type="cellIs" dxfId="185" priority="111" operator="greaterThan">
      <formula>10</formula>
    </cfRule>
  </conditionalFormatting>
  <conditionalFormatting sqref="O18">
    <cfRule type="cellIs" dxfId="184" priority="110" operator="greaterThan">
      <formula>10</formula>
    </cfRule>
  </conditionalFormatting>
  <conditionalFormatting sqref="O19">
    <cfRule type="cellIs" dxfId="183" priority="109" operator="greaterThan">
      <formula>10</formula>
    </cfRule>
  </conditionalFormatting>
  <conditionalFormatting sqref="O20">
    <cfRule type="cellIs" dxfId="182" priority="108" operator="greaterThan">
      <formula>10</formula>
    </cfRule>
  </conditionalFormatting>
  <conditionalFormatting sqref="O21">
    <cfRule type="cellIs" dxfId="181" priority="107" operator="greaterThan">
      <formula>10</formula>
    </cfRule>
  </conditionalFormatting>
  <conditionalFormatting sqref="O22">
    <cfRule type="cellIs" dxfId="180" priority="105" operator="greaterThan">
      <formula>10</formula>
    </cfRule>
    <cfRule type="cellIs" dxfId="179" priority="106" stopIfTrue="1" operator="greaterThan">
      <formula>10</formula>
    </cfRule>
  </conditionalFormatting>
  <conditionalFormatting sqref="O22">
    <cfRule type="cellIs" dxfId="178" priority="104" operator="greaterThan">
      <formula>10</formula>
    </cfRule>
  </conditionalFormatting>
  <conditionalFormatting sqref="O23">
    <cfRule type="cellIs" dxfId="177" priority="102" operator="greaterThan">
      <formula>10</formula>
    </cfRule>
    <cfRule type="cellIs" dxfId="176" priority="103" stopIfTrue="1" operator="greaterThan">
      <formula>10</formula>
    </cfRule>
  </conditionalFormatting>
  <conditionalFormatting sqref="O23">
    <cfRule type="cellIs" dxfId="175" priority="101" operator="greaterThan">
      <formula>10</formula>
    </cfRule>
  </conditionalFormatting>
  <conditionalFormatting sqref="O24">
    <cfRule type="cellIs" dxfId="174" priority="99" operator="greaterThan">
      <formula>10</formula>
    </cfRule>
    <cfRule type="cellIs" dxfId="173" priority="100" stopIfTrue="1" operator="greaterThan">
      <formula>10</formula>
    </cfRule>
  </conditionalFormatting>
  <conditionalFormatting sqref="O24">
    <cfRule type="cellIs" dxfId="172" priority="98" operator="greaterThan">
      <formula>10</formula>
    </cfRule>
  </conditionalFormatting>
  <conditionalFormatting sqref="O25">
    <cfRule type="cellIs" dxfId="171" priority="96" operator="greaterThan">
      <formula>10</formula>
    </cfRule>
    <cfRule type="cellIs" dxfId="170" priority="97" stopIfTrue="1" operator="greaterThan">
      <formula>10</formula>
    </cfRule>
  </conditionalFormatting>
  <conditionalFormatting sqref="O25">
    <cfRule type="cellIs" dxfId="169" priority="95" operator="greaterThan">
      <formula>10</formula>
    </cfRule>
  </conditionalFormatting>
  <conditionalFormatting sqref="O26">
    <cfRule type="cellIs" dxfId="168" priority="93" operator="greaterThan">
      <formula>10</formula>
    </cfRule>
    <cfRule type="cellIs" dxfId="167" priority="94" stopIfTrue="1" operator="greaterThan">
      <formula>10</formula>
    </cfRule>
  </conditionalFormatting>
  <conditionalFormatting sqref="O26">
    <cfRule type="cellIs" dxfId="166" priority="92" operator="greaterThan">
      <formula>10</formula>
    </cfRule>
  </conditionalFormatting>
  <conditionalFormatting sqref="O27">
    <cfRule type="cellIs" dxfId="165" priority="91" operator="greaterThan">
      <formula>10</formula>
    </cfRule>
  </conditionalFormatting>
  <conditionalFormatting sqref="O28">
    <cfRule type="cellIs" dxfId="164" priority="90" operator="greaterThan">
      <formula>10</formula>
    </cfRule>
  </conditionalFormatting>
  <conditionalFormatting sqref="O29">
    <cfRule type="cellIs" dxfId="163" priority="89" operator="greaterThan">
      <formula>10</formula>
    </cfRule>
  </conditionalFormatting>
  <conditionalFormatting sqref="O30">
    <cfRule type="cellIs" dxfId="162" priority="88" operator="greaterThan">
      <formula>10</formula>
    </cfRule>
  </conditionalFormatting>
  <conditionalFormatting sqref="O31">
    <cfRule type="cellIs" dxfId="161" priority="87" operator="greaterThan">
      <formula>10</formula>
    </cfRule>
  </conditionalFormatting>
  <conditionalFormatting sqref="O32">
    <cfRule type="cellIs" dxfId="160" priority="86" operator="greaterThan">
      <formula>10</formula>
    </cfRule>
  </conditionalFormatting>
  <conditionalFormatting sqref="O33">
    <cfRule type="cellIs" dxfId="159" priority="85" operator="greaterThan">
      <formula>10</formula>
    </cfRule>
  </conditionalFormatting>
  <conditionalFormatting sqref="O34">
    <cfRule type="cellIs" dxfId="158" priority="83" operator="greaterThan">
      <formula>10</formula>
    </cfRule>
    <cfRule type="cellIs" dxfId="157" priority="84" stopIfTrue="1" operator="greaterThan">
      <formula>10</formula>
    </cfRule>
  </conditionalFormatting>
  <conditionalFormatting sqref="O34">
    <cfRule type="cellIs" dxfId="156" priority="82" operator="greaterThan">
      <formula>10</formula>
    </cfRule>
  </conditionalFormatting>
  <conditionalFormatting sqref="O35">
    <cfRule type="cellIs" dxfId="155" priority="80" operator="greaterThan">
      <formula>10</formula>
    </cfRule>
    <cfRule type="cellIs" dxfId="154" priority="81" stopIfTrue="1" operator="greaterThan">
      <formula>10</formula>
    </cfRule>
  </conditionalFormatting>
  <conditionalFormatting sqref="O35">
    <cfRule type="cellIs" dxfId="153" priority="79" operator="greaterThan">
      <formula>10</formula>
    </cfRule>
  </conditionalFormatting>
  <conditionalFormatting sqref="O36">
    <cfRule type="cellIs" dxfId="152" priority="78" operator="greaterThan">
      <formula>10</formula>
    </cfRule>
  </conditionalFormatting>
  <conditionalFormatting sqref="O37">
    <cfRule type="cellIs" dxfId="151" priority="77" operator="greaterThan">
      <formula>10</formula>
    </cfRule>
  </conditionalFormatting>
  <conditionalFormatting sqref="O38">
    <cfRule type="cellIs" dxfId="150" priority="76" operator="greaterThan">
      <formula>10</formula>
    </cfRule>
  </conditionalFormatting>
  <conditionalFormatting sqref="O39">
    <cfRule type="cellIs" dxfId="149" priority="75" operator="greaterThan">
      <formula>10</formula>
    </cfRule>
  </conditionalFormatting>
  <conditionalFormatting sqref="O40">
    <cfRule type="cellIs" dxfId="148" priority="74" operator="greaterThan">
      <formula>10</formula>
    </cfRule>
  </conditionalFormatting>
  <conditionalFormatting sqref="O41">
    <cfRule type="cellIs" dxfId="147" priority="73" operator="greaterThan">
      <formula>10</formula>
    </cfRule>
  </conditionalFormatting>
  <conditionalFormatting sqref="O42">
    <cfRule type="cellIs" dxfId="146" priority="72" operator="greaterThan">
      <formula>10</formula>
    </cfRule>
  </conditionalFormatting>
  <conditionalFormatting sqref="O43">
    <cfRule type="cellIs" dxfId="145" priority="71" operator="greaterThan">
      <formula>10</formula>
    </cfRule>
  </conditionalFormatting>
  <conditionalFormatting sqref="O44">
    <cfRule type="cellIs" dxfId="144" priority="70" operator="greaterThan">
      <formula>10</formula>
    </cfRule>
  </conditionalFormatting>
  <conditionalFormatting sqref="O45">
    <cfRule type="cellIs" dxfId="143" priority="68" operator="greaterThan">
      <formula>10</formula>
    </cfRule>
    <cfRule type="cellIs" dxfId="142" priority="69" stopIfTrue="1" operator="greaterThan">
      <formula>10</formula>
    </cfRule>
  </conditionalFormatting>
  <conditionalFormatting sqref="O45">
    <cfRule type="cellIs" dxfId="141" priority="67" operator="greaterThan">
      <formula>10</formula>
    </cfRule>
  </conditionalFormatting>
  <conditionalFormatting sqref="O46">
    <cfRule type="cellIs" dxfId="140" priority="66" operator="greaterThan">
      <formula>10</formula>
    </cfRule>
  </conditionalFormatting>
  <conditionalFormatting sqref="G47:K47 N47">
    <cfRule type="cellIs" dxfId="137" priority="65" operator="greaterThan">
      <formula>10</formula>
    </cfRule>
  </conditionalFormatting>
  <conditionalFormatting sqref="O47">
    <cfRule type="duplicateValues" dxfId="135" priority="64"/>
  </conditionalFormatting>
  <conditionalFormatting sqref="C47">
    <cfRule type="duplicateValues" dxfId="133" priority="63"/>
  </conditionalFormatting>
  <conditionalFormatting sqref="G46:I46">
    <cfRule type="cellIs" dxfId="129" priority="62" operator="greaterThan">
      <formula>10</formula>
    </cfRule>
  </conditionalFormatting>
  <conditionalFormatting sqref="G47:I47">
    <cfRule type="cellIs" dxfId="127" priority="61" operator="greaterThan">
      <formula>10</formula>
    </cfRule>
  </conditionalFormatting>
  <conditionalFormatting sqref="J46:J47">
    <cfRule type="cellIs" dxfId="124" priority="59" operator="greaterThan">
      <formula>10</formula>
    </cfRule>
    <cfRule type="cellIs" dxfId="123" priority="60" stopIfTrue="1" operator="greaterThan">
      <formula>10</formula>
    </cfRule>
  </conditionalFormatting>
  <conditionalFormatting sqref="J46:J47">
    <cfRule type="cellIs" dxfId="120" priority="58" operator="greaterThan">
      <formula>10</formula>
    </cfRule>
  </conditionalFormatting>
  <conditionalFormatting sqref="J46">
    <cfRule type="cellIs" dxfId="118" priority="57" operator="greaterThan">
      <formula>10</formula>
    </cfRule>
  </conditionalFormatting>
  <conditionalFormatting sqref="J47">
    <cfRule type="cellIs" dxfId="116" priority="56" operator="greaterThan">
      <formula>10</formula>
    </cfRule>
  </conditionalFormatting>
  <conditionalFormatting sqref="O46">
    <cfRule type="cellIs" dxfId="113" priority="54" operator="greaterThan">
      <formula>10</formula>
    </cfRule>
    <cfRule type="cellIs" dxfId="112" priority="55" stopIfTrue="1" operator="greaterThan">
      <formula>10</formula>
    </cfRule>
  </conditionalFormatting>
  <conditionalFormatting sqref="O46">
    <cfRule type="cellIs" dxfId="109" priority="53" operator="greaterThan">
      <formula>10</formula>
    </cfRule>
  </conditionalFormatting>
  <conditionalFormatting sqref="O46">
    <cfRule type="cellIs" dxfId="107" priority="51" operator="greaterThan">
      <formula>10</formula>
    </cfRule>
    <cfRule type="cellIs" dxfId="106" priority="52" stopIfTrue="1" operator="greaterThan">
      <formula>10</formula>
    </cfRule>
  </conditionalFormatting>
  <conditionalFormatting sqref="O46">
    <cfRule type="cellIs" dxfId="103" priority="50" operator="greaterThan">
      <formula>10</formula>
    </cfRule>
  </conditionalFormatting>
  <conditionalFormatting sqref="O47">
    <cfRule type="cellIs" dxfId="101" priority="49" operator="greaterThan">
      <formula>10</formula>
    </cfRule>
  </conditionalFormatting>
  <conditionalFormatting sqref="C47">
    <cfRule type="duplicateValues" dxfId="97" priority="48"/>
  </conditionalFormatting>
  <conditionalFormatting sqref="G47:I47">
    <cfRule type="cellIs" dxfId="95" priority="47" operator="greaterThan">
      <formula>10</formula>
    </cfRule>
  </conditionalFormatting>
  <conditionalFormatting sqref="C48">
    <cfRule type="duplicateValues" dxfId="93" priority="46"/>
  </conditionalFormatting>
  <conditionalFormatting sqref="G48:H48">
    <cfRule type="cellIs" dxfId="91" priority="45" operator="greaterThan">
      <formula>10</formula>
    </cfRule>
  </conditionalFormatting>
  <conditionalFormatting sqref="I48">
    <cfRule type="cellIs" dxfId="89" priority="43" operator="greaterThan">
      <formula>10</formula>
    </cfRule>
    <cfRule type="cellIs" dxfId="88" priority="44" stopIfTrue="1" operator="greaterThan">
      <formula>10</formula>
    </cfRule>
  </conditionalFormatting>
  <conditionalFormatting sqref="I48">
    <cfRule type="cellIs" dxfId="85" priority="42" operator="greaterThan">
      <formula>10</formula>
    </cfRule>
  </conditionalFormatting>
  <conditionalFormatting sqref="C49">
    <cfRule type="duplicateValues" dxfId="83" priority="41"/>
  </conditionalFormatting>
  <conditionalFormatting sqref="G49:I49">
    <cfRule type="cellIs" dxfId="81" priority="40" operator="greaterThan">
      <formula>10</formula>
    </cfRule>
  </conditionalFormatting>
  <conditionalFormatting sqref="G49:I49">
    <cfRule type="cellIs" dxfId="79" priority="39" operator="greaterThan">
      <formula>10</formula>
    </cfRule>
  </conditionalFormatting>
  <conditionalFormatting sqref="J47:J48">
    <cfRule type="cellIs" dxfId="76" priority="37" operator="greaterThan">
      <formula>10</formula>
    </cfRule>
    <cfRule type="cellIs" dxfId="75" priority="38" stopIfTrue="1" operator="greaterThan">
      <formula>10</formula>
    </cfRule>
  </conditionalFormatting>
  <conditionalFormatting sqref="J47:J48">
    <cfRule type="cellIs" dxfId="72" priority="36" operator="greaterThan">
      <formula>10</formula>
    </cfRule>
  </conditionalFormatting>
  <conditionalFormatting sqref="J47">
    <cfRule type="cellIs" dxfId="70" priority="35" operator="greaterThan">
      <formula>10</formula>
    </cfRule>
  </conditionalFormatting>
  <conditionalFormatting sqref="J48">
    <cfRule type="cellIs" dxfId="68" priority="33" operator="greaterThan">
      <formula>10</formula>
    </cfRule>
    <cfRule type="cellIs" dxfId="67" priority="34" stopIfTrue="1" operator="greaterThan">
      <formula>10</formula>
    </cfRule>
  </conditionalFormatting>
  <conditionalFormatting sqref="J48">
    <cfRule type="cellIs" dxfId="64" priority="32" operator="greaterThan">
      <formula>10</formula>
    </cfRule>
  </conditionalFormatting>
  <conditionalFormatting sqref="J49">
    <cfRule type="cellIs" dxfId="62" priority="31" operator="greaterThan">
      <formula>10</formula>
    </cfRule>
  </conditionalFormatting>
  <conditionalFormatting sqref="J49">
    <cfRule type="cellIs" dxfId="60" priority="29" operator="greaterThan">
      <formula>10</formula>
    </cfRule>
    <cfRule type="cellIs" dxfId="59" priority="30" stopIfTrue="1" operator="greaterThan">
      <formula>10</formula>
    </cfRule>
  </conditionalFormatting>
  <conditionalFormatting sqref="J49">
    <cfRule type="cellIs" dxfId="56" priority="28" operator="greaterThan">
      <formula>10</formula>
    </cfRule>
  </conditionalFormatting>
  <conditionalFormatting sqref="J49">
    <cfRule type="cellIs" dxfId="54" priority="26" operator="greaterThan">
      <formula>10</formula>
    </cfRule>
    <cfRule type="cellIs" dxfId="53" priority="27" stopIfTrue="1" operator="greaterThan">
      <formula>10</formula>
    </cfRule>
  </conditionalFormatting>
  <conditionalFormatting sqref="J49">
    <cfRule type="cellIs" dxfId="50" priority="25" operator="greaterThan">
      <formula>10</formula>
    </cfRule>
  </conditionalFormatting>
  <conditionalFormatting sqref="G25:H25">
    <cfRule type="cellIs" dxfId="47" priority="24" operator="greaterThan">
      <formula>10</formula>
    </cfRule>
  </conditionalFormatting>
  <conditionalFormatting sqref="G26:H26">
    <cfRule type="cellIs" dxfId="45" priority="23" operator="greaterThan">
      <formula>10</formula>
    </cfRule>
  </conditionalFormatting>
  <conditionalFormatting sqref="G27:H27">
    <cfRule type="cellIs" dxfId="43" priority="22" operator="greaterThan">
      <formula>10</formula>
    </cfRule>
  </conditionalFormatting>
  <conditionalFormatting sqref="G28:H28">
    <cfRule type="cellIs" dxfId="41" priority="21" operator="greaterThan">
      <formula>10</formula>
    </cfRule>
  </conditionalFormatting>
  <conditionalFormatting sqref="G29:H29">
    <cfRule type="cellIs" dxfId="39" priority="20" operator="greaterThan">
      <formula>10</formula>
    </cfRule>
  </conditionalFormatting>
  <conditionalFormatting sqref="G30:H30">
    <cfRule type="cellIs" dxfId="37" priority="19" operator="greaterThan">
      <formula>10</formula>
    </cfRule>
  </conditionalFormatting>
  <conditionalFormatting sqref="G31:H31">
    <cfRule type="cellIs" dxfId="35" priority="18" operator="greaterThan">
      <formula>10</formula>
    </cfRule>
  </conditionalFormatting>
  <conditionalFormatting sqref="G32:H32">
    <cfRule type="cellIs" dxfId="33" priority="17" operator="greaterThan">
      <formula>10</formula>
    </cfRule>
  </conditionalFormatting>
  <conditionalFormatting sqref="G33:H33">
    <cfRule type="cellIs" dxfId="31" priority="16" operator="greaterThan">
      <formula>10</formula>
    </cfRule>
  </conditionalFormatting>
  <conditionalFormatting sqref="H33">
    <cfRule type="cellIs" dxfId="29" priority="14" operator="greaterThan">
      <formula>10</formula>
    </cfRule>
    <cfRule type="cellIs" dxfId="28" priority="15" stopIfTrue="1" operator="greaterThan">
      <formula>10</formula>
    </cfRule>
  </conditionalFormatting>
  <conditionalFormatting sqref="H33">
    <cfRule type="cellIs" dxfId="25" priority="13" operator="greaterThan">
      <formula>10</formula>
    </cfRule>
  </conditionalFormatting>
  <conditionalFormatting sqref="G25:H25">
    <cfRule type="cellIs" dxfId="23" priority="12" operator="greaterThan">
      <formula>10</formula>
    </cfRule>
  </conditionalFormatting>
  <conditionalFormatting sqref="G26:H26">
    <cfRule type="cellIs" dxfId="21" priority="11" operator="greaterThan">
      <formula>10</formula>
    </cfRule>
  </conditionalFormatting>
  <conditionalFormatting sqref="G27:H27">
    <cfRule type="cellIs" dxfId="19" priority="10" operator="greaterThan">
      <formula>10</formula>
    </cfRule>
  </conditionalFormatting>
  <conditionalFormatting sqref="G28:H28">
    <cfRule type="cellIs" dxfId="17" priority="9" operator="greaterThan">
      <formula>10</formula>
    </cfRule>
  </conditionalFormatting>
  <conditionalFormatting sqref="G29:H29">
    <cfRule type="cellIs" dxfId="15" priority="8" operator="greaterThan">
      <formula>10</formula>
    </cfRule>
  </conditionalFormatting>
  <conditionalFormatting sqref="G30:H30">
    <cfRule type="cellIs" dxfId="13" priority="7" operator="greaterThan">
      <formula>10</formula>
    </cfRule>
  </conditionalFormatting>
  <conditionalFormatting sqref="G31:H31">
    <cfRule type="cellIs" dxfId="11" priority="6" operator="greaterThan">
      <formula>10</formula>
    </cfRule>
  </conditionalFormatting>
  <conditionalFormatting sqref="G32:H32">
    <cfRule type="cellIs" dxfId="9" priority="5" operator="greaterThan">
      <formula>10</formula>
    </cfRule>
  </conditionalFormatting>
  <conditionalFormatting sqref="G33:H33">
    <cfRule type="cellIs" dxfId="7" priority="4" operator="greaterThan">
      <formula>10</formula>
    </cfRule>
  </conditionalFormatting>
  <conditionalFormatting sqref="G34:H34">
    <cfRule type="cellIs" dxfId="5" priority="3" operator="greaterThan">
      <formula>10</formula>
    </cfRule>
  </conditionalFormatting>
  <conditionalFormatting sqref="G35:H35">
    <cfRule type="cellIs" dxfId="3" priority="2" operator="greaterThan">
      <formula>10</formula>
    </cfRule>
  </conditionalFormatting>
  <conditionalFormatting sqref="G36:H36">
    <cfRule type="cellIs" dxfId="1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W10:W159 X2:AL8 D16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MAC LE 2</vt:lpstr>
      <vt:lpstr>DUONG LOI CM</vt:lpstr>
      <vt:lpstr>'DUONG LOI CM'!Print_Titles</vt:lpstr>
      <vt:lpstr>'MAC LE 2'!Print_Titles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2019-07-15T12:18:44Z</cp:lastPrinted>
  <dcterms:created xsi:type="dcterms:W3CDTF">2015-04-17T02:48:53Z</dcterms:created>
  <dcterms:modified xsi:type="dcterms:W3CDTF">2019-07-31T03:40:40Z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