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NAM HOC 18-19\HOC KY HE\DANH SACH SINH VIEN DU THI\CNTT LEN MANG\"/>
    </mc:Choice>
  </mc:AlternateContent>
  <bookViews>
    <workbookView xWindow="0" yWindow="0" windowWidth="20490" windowHeight="7280" activeTab="3"/>
  </bookViews>
  <sheets>
    <sheet name="Nhom(5)" sheetId="5" r:id="rId1"/>
    <sheet name="Nhom(4)" sheetId="4" r:id="rId2"/>
    <sheet name="Nhom(3)" sheetId="3" r:id="rId3"/>
    <sheet name="Nhom(2)" sheetId="2" r:id="rId4"/>
    <sheet name="Nhom(1)" sheetId="1" r:id="rId5"/>
  </sheets>
  <definedNames>
    <definedName name="_xlnm._FilterDatabase" localSheetId="4" hidden="1">'Nhom(1)'!$A$8:$AL$8</definedName>
    <definedName name="_xlnm._FilterDatabase" localSheetId="3" hidden="1">'Nhom(2)'!$A$8:$AL$8</definedName>
    <definedName name="_xlnm._FilterDatabase" localSheetId="2" hidden="1">'Nhom(3)'!$A$8:$AL$8</definedName>
    <definedName name="_xlnm._FilterDatabase" localSheetId="1" hidden="1">'Nhom(4)'!$A$8:$AL$8</definedName>
    <definedName name="_xlnm._FilterDatabase" localSheetId="0" hidden="1">'Nhom(5)'!$A$8:$AL$8</definedName>
    <definedName name="Date_time" localSheetId="3">#REF!</definedName>
    <definedName name="Date_time" localSheetId="2">#REF!</definedName>
    <definedName name="Date_time" localSheetId="1">#REF!</definedName>
    <definedName name="Date_time" localSheetId="0">#REF!</definedName>
    <definedName name="Date_time">#REF!</definedName>
    <definedName name="_xlnm.Print_Titles" localSheetId="4">'Nhom(1)'!$3:$8</definedName>
    <definedName name="_xlnm.Print_Titles" localSheetId="3">'Nhom(2)'!$3:$8</definedName>
    <definedName name="_xlnm.Print_Titles" localSheetId="2">'Nhom(3)'!$3:$8</definedName>
    <definedName name="_xlnm.Print_Titles" localSheetId="1">'Nhom(4)'!$3:$8</definedName>
    <definedName name="_xlnm.Print_Titles" localSheetId="0">'Nhom(5)'!$3:$8</definedName>
    <definedName name="Trong_so" localSheetId="3">#REF!</definedName>
    <definedName name="Trong_so" localSheetId="2">#REF!</definedName>
    <definedName name="Trong_so" localSheetId="1">#REF!</definedName>
    <definedName name="Trong_so" localSheetId="0">#REF!</definedName>
    <definedName name="Trong_so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8" i="2" l="1"/>
  <c r="Q29" i="2" l="1"/>
  <c r="Q30" i="2"/>
  <c r="Q31" i="2"/>
  <c r="Q32" i="2"/>
  <c r="Q33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34" i="2"/>
  <c r="Q35" i="2"/>
  <c r="Q36" i="2"/>
  <c r="Q9" i="2"/>
  <c r="P8" i="5" l="1"/>
  <c r="Q13" i="5" s="1"/>
  <c r="R13" i="5" s="1"/>
  <c r="X7" i="5"/>
  <c r="W7" i="5"/>
  <c r="P8" i="4"/>
  <c r="Q41" i="4" s="1"/>
  <c r="T41" i="4" s="1"/>
  <c r="V41" i="4" s="1"/>
  <c r="X7" i="4"/>
  <c r="W7" i="4"/>
  <c r="Q45" i="3"/>
  <c r="P8" i="3"/>
  <c r="X7" i="3"/>
  <c r="W7" i="3"/>
  <c r="X7" i="2"/>
  <c r="W7" i="2"/>
  <c r="Q57" i="4" l="1"/>
  <c r="R57" i="4" s="1"/>
  <c r="Q13" i="4"/>
  <c r="R13" i="4" s="1"/>
  <c r="Q28" i="4"/>
  <c r="S28" i="4" s="1"/>
  <c r="Q49" i="4"/>
  <c r="S49" i="4" s="1"/>
  <c r="Q76" i="3"/>
  <c r="R76" i="3" s="1"/>
  <c r="Q19" i="3"/>
  <c r="Q35" i="3"/>
  <c r="R35" i="3" s="1"/>
  <c r="Q27" i="3"/>
  <c r="R27" i="3" s="1"/>
  <c r="Q60" i="3"/>
  <c r="R60" i="3" s="1"/>
  <c r="Q43" i="3"/>
  <c r="T43" i="3" s="1"/>
  <c r="V43" i="3" s="1"/>
  <c r="S13" i="4"/>
  <c r="Q29" i="4"/>
  <c r="R29" i="4" s="1"/>
  <c r="Q9" i="4"/>
  <c r="R9" i="4" s="1"/>
  <c r="Q15" i="4"/>
  <c r="T15" i="4" s="1"/>
  <c r="V15" i="4" s="1"/>
  <c r="Q33" i="4"/>
  <c r="T33" i="4" s="1"/>
  <c r="V33" i="4" s="1"/>
  <c r="Q72" i="4"/>
  <c r="T72" i="4" s="1"/>
  <c r="V72" i="4" s="1"/>
  <c r="Q11" i="4"/>
  <c r="T11" i="4" s="1"/>
  <c r="V11" i="4" s="1"/>
  <c r="Q27" i="4"/>
  <c r="T27" i="4" s="1"/>
  <c r="V27" i="4" s="1"/>
  <c r="Q75" i="5"/>
  <c r="Q71" i="5"/>
  <c r="Q67" i="5"/>
  <c r="Q63" i="5"/>
  <c r="Q59" i="5"/>
  <c r="Q76" i="5"/>
  <c r="Q62" i="5"/>
  <c r="Q61" i="5"/>
  <c r="Q60" i="5"/>
  <c r="Q58" i="5"/>
  <c r="Q54" i="5"/>
  <c r="Q50" i="5"/>
  <c r="Q46" i="5"/>
  <c r="Q42" i="5"/>
  <c r="Q38" i="5"/>
  <c r="Q34" i="5"/>
  <c r="Q30" i="5"/>
  <c r="Q26" i="5"/>
  <c r="Q22" i="5"/>
  <c r="Q18" i="5"/>
  <c r="Q14" i="5"/>
  <c r="Q10" i="5"/>
  <c r="Q11" i="5"/>
  <c r="Q12" i="5"/>
  <c r="Q27" i="5"/>
  <c r="Q28" i="5"/>
  <c r="Q29" i="5"/>
  <c r="Q43" i="5"/>
  <c r="Q44" i="5"/>
  <c r="Q45" i="5"/>
  <c r="Q66" i="5"/>
  <c r="Q69" i="5"/>
  <c r="Q72" i="5"/>
  <c r="Q9" i="5"/>
  <c r="S13" i="5"/>
  <c r="Q23" i="5"/>
  <c r="Q24" i="5"/>
  <c r="Q25" i="5"/>
  <c r="Q39" i="5"/>
  <c r="Q40" i="5"/>
  <c r="Q41" i="5"/>
  <c r="Q55" i="5"/>
  <c r="Q56" i="5"/>
  <c r="Q57" i="5"/>
  <c r="Q65" i="5"/>
  <c r="Q68" i="5"/>
  <c r="T13" i="5"/>
  <c r="V13" i="5" s="1"/>
  <c r="Q19" i="5"/>
  <c r="Q20" i="5"/>
  <c r="Q21" i="5"/>
  <c r="Q35" i="5"/>
  <c r="Q36" i="5"/>
  <c r="Q37" i="5"/>
  <c r="Q51" i="5"/>
  <c r="Q52" i="5"/>
  <c r="Q53" i="5"/>
  <c r="Q64" i="5"/>
  <c r="Q74" i="5"/>
  <c r="Q15" i="5"/>
  <c r="Q16" i="5"/>
  <c r="Q17" i="5"/>
  <c r="Q31" i="5"/>
  <c r="Q32" i="5"/>
  <c r="Q33" i="5"/>
  <c r="Q47" i="5"/>
  <c r="Q48" i="5"/>
  <c r="Q49" i="5"/>
  <c r="Q70" i="5"/>
  <c r="Q73" i="5"/>
  <c r="S57" i="4"/>
  <c r="Q79" i="4"/>
  <c r="Q75" i="4"/>
  <c r="Q71" i="4"/>
  <c r="Q67" i="4"/>
  <c r="Q63" i="4"/>
  <c r="Q59" i="4"/>
  <c r="Q55" i="4"/>
  <c r="Q51" i="4"/>
  <c r="Q47" i="4"/>
  <c r="Q43" i="4"/>
  <c r="Q39" i="4"/>
  <c r="Q35" i="4"/>
  <c r="Q31" i="4"/>
  <c r="Q78" i="4"/>
  <c r="Q74" i="4"/>
  <c r="Q70" i="4"/>
  <c r="Q66" i="4"/>
  <c r="Q62" i="4"/>
  <c r="Q58" i="4"/>
  <c r="Q54" i="4"/>
  <c r="Q50" i="4"/>
  <c r="Q46" i="4"/>
  <c r="Q42" i="4"/>
  <c r="Q38" i="4"/>
  <c r="Q34" i="4"/>
  <c r="Q30" i="4"/>
  <c r="Q26" i="4"/>
  <c r="Q22" i="4"/>
  <c r="Q18" i="4"/>
  <c r="Q77" i="4"/>
  <c r="Q73" i="4"/>
  <c r="Q69" i="4"/>
  <c r="Q65" i="4"/>
  <c r="Q61" i="4"/>
  <c r="R11" i="4"/>
  <c r="Q12" i="4"/>
  <c r="T13" i="4"/>
  <c r="V13" i="4" s="1"/>
  <c r="Q16" i="4"/>
  <c r="Q23" i="4"/>
  <c r="Q24" i="4"/>
  <c r="Q25" i="4"/>
  <c r="Q32" i="4"/>
  <c r="Q40" i="4"/>
  <c r="Q48" i="4"/>
  <c r="Q56" i="4"/>
  <c r="Q60" i="4"/>
  <c r="Q76" i="4"/>
  <c r="S41" i="4"/>
  <c r="R41" i="4"/>
  <c r="S11" i="4"/>
  <c r="Q17" i="4"/>
  <c r="Q19" i="4"/>
  <c r="Q20" i="4"/>
  <c r="Q21" i="4"/>
  <c r="Q37" i="4"/>
  <c r="Q45" i="4"/>
  <c r="Q53" i="4"/>
  <c r="Q64" i="4"/>
  <c r="Q10" i="4"/>
  <c r="Q14" i="4"/>
  <c r="Q36" i="4"/>
  <c r="Q44" i="4"/>
  <c r="Q52" i="4"/>
  <c r="Q68" i="4"/>
  <c r="T19" i="3"/>
  <c r="V19" i="3" s="1"/>
  <c r="S19" i="3"/>
  <c r="Q10" i="3"/>
  <c r="Q12" i="3"/>
  <c r="R19" i="3"/>
  <c r="Q56" i="3"/>
  <c r="Q73" i="3"/>
  <c r="Q15" i="3"/>
  <c r="Q23" i="3"/>
  <c r="Q31" i="3"/>
  <c r="Q39" i="3"/>
  <c r="Q44" i="3"/>
  <c r="Q59" i="3"/>
  <c r="Q68" i="3"/>
  <c r="R45" i="3"/>
  <c r="T45" i="3"/>
  <c r="V45" i="3" s="1"/>
  <c r="T60" i="3"/>
  <c r="V60" i="3" s="1"/>
  <c r="S60" i="3"/>
  <c r="T76" i="3"/>
  <c r="V76" i="3" s="1"/>
  <c r="S76" i="3"/>
  <c r="Q75" i="3"/>
  <c r="Q71" i="3"/>
  <c r="Q67" i="3"/>
  <c r="Q63" i="3"/>
  <c r="Q74" i="3"/>
  <c r="Q70" i="3"/>
  <c r="Q66" i="3"/>
  <c r="Q62" i="3"/>
  <c r="Q58" i="3"/>
  <c r="Q54" i="3"/>
  <c r="Q50" i="3"/>
  <c r="Q46" i="3"/>
  <c r="Q77" i="3"/>
  <c r="Q69" i="3"/>
  <c r="Q61" i="3"/>
  <c r="Q49" i="3"/>
  <c r="Q48" i="3"/>
  <c r="Q47" i="3"/>
  <c r="Q42" i="3"/>
  <c r="Q38" i="3"/>
  <c r="Q34" i="3"/>
  <c r="Q30" i="3"/>
  <c r="Q26" i="3"/>
  <c r="Q22" i="3"/>
  <c r="Q18" i="3"/>
  <c r="Q14" i="3"/>
  <c r="Q72" i="3"/>
  <c r="Q64" i="3"/>
  <c r="Q53" i="3"/>
  <c r="Q52" i="3"/>
  <c r="Q51" i="3"/>
  <c r="Q41" i="3"/>
  <c r="Q37" i="3"/>
  <c r="Q33" i="3"/>
  <c r="Q29" i="3"/>
  <c r="Q25" i="3"/>
  <c r="Q21" i="3"/>
  <c r="Q17" i="3"/>
  <c r="Q13" i="3"/>
  <c r="Q9" i="3"/>
  <c r="Q11" i="3"/>
  <c r="Q16" i="3"/>
  <c r="Q24" i="3"/>
  <c r="Q32" i="3"/>
  <c r="Q40" i="3"/>
  <c r="S45" i="3"/>
  <c r="Q20" i="3"/>
  <c r="Q28" i="3"/>
  <c r="Q36" i="3"/>
  <c r="Q55" i="3"/>
  <c r="Q57" i="3"/>
  <c r="Q65" i="3"/>
  <c r="S34" i="2"/>
  <c r="R34" i="2"/>
  <c r="V34" i="2"/>
  <c r="P8" i="1"/>
  <c r="T9" i="4" l="1"/>
  <c r="S9" i="4"/>
  <c r="T57" i="4"/>
  <c r="V57" i="4" s="1"/>
  <c r="T49" i="4"/>
  <c r="V49" i="4" s="1"/>
  <c r="S29" i="4"/>
  <c r="R28" i="4"/>
  <c r="R72" i="4"/>
  <c r="T29" i="4"/>
  <c r="V29" i="4" s="1"/>
  <c r="S72" i="4"/>
  <c r="R33" i="4"/>
  <c r="R49" i="4"/>
  <c r="T28" i="4"/>
  <c r="V28" i="4" s="1"/>
  <c r="S33" i="4"/>
  <c r="S27" i="3"/>
  <c r="T27" i="3"/>
  <c r="V27" i="3" s="1"/>
  <c r="S35" i="3"/>
  <c r="T35" i="3"/>
  <c r="V35" i="3" s="1"/>
  <c r="S43" i="3"/>
  <c r="R43" i="3"/>
  <c r="S27" i="4"/>
  <c r="R27" i="4"/>
  <c r="S15" i="4"/>
  <c r="R15" i="4"/>
  <c r="T31" i="5"/>
  <c r="V31" i="5" s="1"/>
  <c r="S31" i="5"/>
  <c r="R31" i="5"/>
  <c r="R53" i="5"/>
  <c r="S53" i="5"/>
  <c r="T53" i="5"/>
  <c r="V53" i="5" s="1"/>
  <c r="R25" i="5"/>
  <c r="T25" i="5"/>
  <c r="V25" i="5" s="1"/>
  <c r="S25" i="5"/>
  <c r="R66" i="5"/>
  <c r="S66" i="5"/>
  <c r="T66" i="5"/>
  <c r="V66" i="5" s="1"/>
  <c r="T46" i="5"/>
  <c r="V46" i="5" s="1"/>
  <c r="S46" i="5"/>
  <c r="R46" i="5"/>
  <c r="S24" i="5"/>
  <c r="T24" i="5"/>
  <c r="V24" i="5" s="1"/>
  <c r="R24" i="5"/>
  <c r="R34" i="5"/>
  <c r="T34" i="5"/>
  <c r="V34" i="5" s="1"/>
  <c r="S34" i="5"/>
  <c r="S61" i="5"/>
  <c r="T61" i="5"/>
  <c r="V61" i="5" s="1"/>
  <c r="R61" i="5"/>
  <c r="R70" i="5"/>
  <c r="T70" i="5"/>
  <c r="V70" i="5" s="1"/>
  <c r="S70" i="5"/>
  <c r="R33" i="5"/>
  <c r="T33" i="5"/>
  <c r="V33" i="5" s="1"/>
  <c r="S33" i="5"/>
  <c r="S16" i="5"/>
  <c r="T16" i="5"/>
  <c r="V16" i="5" s="1"/>
  <c r="R16" i="5"/>
  <c r="R74" i="5"/>
  <c r="S74" i="5"/>
  <c r="T74" i="5"/>
  <c r="V74" i="5" s="1"/>
  <c r="T51" i="5"/>
  <c r="V51" i="5" s="1"/>
  <c r="R51" i="5"/>
  <c r="S51" i="5"/>
  <c r="R21" i="5"/>
  <c r="S21" i="5"/>
  <c r="T21" i="5"/>
  <c r="V21" i="5" s="1"/>
  <c r="R57" i="5"/>
  <c r="T57" i="5"/>
  <c r="V57" i="5" s="1"/>
  <c r="S57" i="5"/>
  <c r="S40" i="5"/>
  <c r="T40" i="5"/>
  <c r="V40" i="5" s="1"/>
  <c r="R40" i="5"/>
  <c r="T23" i="5"/>
  <c r="V23" i="5" s="1"/>
  <c r="S23" i="5"/>
  <c r="R23" i="5"/>
  <c r="T72" i="5"/>
  <c r="V72" i="5" s="1"/>
  <c r="S72" i="5"/>
  <c r="R72" i="5"/>
  <c r="S44" i="5"/>
  <c r="T44" i="5"/>
  <c r="V44" i="5" s="1"/>
  <c r="R44" i="5"/>
  <c r="T27" i="5"/>
  <c r="V27" i="5" s="1"/>
  <c r="S27" i="5"/>
  <c r="R27" i="5"/>
  <c r="S38" i="5"/>
  <c r="R38" i="5"/>
  <c r="T38" i="5"/>
  <c r="V38" i="5" s="1"/>
  <c r="R49" i="5"/>
  <c r="T49" i="5"/>
  <c r="V49" i="5" s="1"/>
  <c r="S49" i="5"/>
  <c r="S32" i="5"/>
  <c r="T32" i="5"/>
  <c r="V32" i="5" s="1"/>
  <c r="R32" i="5"/>
  <c r="T15" i="5"/>
  <c r="V15" i="5" s="1"/>
  <c r="S15" i="5"/>
  <c r="R15" i="5"/>
  <c r="T64" i="5"/>
  <c r="V64" i="5" s="1"/>
  <c r="R64" i="5"/>
  <c r="S64" i="5"/>
  <c r="R37" i="5"/>
  <c r="S37" i="5"/>
  <c r="T37" i="5"/>
  <c r="V37" i="5" s="1"/>
  <c r="S20" i="5"/>
  <c r="R20" i="5"/>
  <c r="T20" i="5"/>
  <c r="V20" i="5" s="1"/>
  <c r="S56" i="5"/>
  <c r="T56" i="5"/>
  <c r="V56" i="5" s="1"/>
  <c r="R56" i="5"/>
  <c r="T39" i="5"/>
  <c r="V39" i="5" s="1"/>
  <c r="S39" i="5"/>
  <c r="R39" i="5"/>
  <c r="S69" i="5"/>
  <c r="T69" i="5"/>
  <c r="V69" i="5" s="1"/>
  <c r="R69" i="5"/>
  <c r="T43" i="5"/>
  <c r="V43" i="5" s="1"/>
  <c r="S43" i="5"/>
  <c r="R43" i="5"/>
  <c r="S12" i="5"/>
  <c r="T12" i="5"/>
  <c r="V12" i="5" s="1"/>
  <c r="R12" i="5"/>
  <c r="T10" i="5"/>
  <c r="V10" i="5" s="1"/>
  <c r="S10" i="5"/>
  <c r="R10" i="5"/>
  <c r="T26" i="5"/>
  <c r="V26" i="5" s="1"/>
  <c r="S26" i="5"/>
  <c r="R26" i="5"/>
  <c r="T42" i="5"/>
  <c r="V42" i="5" s="1"/>
  <c r="S42" i="5"/>
  <c r="R42" i="5"/>
  <c r="T58" i="5"/>
  <c r="V58" i="5" s="1"/>
  <c r="S58" i="5"/>
  <c r="R58" i="5"/>
  <c r="T76" i="5"/>
  <c r="V76" i="5" s="1"/>
  <c r="S76" i="5"/>
  <c r="R76" i="5"/>
  <c r="S67" i="5"/>
  <c r="R67" i="5"/>
  <c r="T67" i="5"/>
  <c r="V67" i="5" s="1"/>
  <c r="S48" i="5"/>
  <c r="T48" i="5"/>
  <c r="V48" i="5" s="1"/>
  <c r="R48" i="5"/>
  <c r="T19" i="5"/>
  <c r="V19" i="5" s="1"/>
  <c r="R19" i="5"/>
  <c r="S19" i="5"/>
  <c r="T68" i="5"/>
  <c r="V68" i="5" s="1"/>
  <c r="S68" i="5"/>
  <c r="R68" i="5"/>
  <c r="R9" i="5"/>
  <c r="T9" i="5"/>
  <c r="S9" i="5"/>
  <c r="R29" i="5"/>
  <c r="T29" i="5"/>
  <c r="V29" i="5" s="1"/>
  <c r="S29" i="5"/>
  <c r="T14" i="5"/>
  <c r="V14" i="5" s="1"/>
  <c r="S14" i="5"/>
  <c r="R14" i="5"/>
  <c r="S73" i="5"/>
  <c r="T73" i="5"/>
  <c r="V73" i="5" s="1"/>
  <c r="R73" i="5"/>
  <c r="R17" i="5"/>
  <c r="T17" i="5"/>
  <c r="V17" i="5" s="1"/>
  <c r="S17" i="5"/>
  <c r="S52" i="5"/>
  <c r="R52" i="5"/>
  <c r="T52" i="5"/>
  <c r="V52" i="5" s="1"/>
  <c r="S65" i="5"/>
  <c r="R65" i="5"/>
  <c r="T65" i="5"/>
  <c r="V65" i="5" s="1"/>
  <c r="R45" i="5"/>
  <c r="T45" i="5"/>
  <c r="V45" i="5" s="1"/>
  <c r="S45" i="5"/>
  <c r="R18" i="5"/>
  <c r="T18" i="5"/>
  <c r="V18" i="5" s="1"/>
  <c r="S18" i="5"/>
  <c r="R50" i="5"/>
  <c r="T50" i="5"/>
  <c r="V50" i="5" s="1"/>
  <c r="S50" i="5"/>
  <c r="T59" i="5"/>
  <c r="V59" i="5" s="1"/>
  <c r="S59" i="5"/>
  <c r="R59" i="5"/>
  <c r="T75" i="5"/>
  <c r="V75" i="5" s="1"/>
  <c r="S75" i="5"/>
  <c r="R75" i="5"/>
  <c r="S36" i="5"/>
  <c r="R36" i="5"/>
  <c r="T36" i="5"/>
  <c r="V36" i="5" s="1"/>
  <c r="T55" i="5"/>
  <c r="V55" i="5" s="1"/>
  <c r="S55" i="5"/>
  <c r="R55" i="5"/>
  <c r="T11" i="5"/>
  <c r="V11" i="5" s="1"/>
  <c r="S11" i="5"/>
  <c r="R11" i="5"/>
  <c r="T30" i="5"/>
  <c r="V30" i="5" s="1"/>
  <c r="S30" i="5"/>
  <c r="R30" i="5"/>
  <c r="T60" i="5"/>
  <c r="V60" i="5" s="1"/>
  <c r="R60" i="5"/>
  <c r="S60" i="5"/>
  <c r="T71" i="5"/>
  <c r="V71" i="5" s="1"/>
  <c r="S71" i="5"/>
  <c r="R71" i="5"/>
  <c r="T47" i="5"/>
  <c r="V47" i="5" s="1"/>
  <c r="S47" i="5"/>
  <c r="R47" i="5"/>
  <c r="T35" i="5"/>
  <c r="V35" i="5" s="1"/>
  <c r="R35" i="5"/>
  <c r="S35" i="5"/>
  <c r="R41" i="5"/>
  <c r="T41" i="5"/>
  <c r="V41" i="5" s="1"/>
  <c r="S41" i="5"/>
  <c r="S28" i="5"/>
  <c r="T28" i="5"/>
  <c r="V28" i="5" s="1"/>
  <c r="R28" i="5"/>
  <c r="S22" i="5"/>
  <c r="R22" i="5"/>
  <c r="T22" i="5"/>
  <c r="V22" i="5" s="1"/>
  <c r="S54" i="5"/>
  <c r="R54" i="5"/>
  <c r="T54" i="5"/>
  <c r="V54" i="5" s="1"/>
  <c r="R62" i="5"/>
  <c r="T62" i="5"/>
  <c r="V62" i="5" s="1"/>
  <c r="S62" i="5"/>
  <c r="R63" i="5"/>
  <c r="T63" i="5"/>
  <c r="V63" i="5" s="1"/>
  <c r="S63" i="5"/>
  <c r="T52" i="4"/>
  <c r="V52" i="4" s="1"/>
  <c r="S52" i="4"/>
  <c r="R52" i="4"/>
  <c r="T23" i="4"/>
  <c r="V23" i="4" s="1"/>
  <c r="S23" i="4"/>
  <c r="R23" i="4"/>
  <c r="S65" i="4"/>
  <c r="R65" i="4"/>
  <c r="T65" i="4"/>
  <c r="V65" i="4" s="1"/>
  <c r="R38" i="4"/>
  <c r="T38" i="4"/>
  <c r="V38" i="4" s="1"/>
  <c r="S38" i="4"/>
  <c r="R70" i="4"/>
  <c r="T70" i="4"/>
  <c r="V70" i="4" s="1"/>
  <c r="S70" i="4"/>
  <c r="T67" i="4"/>
  <c r="V67" i="4" s="1"/>
  <c r="S67" i="4"/>
  <c r="R67" i="4"/>
  <c r="S69" i="4"/>
  <c r="R69" i="4"/>
  <c r="T69" i="4"/>
  <c r="V69" i="4" s="1"/>
  <c r="T26" i="4"/>
  <c r="V26" i="4" s="1"/>
  <c r="S26" i="4"/>
  <c r="R26" i="4"/>
  <c r="R42" i="4"/>
  <c r="S42" i="4"/>
  <c r="T42" i="4"/>
  <c r="V42" i="4" s="1"/>
  <c r="R58" i="4"/>
  <c r="T58" i="4"/>
  <c r="V58" i="4" s="1"/>
  <c r="S58" i="4"/>
  <c r="R74" i="4"/>
  <c r="T74" i="4"/>
  <c r="V74" i="4" s="1"/>
  <c r="S74" i="4"/>
  <c r="T39" i="4"/>
  <c r="V39" i="4" s="1"/>
  <c r="R39" i="4"/>
  <c r="S39" i="4"/>
  <c r="T55" i="4"/>
  <c r="V55" i="4" s="1"/>
  <c r="R55" i="4"/>
  <c r="S55" i="4"/>
  <c r="T71" i="4"/>
  <c r="V71" i="4" s="1"/>
  <c r="S71" i="4"/>
  <c r="R71" i="4"/>
  <c r="T44" i="4"/>
  <c r="V44" i="4" s="1"/>
  <c r="S44" i="4"/>
  <c r="R44" i="4"/>
  <c r="T40" i="4"/>
  <c r="V40" i="4" s="1"/>
  <c r="S40" i="4"/>
  <c r="R40" i="4"/>
  <c r="S16" i="4"/>
  <c r="R16" i="4"/>
  <c r="T16" i="4"/>
  <c r="V16" i="4" s="1"/>
  <c r="T36" i="4"/>
  <c r="V36" i="4" s="1"/>
  <c r="S36" i="4"/>
  <c r="R36" i="4"/>
  <c r="S45" i="4"/>
  <c r="R45" i="4"/>
  <c r="T45" i="4"/>
  <c r="V45" i="4" s="1"/>
  <c r="R17" i="4"/>
  <c r="T17" i="4"/>
  <c r="V17" i="4" s="1"/>
  <c r="S17" i="4"/>
  <c r="T56" i="4"/>
  <c r="V56" i="4" s="1"/>
  <c r="S56" i="4"/>
  <c r="R56" i="4"/>
  <c r="T32" i="4"/>
  <c r="V32" i="4" s="1"/>
  <c r="S32" i="4"/>
  <c r="R32" i="4"/>
  <c r="R25" i="4"/>
  <c r="T25" i="4"/>
  <c r="V25" i="4" s="1"/>
  <c r="S25" i="4"/>
  <c r="V9" i="4"/>
  <c r="S73" i="4"/>
  <c r="R73" i="4"/>
  <c r="T73" i="4"/>
  <c r="V73" i="4" s="1"/>
  <c r="T30" i="4"/>
  <c r="V30" i="4" s="1"/>
  <c r="S30" i="4"/>
  <c r="R30" i="4"/>
  <c r="R46" i="4"/>
  <c r="T46" i="4"/>
  <c r="V46" i="4" s="1"/>
  <c r="S46" i="4"/>
  <c r="R62" i="4"/>
  <c r="T62" i="4"/>
  <c r="V62" i="4" s="1"/>
  <c r="S62" i="4"/>
  <c r="R78" i="4"/>
  <c r="T78" i="4"/>
  <c r="V78" i="4" s="1"/>
  <c r="S78" i="4"/>
  <c r="T43" i="4"/>
  <c r="V43" i="4" s="1"/>
  <c r="S43" i="4"/>
  <c r="R43" i="4"/>
  <c r="T59" i="4"/>
  <c r="V59" i="4" s="1"/>
  <c r="S59" i="4"/>
  <c r="R59" i="4"/>
  <c r="T75" i="4"/>
  <c r="V75" i="4" s="1"/>
  <c r="S75" i="4"/>
  <c r="R75" i="4"/>
  <c r="T10" i="4"/>
  <c r="V10" i="4" s="1"/>
  <c r="S10" i="4"/>
  <c r="R10" i="4"/>
  <c r="T64" i="4"/>
  <c r="V64" i="4" s="1"/>
  <c r="S64" i="4"/>
  <c r="R64" i="4"/>
  <c r="S20" i="4"/>
  <c r="R20" i="4"/>
  <c r="T20" i="4"/>
  <c r="V20" i="4" s="1"/>
  <c r="T60" i="4"/>
  <c r="V60" i="4" s="1"/>
  <c r="S60" i="4"/>
  <c r="R60" i="4"/>
  <c r="T48" i="4"/>
  <c r="V48" i="4" s="1"/>
  <c r="S48" i="4"/>
  <c r="R48" i="4"/>
  <c r="S12" i="4"/>
  <c r="R12" i="4"/>
  <c r="T12" i="4"/>
  <c r="V12" i="4" s="1"/>
  <c r="S22" i="4"/>
  <c r="R22" i="4"/>
  <c r="T22" i="4"/>
  <c r="V22" i="4" s="1"/>
  <c r="R54" i="4"/>
  <c r="T54" i="4"/>
  <c r="V54" i="4" s="1"/>
  <c r="S54" i="4"/>
  <c r="T35" i="4"/>
  <c r="V35" i="4" s="1"/>
  <c r="S35" i="4"/>
  <c r="R35" i="4"/>
  <c r="T51" i="4"/>
  <c r="V51" i="4" s="1"/>
  <c r="S51" i="4"/>
  <c r="R51" i="4"/>
  <c r="S53" i="4"/>
  <c r="R53" i="4"/>
  <c r="T53" i="4"/>
  <c r="V53" i="4" s="1"/>
  <c r="T19" i="4"/>
  <c r="V19" i="4" s="1"/>
  <c r="R19" i="4"/>
  <c r="S19" i="4"/>
  <c r="T68" i="4"/>
  <c r="V68" i="4" s="1"/>
  <c r="S68" i="4"/>
  <c r="R68" i="4"/>
  <c r="T14" i="4"/>
  <c r="V14" i="4" s="1"/>
  <c r="R14" i="4"/>
  <c r="S14" i="4"/>
  <c r="S37" i="4"/>
  <c r="R37" i="4"/>
  <c r="T37" i="4"/>
  <c r="V37" i="4" s="1"/>
  <c r="R21" i="4"/>
  <c r="S21" i="4"/>
  <c r="T21" i="4"/>
  <c r="V21" i="4" s="1"/>
  <c r="T76" i="4"/>
  <c r="V76" i="4" s="1"/>
  <c r="S76" i="4"/>
  <c r="R76" i="4"/>
  <c r="S24" i="4"/>
  <c r="T24" i="4"/>
  <c r="V24" i="4" s="1"/>
  <c r="R24" i="4"/>
  <c r="S61" i="4"/>
  <c r="R61" i="4"/>
  <c r="T61" i="4"/>
  <c r="V61" i="4" s="1"/>
  <c r="S77" i="4"/>
  <c r="R77" i="4"/>
  <c r="T77" i="4"/>
  <c r="V77" i="4" s="1"/>
  <c r="R18" i="4"/>
  <c r="T18" i="4"/>
  <c r="V18" i="4" s="1"/>
  <c r="S18" i="4"/>
  <c r="R34" i="4"/>
  <c r="S34" i="4"/>
  <c r="T34" i="4"/>
  <c r="V34" i="4" s="1"/>
  <c r="R50" i="4"/>
  <c r="S50" i="4"/>
  <c r="T50" i="4"/>
  <c r="V50" i="4" s="1"/>
  <c r="R66" i="4"/>
  <c r="T66" i="4"/>
  <c r="V66" i="4" s="1"/>
  <c r="S66" i="4"/>
  <c r="V31" i="4"/>
  <c r="R31" i="4"/>
  <c r="S31" i="4"/>
  <c r="T47" i="4"/>
  <c r="V47" i="4" s="1"/>
  <c r="R47" i="4"/>
  <c r="S47" i="4"/>
  <c r="T63" i="4"/>
  <c r="V63" i="4" s="1"/>
  <c r="S63" i="4"/>
  <c r="R63" i="4"/>
  <c r="T79" i="4"/>
  <c r="V79" i="4" s="1"/>
  <c r="S79" i="4"/>
  <c r="R79" i="4"/>
  <c r="S20" i="3"/>
  <c r="R20" i="3"/>
  <c r="T20" i="3"/>
  <c r="V20" i="3" s="1"/>
  <c r="R21" i="3"/>
  <c r="T21" i="3"/>
  <c r="V21" i="3" s="1"/>
  <c r="S21" i="3"/>
  <c r="R53" i="3"/>
  <c r="S53" i="3"/>
  <c r="T53" i="3"/>
  <c r="V53" i="3" s="1"/>
  <c r="T34" i="3"/>
  <c r="V34" i="3" s="1"/>
  <c r="S34" i="3"/>
  <c r="R34" i="3"/>
  <c r="S77" i="3"/>
  <c r="R77" i="3"/>
  <c r="T77" i="3"/>
  <c r="V77" i="3" s="1"/>
  <c r="T63" i="3"/>
  <c r="V63" i="3" s="1"/>
  <c r="S63" i="3"/>
  <c r="R63" i="3"/>
  <c r="T55" i="3"/>
  <c r="V55" i="3" s="1"/>
  <c r="S55" i="3"/>
  <c r="R55" i="3"/>
  <c r="R25" i="3"/>
  <c r="T25" i="3"/>
  <c r="V25" i="3" s="1"/>
  <c r="S25" i="3"/>
  <c r="T64" i="3"/>
  <c r="V64" i="3" s="1"/>
  <c r="S64" i="3"/>
  <c r="R64" i="3"/>
  <c r="T38" i="3"/>
  <c r="V38" i="3" s="1"/>
  <c r="S38" i="3"/>
  <c r="R38" i="3"/>
  <c r="R66" i="3"/>
  <c r="T66" i="3"/>
  <c r="V66" i="3" s="1"/>
  <c r="S66" i="3"/>
  <c r="T67" i="3"/>
  <c r="V67" i="3" s="1"/>
  <c r="S67" i="3"/>
  <c r="R67" i="3"/>
  <c r="T68" i="3"/>
  <c r="V68" i="3" s="1"/>
  <c r="S68" i="3"/>
  <c r="R68" i="3"/>
  <c r="S24" i="3"/>
  <c r="R24" i="3"/>
  <c r="T24" i="3"/>
  <c r="V24" i="3" s="1"/>
  <c r="T13" i="3"/>
  <c r="V13" i="3" s="1"/>
  <c r="S13" i="3"/>
  <c r="R13" i="3"/>
  <c r="R29" i="3"/>
  <c r="T29" i="3"/>
  <c r="V29" i="3" s="1"/>
  <c r="S29" i="3"/>
  <c r="T51" i="3"/>
  <c r="V51" i="3" s="1"/>
  <c r="R51" i="3"/>
  <c r="S51" i="3"/>
  <c r="T72" i="3"/>
  <c r="V72" i="3" s="1"/>
  <c r="S72" i="3"/>
  <c r="R72" i="3"/>
  <c r="T26" i="3"/>
  <c r="V26" i="3" s="1"/>
  <c r="S26" i="3"/>
  <c r="R26" i="3"/>
  <c r="T42" i="3"/>
  <c r="V42" i="3" s="1"/>
  <c r="S42" i="3"/>
  <c r="R42" i="3"/>
  <c r="S61" i="3"/>
  <c r="R61" i="3"/>
  <c r="T61" i="3"/>
  <c r="V61" i="3" s="1"/>
  <c r="S54" i="3"/>
  <c r="R54" i="3"/>
  <c r="T54" i="3"/>
  <c r="V54" i="3" s="1"/>
  <c r="R70" i="3"/>
  <c r="T70" i="3"/>
  <c r="V70" i="3" s="1"/>
  <c r="S70" i="3"/>
  <c r="T71" i="3"/>
  <c r="V71" i="3" s="1"/>
  <c r="S71" i="3"/>
  <c r="R71" i="3"/>
  <c r="T59" i="3"/>
  <c r="V59" i="3" s="1"/>
  <c r="S59" i="3"/>
  <c r="R59" i="3"/>
  <c r="T23" i="3"/>
  <c r="V23" i="3" s="1"/>
  <c r="S23" i="3"/>
  <c r="R23" i="3"/>
  <c r="S73" i="3"/>
  <c r="R73" i="3"/>
  <c r="T73" i="3"/>
  <c r="V73" i="3" s="1"/>
  <c r="T10" i="3"/>
  <c r="V10" i="3" s="1"/>
  <c r="S10" i="3"/>
  <c r="R10" i="3"/>
  <c r="R57" i="3"/>
  <c r="T57" i="3"/>
  <c r="V57" i="3" s="1"/>
  <c r="S57" i="3"/>
  <c r="S40" i="3"/>
  <c r="R40" i="3"/>
  <c r="T40" i="3"/>
  <c r="V40" i="3" s="1"/>
  <c r="S11" i="3"/>
  <c r="T11" i="3"/>
  <c r="V11" i="3" s="1"/>
  <c r="R11" i="3"/>
  <c r="R37" i="3"/>
  <c r="T37" i="3"/>
  <c r="V37" i="3" s="1"/>
  <c r="S37" i="3"/>
  <c r="T18" i="3"/>
  <c r="V18" i="3" s="1"/>
  <c r="S18" i="3"/>
  <c r="R18" i="3"/>
  <c r="S48" i="3"/>
  <c r="T48" i="3"/>
  <c r="V48" i="3" s="1"/>
  <c r="R48" i="3"/>
  <c r="T46" i="3"/>
  <c r="V46" i="3" s="1"/>
  <c r="S46" i="3"/>
  <c r="R46" i="3"/>
  <c r="R62" i="3"/>
  <c r="T62" i="3"/>
  <c r="V62" i="3" s="1"/>
  <c r="S62" i="3"/>
  <c r="T39" i="3"/>
  <c r="V39" i="3" s="1"/>
  <c r="S39" i="3"/>
  <c r="R39" i="3"/>
  <c r="S32" i="3"/>
  <c r="R32" i="3"/>
  <c r="T32" i="3"/>
  <c r="V32" i="3" s="1"/>
  <c r="S9" i="3"/>
  <c r="R9" i="3"/>
  <c r="T9" i="3"/>
  <c r="R41" i="3"/>
  <c r="T41" i="3"/>
  <c r="V41" i="3" s="1"/>
  <c r="S41" i="3"/>
  <c r="T22" i="3"/>
  <c r="V22" i="3" s="1"/>
  <c r="S22" i="3"/>
  <c r="R22" i="3"/>
  <c r="R49" i="3"/>
  <c r="T49" i="3"/>
  <c r="V49" i="3" s="1"/>
  <c r="S49" i="3"/>
  <c r="R50" i="3"/>
  <c r="T50" i="3"/>
  <c r="V50" i="3" s="1"/>
  <c r="S50" i="3"/>
  <c r="T31" i="3"/>
  <c r="V31" i="3" s="1"/>
  <c r="S31" i="3"/>
  <c r="R31" i="3"/>
  <c r="R12" i="3"/>
  <c r="T12" i="3"/>
  <c r="V12" i="3" s="1"/>
  <c r="S12" i="3"/>
  <c r="S36" i="3"/>
  <c r="R36" i="3"/>
  <c r="T36" i="3"/>
  <c r="V36" i="3" s="1"/>
  <c r="S65" i="3"/>
  <c r="R65" i="3"/>
  <c r="T65" i="3"/>
  <c r="V65" i="3" s="1"/>
  <c r="S28" i="3"/>
  <c r="R28" i="3"/>
  <c r="T28" i="3"/>
  <c r="V28" i="3" s="1"/>
  <c r="S16" i="3"/>
  <c r="R16" i="3"/>
  <c r="T16" i="3"/>
  <c r="V16" i="3" s="1"/>
  <c r="R17" i="3"/>
  <c r="S17" i="3"/>
  <c r="T17" i="3"/>
  <c r="V17" i="3" s="1"/>
  <c r="R33" i="3"/>
  <c r="T33" i="3"/>
  <c r="V33" i="3" s="1"/>
  <c r="S33" i="3"/>
  <c r="S52" i="3"/>
  <c r="R52" i="3"/>
  <c r="T52" i="3"/>
  <c r="V52" i="3" s="1"/>
  <c r="T14" i="3"/>
  <c r="V14" i="3" s="1"/>
  <c r="R14" i="3"/>
  <c r="S14" i="3"/>
  <c r="T30" i="3"/>
  <c r="V30" i="3" s="1"/>
  <c r="S30" i="3"/>
  <c r="R30" i="3"/>
  <c r="T47" i="3"/>
  <c r="V47" i="3" s="1"/>
  <c r="S47" i="3"/>
  <c r="R47" i="3"/>
  <c r="S69" i="3"/>
  <c r="R69" i="3"/>
  <c r="T69" i="3"/>
  <c r="V69" i="3" s="1"/>
  <c r="T58" i="3"/>
  <c r="V58" i="3" s="1"/>
  <c r="S58" i="3"/>
  <c r="R58" i="3"/>
  <c r="R74" i="3"/>
  <c r="T74" i="3"/>
  <c r="V74" i="3" s="1"/>
  <c r="S74" i="3"/>
  <c r="T75" i="3"/>
  <c r="V75" i="3" s="1"/>
  <c r="S75" i="3"/>
  <c r="R75" i="3"/>
  <c r="S44" i="3"/>
  <c r="T44" i="3"/>
  <c r="V44" i="3" s="1"/>
  <c r="R44" i="3"/>
  <c r="T15" i="3"/>
  <c r="V15" i="3" s="1"/>
  <c r="S15" i="3"/>
  <c r="R15" i="3"/>
  <c r="S56" i="3"/>
  <c r="T56" i="3"/>
  <c r="V56" i="3" s="1"/>
  <c r="R56" i="3"/>
  <c r="R24" i="2"/>
  <c r="V24" i="2"/>
  <c r="S24" i="2"/>
  <c r="S30" i="2"/>
  <c r="V30" i="2"/>
  <c r="R30" i="2"/>
  <c r="R15" i="2"/>
  <c r="V15" i="2"/>
  <c r="S15" i="2"/>
  <c r="V36" i="2"/>
  <c r="S36" i="2"/>
  <c r="R36" i="2"/>
  <c r="V18" i="2"/>
  <c r="S18" i="2"/>
  <c r="R18" i="2"/>
  <c r="V16" i="2"/>
  <c r="R16" i="2"/>
  <c r="S16" i="2"/>
  <c r="V21" i="2"/>
  <c r="S21" i="2"/>
  <c r="R21" i="2"/>
  <c r="R27" i="2"/>
  <c r="S27" i="2"/>
  <c r="V27" i="2"/>
  <c r="R20" i="2"/>
  <c r="V20" i="2"/>
  <c r="S20" i="2"/>
  <c r="V29" i="2"/>
  <c r="S29" i="2"/>
  <c r="R29" i="2"/>
  <c r="S11" i="2"/>
  <c r="R11" i="2"/>
  <c r="V11" i="2"/>
  <c r="R14" i="2"/>
  <c r="V14" i="2"/>
  <c r="S14" i="2"/>
  <c r="V17" i="2"/>
  <c r="S17" i="2"/>
  <c r="R17" i="2"/>
  <c r="S26" i="2"/>
  <c r="R26" i="2"/>
  <c r="V26" i="2"/>
  <c r="V12" i="2"/>
  <c r="R12" i="2"/>
  <c r="S12" i="2"/>
  <c r="S23" i="2"/>
  <c r="R23" i="2"/>
  <c r="V23" i="2"/>
  <c r="R31" i="2"/>
  <c r="V31" i="2"/>
  <c r="S31" i="2"/>
  <c r="S28" i="2"/>
  <c r="R28" i="2"/>
  <c r="V28" i="2"/>
  <c r="S10" i="2"/>
  <c r="R10" i="2"/>
  <c r="V10" i="2"/>
  <c r="S9" i="2"/>
  <c r="R9" i="2"/>
  <c r="V25" i="2"/>
  <c r="R25" i="2"/>
  <c r="S25" i="2"/>
  <c r="V33" i="2"/>
  <c r="S33" i="2"/>
  <c r="R33" i="2"/>
  <c r="S19" i="2"/>
  <c r="V19" i="2"/>
  <c r="R19" i="2"/>
  <c r="R35" i="2"/>
  <c r="S35" i="2"/>
  <c r="V35" i="2"/>
  <c r="V32" i="2"/>
  <c r="R32" i="2"/>
  <c r="S32" i="2"/>
  <c r="V22" i="2"/>
  <c r="S22" i="2"/>
  <c r="R22" i="2"/>
  <c r="S13" i="2"/>
  <c r="V13" i="2"/>
  <c r="R13" i="2"/>
  <c r="Q10" i="1"/>
  <c r="Q14" i="1"/>
  <c r="Q18" i="1"/>
  <c r="Q22" i="1"/>
  <c r="Q26" i="1"/>
  <c r="Q30" i="1"/>
  <c r="Q34" i="1"/>
  <c r="Q38" i="1"/>
  <c r="Q12" i="1"/>
  <c r="Q24" i="1"/>
  <c r="Q36" i="1"/>
  <c r="Q11" i="1"/>
  <c r="Q15" i="1"/>
  <c r="Q19" i="1"/>
  <c r="Q23" i="1"/>
  <c r="Q27" i="1"/>
  <c r="Q31" i="1"/>
  <c r="Q35" i="1"/>
  <c r="Q39" i="1"/>
  <c r="Q9" i="1"/>
  <c r="Q16" i="1"/>
  <c r="Q32" i="1"/>
  <c r="Q13" i="1"/>
  <c r="Q17" i="1"/>
  <c r="Q21" i="1"/>
  <c r="Q25" i="1"/>
  <c r="Q29" i="1"/>
  <c r="Q33" i="1"/>
  <c r="Q37" i="1"/>
  <c r="Q20" i="1"/>
  <c r="Q28" i="1"/>
  <c r="X7" i="1"/>
  <c r="W7" i="1"/>
  <c r="P80" i="5" l="1"/>
  <c r="P79" i="5"/>
  <c r="AB7" i="5"/>
  <c r="Z7" i="5"/>
  <c r="AD7" i="5"/>
  <c r="AA7" i="5"/>
  <c r="V9" i="5"/>
  <c r="P82" i="4"/>
  <c r="P83" i="4"/>
  <c r="AB7" i="4"/>
  <c r="AA7" i="4"/>
  <c r="Z7" i="4"/>
  <c r="AD7" i="4"/>
  <c r="D85" i="4"/>
  <c r="D83" i="4"/>
  <c r="AJ7" i="4"/>
  <c r="AF7" i="4"/>
  <c r="AH7" i="4"/>
  <c r="P81" i="3"/>
  <c r="P80" i="3"/>
  <c r="V9" i="3"/>
  <c r="AB7" i="3"/>
  <c r="AD7" i="3"/>
  <c r="Z7" i="3"/>
  <c r="AA7" i="3"/>
  <c r="AD7" i="2"/>
  <c r="Z7" i="2"/>
  <c r="AB7" i="2"/>
  <c r="AA7" i="2"/>
  <c r="P40" i="2"/>
  <c r="P39" i="2"/>
  <c r="V9" i="2"/>
  <c r="T37" i="1"/>
  <c r="T33" i="1"/>
  <c r="T29" i="1"/>
  <c r="T25" i="1"/>
  <c r="T21" i="1"/>
  <c r="T17" i="1"/>
  <c r="T13" i="1"/>
  <c r="T36" i="1"/>
  <c r="T32" i="1"/>
  <c r="T28" i="1"/>
  <c r="T24" i="1"/>
  <c r="T20" i="1"/>
  <c r="T16" i="1"/>
  <c r="T12" i="1"/>
  <c r="T38" i="1"/>
  <c r="T34" i="1"/>
  <c r="T30" i="1"/>
  <c r="T39" i="1"/>
  <c r="T35" i="1"/>
  <c r="T31" i="1"/>
  <c r="T27" i="1"/>
  <c r="T23" i="1"/>
  <c r="T19" i="1"/>
  <c r="T15" i="1"/>
  <c r="T22" i="1"/>
  <c r="T18" i="1"/>
  <c r="T14" i="1"/>
  <c r="T26" i="1"/>
  <c r="T11" i="1"/>
  <c r="T9" i="1"/>
  <c r="D82" i="5" l="1"/>
  <c r="D80" i="5"/>
  <c r="AJ7" i="5"/>
  <c r="D79" i="5" s="1"/>
  <c r="AF7" i="5"/>
  <c r="AH7" i="5"/>
  <c r="Y7" i="4"/>
  <c r="AC7" i="4" s="1"/>
  <c r="D82" i="4"/>
  <c r="D83" i="3"/>
  <c r="D81" i="3"/>
  <c r="AJ7" i="3"/>
  <c r="AF7" i="3"/>
  <c r="AH7" i="3"/>
  <c r="D42" i="2"/>
  <c r="D40" i="2"/>
  <c r="AF7" i="2"/>
  <c r="AJ7" i="2"/>
  <c r="AH7" i="2"/>
  <c r="T10" i="1"/>
  <c r="V10" i="1" s="1"/>
  <c r="S26" i="1"/>
  <c r="V26" i="1"/>
  <c r="R26" i="1"/>
  <c r="S19" i="1"/>
  <c r="R19" i="1"/>
  <c r="V19" i="1"/>
  <c r="S16" i="1"/>
  <c r="R16" i="1"/>
  <c r="V16" i="1"/>
  <c r="S14" i="1"/>
  <c r="V14" i="1"/>
  <c r="R14" i="1"/>
  <c r="S23" i="1"/>
  <c r="R23" i="1"/>
  <c r="V23" i="1"/>
  <c r="S39" i="1"/>
  <c r="R39" i="1"/>
  <c r="V39" i="1"/>
  <c r="S34" i="1"/>
  <c r="V34" i="1"/>
  <c r="R34" i="1"/>
  <c r="S20" i="1"/>
  <c r="R20" i="1"/>
  <c r="V20" i="1"/>
  <c r="S36" i="1"/>
  <c r="R36" i="1"/>
  <c r="V36" i="1"/>
  <c r="V21" i="1"/>
  <c r="S21" i="1"/>
  <c r="R21" i="1"/>
  <c r="R37" i="1"/>
  <c r="V37" i="1"/>
  <c r="S37" i="1"/>
  <c r="S35" i="1"/>
  <c r="V35" i="1"/>
  <c r="R35" i="1"/>
  <c r="S32" i="1"/>
  <c r="R32" i="1"/>
  <c r="V32" i="1"/>
  <c r="V17" i="1"/>
  <c r="S17" i="1"/>
  <c r="R17" i="1"/>
  <c r="S18" i="1"/>
  <c r="V18" i="1"/>
  <c r="R18" i="1"/>
  <c r="S27" i="1"/>
  <c r="R27" i="1"/>
  <c r="V27" i="1"/>
  <c r="S38" i="1"/>
  <c r="V38" i="1"/>
  <c r="R38" i="1"/>
  <c r="S24" i="1"/>
  <c r="R24" i="1"/>
  <c r="V24" i="1"/>
  <c r="V25" i="1"/>
  <c r="S25" i="1"/>
  <c r="R25" i="1"/>
  <c r="S30" i="1"/>
  <c r="V30" i="1"/>
  <c r="R30" i="1"/>
  <c r="R33" i="1"/>
  <c r="V33" i="1"/>
  <c r="S33" i="1"/>
  <c r="S22" i="1"/>
  <c r="V22" i="1"/>
  <c r="R22" i="1"/>
  <c r="S15" i="1"/>
  <c r="R15" i="1"/>
  <c r="V15" i="1"/>
  <c r="S31" i="1"/>
  <c r="V31" i="1"/>
  <c r="R31" i="1"/>
  <c r="S12" i="1"/>
  <c r="R12" i="1"/>
  <c r="V12" i="1"/>
  <c r="S28" i="1"/>
  <c r="R28" i="1"/>
  <c r="V28" i="1"/>
  <c r="V13" i="1"/>
  <c r="S13" i="1"/>
  <c r="R13" i="1"/>
  <c r="V29" i="1"/>
  <c r="S29" i="1"/>
  <c r="R29" i="1"/>
  <c r="S10" i="1"/>
  <c r="R10" i="1"/>
  <c r="V9" i="1"/>
  <c r="R9" i="1"/>
  <c r="S9" i="1"/>
  <c r="R11" i="1"/>
  <c r="V11" i="1"/>
  <c r="S11" i="1"/>
  <c r="AE7" i="4" l="1"/>
  <c r="AI7" i="4"/>
  <c r="AK7" i="4"/>
  <c r="Y7" i="5"/>
  <c r="P81" i="4"/>
  <c r="D81" i="4"/>
  <c r="AG7" i="4"/>
  <c r="D80" i="3"/>
  <c r="Y7" i="3"/>
  <c r="AK7" i="3" s="1"/>
  <c r="D39" i="2"/>
  <c r="Y7" i="2"/>
  <c r="AG7" i="2" s="1"/>
  <c r="P43" i="1"/>
  <c r="P42" i="1"/>
  <c r="AB7" i="1"/>
  <c r="AD7" i="1"/>
  <c r="Z7" i="1"/>
  <c r="AA7" i="1"/>
  <c r="AG7" i="5" l="1"/>
  <c r="P78" i="5"/>
  <c r="D78" i="5"/>
  <c r="AI7" i="3"/>
  <c r="AC7" i="5"/>
  <c r="AE7" i="5"/>
  <c r="AK7" i="5"/>
  <c r="AI7" i="5"/>
  <c r="P79" i="3"/>
  <c r="D79" i="3"/>
  <c r="AC7" i="3"/>
  <c r="AE7" i="3"/>
  <c r="AG7" i="3"/>
  <c r="P38" i="2"/>
  <c r="D38" i="2"/>
  <c r="AC7" i="2"/>
  <c r="AE7" i="2"/>
  <c r="AK7" i="2"/>
  <c r="AI7" i="2"/>
  <c r="D45" i="1"/>
  <c r="D43" i="1"/>
  <c r="AF7" i="1"/>
  <c r="AJ7" i="1"/>
  <c r="AH7" i="1"/>
  <c r="D42" i="1" l="1"/>
  <c r="Y7" i="1"/>
  <c r="AI7" i="1" s="1"/>
  <c r="AG7" i="1" l="1"/>
  <c r="AK7" i="1"/>
  <c r="P41" i="1"/>
  <c r="D41" i="1"/>
  <c r="AE7" i="1"/>
  <c r="AC7" i="1"/>
</calcChain>
</file>

<file path=xl/sharedStrings.xml><?xml version="1.0" encoding="utf-8"?>
<sst xmlns="http://schemas.openxmlformats.org/spreadsheetml/2006/main" count="1809" uniqueCount="701">
  <si>
    <t>HỌC VIỆN CÔNG NGHỆ BƯU CHÍNH VIỄN THÔNG</t>
  </si>
  <si>
    <t>TRUNG TÂM KHẢO THÍ VÀ ĐẢM BẢO CHẤT LƯỢNG GIÁO DỤC</t>
  </si>
  <si>
    <t>Học phần:</t>
  </si>
  <si>
    <t>Học phần</t>
  </si>
  <si>
    <t>Lớp</t>
  </si>
  <si>
    <t>Sỹ số</t>
  </si>
  <si>
    <t>Vi phạm quy chế thi</t>
  </si>
  <si>
    <t>Vắng thi</t>
  </si>
  <si>
    <t>Thi lại</t>
  </si>
  <si>
    <t>Học lại</t>
  </si>
  <si>
    <t>Thi đạt</t>
  </si>
  <si>
    <t>Số tín chỉ:</t>
  </si>
  <si>
    <t>Ngày thi:</t>
  </si>
  <si>
    <t>Số
TT</t>
  </si>
  <si>
    <t>Mã SV</t>
  </si>
  <si>
    <t>Họ và tên</t>
  </si>
  <si>
    <t>Ngày sinh</t>
  </si>
  <si>
    <t>Điểm CC</t>
  </si>
  <si>
    <t>Điểm TBKT</t>
  </si>
  <si>
    <t>Điểm TN-TH</t>
  </si>
  <si>
    <t>Điểm BTTL</t>
  </si>
  <si>
    <t>Mã đề</t>
  </si>
  <si>
    <t>Điểm thi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</si>
  <si>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</si>
  <si>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</si>
  <si>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</si>
  <si>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</si>
  <si>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</si>
  <si>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</si>
  <si>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</si>
  <si>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</si>
  <si>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</si>
  <si>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</si>
  <si>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</si>
  <si>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Bằng
số</t>
  </si>
  <si>
    <t>Bằng
chữ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</si>
  <si>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</si>
  <si>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</si>
  <si>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</si>
  <si>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</si>
  <si>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</si>
  <si>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</si>
  <si>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</si>
  <si>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</si>
  <si>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không đạt:</t>
  </si>
  <si>
    <t>- Số SV vắng thi có phép:</t>
  </si>
  <si>
    <t>- Số SV thi lại:</t>
  </si>
  <si>
    <t xml:space="preserve">CÁN BỘ KHỚP PHÁCH </t>
  </si>
  <si>
    <t>SỐ 1</t>
  </si>
  <si>
    <t>SỐ 2</t>
  </si>
  <si>
    <t>KT TRƯỞNG TRUNG TÂM
PHÓ TRƯỞNG TRUNG TÂM</t>
  </si>
  <si>
    <t>Trần Thị Mỹ Hạnh</t>
  </si>
  <si>
    <t>Hà Nội, ngày   tháng   năm 2019</t>
  </si>
  <si>
    <t>Thi lần 1 học kỳ hè năm học 2018 - 2019</t>
  </si>
  <si>
    <t>NGÔN NGỮ LẬP TRÌNH C++</t>
  </si>
  <si>
    <t>Nhóm: ITN3109-01</t>
  </si>
  <si>
    <t>Giờ thi:13H00</t>
  </si>
  <si>
    <t>Nhóm: ITN3109-02</t>
  </si>
  <si>
    <t>Nhóm: ITN3109-03</t>
  </si>
  <si>
    <t>Nhóm: ITN3109-04</t>
  </si>
  <si>
    <t>Nhóm: ITN3109-05</t>
  </si>
  <si>
    <t>B17DCVT005</t>
  </si>
  <si>
    <t>Đặng Tuấn</t>
  </si>
  <si>
    <t>Anh</t>
  </si>
  <si>
    <t>B17DCCN023</t>
  </si>
  <si>
    <t>Nguyễn Đức</t>
  </si>
  <si>
    <t>B17DCCN030</t>
  </si>
  <si>
    <t>Nguyễn Quang</t>
  </si>
  <si>
    <t>B17DCVT014</t>
  </si>
  <si>
    <t>Nguyễn Tiến</t>
  </si>
  <si>
    <t>B17DCCN054</t>
  </si>
  <si>
    <t>Trịnh Tuấn</t>
  </si>
  <si>
    <t>B17DCCN059</t>
  </si>
  <si>
    <t>Vũ Tuấn</t>
  </si>
  <si>
    <t>B17DCCN080</t>
  </si>
  <si>
    <t>Bùi Quang</t>
  </si>
  <si>
    <t>Chất</t>
  </si>
  <si>
    <t>B16DCCN031</t>
  </si>
  <si>
    <t>Phạm Quang</t>
  </si>
  <si>
    <t>Chiến</t>
  </si>
  <si>
    <t>B17DCVT038</t>
  </si>
  <si>
    <t>Nguyễn Thành</t>
  </si>
  <si>
    <t>Chung</t>
  </si>
  <si>
    <t>B16DCCN033</t>
  </si>
  <si>
    <t>Cao Minh</t>
  </si>
  <si>
    <t>Chúng</t>
  </si>
  <si>
    <t>B16DCCN038</t>
  </si>
  <si>
    <t>Nguyễn Bá</t>
  </si>
  <si>
    <t>Cương</t>
  </si>
  <si>
    <t>B16DCAT029</t>
  </si>
  <si>
    <t>Lê Đỗ Bá</t>
  </si>
  <si>
    <t>Danh</t>
  </si>
  <si>
    <t>B17DCCN152</t>
  </si>
  <si>
    <t>Đồng Thị Thu</t>
  </si>
  <si>
    <t>Dung</t>
  </si>
  <si>
    <t>B17DCAT054</t>
  </si>
  <si>
    <t>Dũng</t>
  </si>
  <si>
    <t>B15DCCN145</t>
  </si>
  <si>
    <t>B16DCCN098</t>
  </si>
  <si>
    <t>Phạm Việt</t>
  </si>
  <si>
    <t>B16DCCN057</t>
  </si>
  <si>
    <t>Nguyễn Thị</t>
  </si>
  <si>
    <t>Đào</t>
  </si>
  <si>
    <t>B14DCCN402</t>
  </si>
  <si>
    <t>Bùi Văn</t>
  </si>
  <si>
    <t>Đạt</t>
  </si>
  <si>
    <t>B16DCCN065</t>
  </si>
  <si>
    <t>Nguyễn Văn</t>
  </si>
  <si>
    <t>B16DCCN531</t>
  </si>
  <si>
    <t>Trần Quang Tiến</t>
  </si>
  <si>
    <t>B16DCCN070</t>
  </si>
  <si>
    <t>Vũ Văn</t>
  </si>
  <si>
    <t>B14DCAT194</t>
  </si>
  <si>
    <t>Vũ Thành</t>
  </si>
  <si>
    <t>Đô</t>
  </si>
  <si>
    <t>B17DCCN128</t>
  </si>
  <si>
    <t>Độ</t>
  </si>
  <si>
    <t>B17DCDT039</t>
  </si>
  <si>
    <t>Nguyễn Huy</t>
  </si>
  <si>
    <t>Đông</t>
  </si>
  <si>
    <t>B14DCAT218</t>
  </si>
  <si>
    <t>Lê Hoàng</t>
  </si>
  <si>
    <t>Đức</t>
  </si>
  <si>
    <t>B17DCCN188</t>
  </si>
  <si>
    <t>Nguyễn Thị Hương</t>
  </si>
  <si>
    <t>Giang</t>
  </si>
  <si>
    <t>B16DCAT046</t>
  </si>
  <si>
    <t>Chu Minh</t>
  </si>
  <si>
    <t>Hải</t>
  </si>
  <si>
    <t>B16DCCN416</t>
  </si>
  <si>
    <t>Trần Thị</t>
  </si>
  <si>
    <t>B17DCCN756</t>
  </si>
  <si>
    <t>Lê Văn</t>
  </si>
  <si>
    <t>Hiệp</t>
  </si>
  <si>
    <t>B16DCCN142</t>
  </si>
  <si>
    <t>Lê Minh</t>
  </si>
  <si>
    <t>Hiếu</t>
  </si>
  <si>
    <t>B17DCCN228</t>
  </si>
  <si>
    <t>B16DCCN146</t>
  </si>
  <si>
    <t>B14DCCN277</t>
  </si>
  <si>
    <t>Vũ Quang</t>
  </si>
  <si>
    <t>B17DCDT080</t>
  </si>
  <si>
    <t>Nguyễn Hữu</t>
  </si>
  <si>
    <t>Hiệu</t>
  </si>
  <si>
    <t>B17DCCN248</t>
  </si>
  <si>
    <t>Đỗ Thị Thanh</t>
  </si>
  <si>
    <t>Hoa</t>
  </si>
  <si>
    <t>B16DCAT059</t>
  </si>
  <si>
    <t>Hòa</t>
  </si>
  <si>
    <t>B17DCCN260</t>
  </si>
  <si>
    <t>Ngô Việt</t>
  </si>
  <si>
    <t>Hoàng</t>
  </si>
  <si>
    <t>B16DCCN157</t>
  </si>
  <si>
    <t>Phạm Huy</t>
  </si>
  <si>
    <t>B17DCCN315</t>
  </si>
  <si>
    <t>Nguyễn Ngọc</t>
  </si>
  <si>
    <t>Huy</t>
  </si>
  <si>
    <t>B17DCCN320</t>
  </si>
  <si>
    <t>B17DCCN349</t>
  </si>
  <si>
    <t>Phạm Văn</t>
  </si>
  <si>
    <t>Khoa</t>
  </si>
  <si>
    <t>B16DCCN200</t>
  </si>
  <si>
    <t>Đặng Đình Tùng</t>
  </si>
  <si>
    <t>Lâm</t>
  </si>
  <si>
    <t>B17DCCN363</t>
  </si>
  <si>
    <t>Đặng Ngọc</t>
  </si>
  <si>
    <t>B17DCVT203</t>
  </si>
  <si>
    <t>Nguyễn Tùng</t>
  </si>
  <si>
    <t>B17DCCN369</t>
  </si>
  <si>
    <t>Lê Thị Nhật</t>
  </si>
  <si>
    <t>Lệ</t>
  </si>
  <si>
    <t>B17DCDT116</t>
  </si>
  <si>
    <t>Phạm Phi</t>
  </si>
  <si>
    <t>Long</t>
  </si>
  <si>
    <t>B16DCAT103</t>
  </si>
  <si>
    <t>Nguyễn Bùi</t>
  </si>
  <si>
    <t>Ly</t>
  </si>
  <si>
    <t>B15DCCN359</t>
  </si>
  <si>
    <t>Minh</t>
  </si>
  <si>
    <t>B15DCCN356</t>
  </si>
  <si>
    <t>Trương Hoàng</t>
  </si>
  <si>
    <t>B17DCVT243</t>
  </si>
  <si>
    <t>Đỗ Phương</t>
  </si>
  <si>
    <t>Nam</t>
  </si>
  <si>
    <t>B17DCCN436</t>
  </si>
  <si>
    <t>Lê Vũ</t>
  </si>
  <si>
    <t>B16DCAT132</t>
  </si>
  <si>
    <t>Vũ Tiến</t>
  </si>
  <si>
    <t>Quốc</t>
  </si>
  <si>
    <t>B17DCVT306</t>
  </si>
  <si>
    <t>Nguyễn Cao</t>
  </si>
  <si>
    <t>Sơn</t>
  </si>
  <si>
    <t>B17DCVT309</t>
  </si>
  <si>
    <t>Nguyễn Hồng</t>
  </si>
  <si>
    <t>B16DCCN328</t>
  </si>
  <si>
    <t>Thành</t>
  </si>
  <si>
    <t>B17DCCN564</t>
  </si>
  <si>
    <t>Vũ Chiến</t>
  </si>
  <si>
    <t>Thắng</t>
  </si>
  <si>
    <t>B17DCAT172</t>
  </si>
  <si>
    <t>Đinh Minh</t>
  </si>
  <si>
    <t>Thiên</t>
  </si>
  <si>
    <t>B15DCCN533</t>
  </si>
  <si>
    <t>Thịnh</t>
  </si>
  <si>
    <t>B16DCCN342</t>
  </si>
  <si>
    <t>B17DCAT178</t>
  </si>
  <si>
    <t>Nguyễn Như</t>
  </si>
  <si>
    <t>Thuần</t>
  </si>
  <si>
    <t>B17DCDT180</t>
  </si>
  <si>
    <t>Tiến</t>
  </si>
  <si>
    <t>B17DCCN632</t>
  </si>
  <si>
    <t>Bùi Đức</t>
  </si>
  <si>
    <t>Trường</t>
  </si>
  <si>
    <t>B16DCCN383</t>
  </si>
  <si>
    <t>Hoàng Minh</t>
  </si>
  <si>
    <t>Tuấn</t>
  </si>
  <si>
    <t>B16DCCN386</t>
  </si>
  <si>
    <t>Lưu Văn</t>
  </si>
  <si>
    <t>B17DCCN657</t>
  </si>
  <si>
    <t>B16DCAT175</t>
  </si>
  <si>
    <t>Vĩ</t>
  </si>
  <si>
    <t>B17DCDT212</t>
  </si>
  <si>
    <t>Mai Đắc</t>
  </si>
  <si>
    <t>Việt</t>
  </si>
  <si>
    <t>B17DCAT211</t>
  </si>
  <si>
    <t>Đinh Thế</t>
  </si>
  <si>
    <t>Vinh</t>
  </si>
  <si>
    <t>E17CQCN02-B</t>
  </si>
  <si>
    <t>D17CQCN06-B</t>
  </si>
  <si>
    <t>E17CQCN01-B</t>
  </si>
  <si>
    <t>D17CQCN08-B</t>
  </si>
  <si>
    <t>D16CQCN07-B</t>
  </si>
  <si>
    <t>D16CQCN01-B</t>
  </si>
  <si>
    <t>D16CQCN06-B</t>
  </si>
  <si>
    <t>D16CQAT01-B</t>
  </si>
  <si>
    <t>D17CQAT02-B</t>
  </si>
  <si>
    <t>D15HTTT1</t>
  </si>
  <si>
    <t>D16CQCN02-B</t>
  </si>
  <si>
    <t>D14CNPM2</t>
  </si>
  <si>
    <t>D16CQCN09-B</t>
  </si>
  <si>
    <t>D14CQAT02-B</t>
  </si>
  <si>
    <t>D16CQAT02-B</t>
  </si>
  <si>
    <t>D16CQCN08-B</t>
  </si>
  <si>
    <t>D17CQCN13-B</t>
  </si>
  <si>
    <t>D17CQCN12-B</t>
  </si>
  <si>
    <t>D14HTTT2</t>
  </si>
  <si>
    <t>D16CQAT03-B</t>
  </si>
  <si>
    <t>D16CQCN05-B</t>
  </si>
  <si>
    <t>D17CQCN01-B</t>
  </si>
  <si>
    <t>D17CQCN03-B</t>
  </si>
  <si>
    <t>D17CQCN09-B</t>
  </si>
  <si>
    <t>D15HTTT4</t>
  </si>
  <si>
    <t>D15HTTT2</t>
  </si>
  <si>
    <t>D16CQAT04-B</t>
  </si>
  <si>
    <t>E15CQCN01-B</t>
  </si>
  <si>
    <t>D17CQAT03-B</t>
  </si>
  <si>
    <t>B15DCCN019</t>
  </si>
  <si>
    <t>Nguyễn Trung</t>
  </si>
  <si>
    <t>B16DCCN039</t>
  </si>
  <si>
    <t>Vũ Đức</t>
  </si>
  <si>
    <t>B16DCCN041</t>
  </si>
  <si>
    <t>Đinh Mạnh</t>
  </si>
  <si>
    <t>Cường</t>
  </si>
  <si>
    <t>B16DCCN094</t>
  </si>
  <si>
    <t>Mai Danh</t>
  </si>
  <si>
    <t>B15DCPT052</t>
  </si>
  <si>
    <t>Nguyễn Khắc</t>
  </si>
  <si>
    <t>Duy</t>
  </si>
  <si>
    <t>B17DCCN178</t>
  </si>
  <si>
    <t>Nguyễn Mạnh</t>
  </si>
  <si>
    <t>B17DCCN167</t>
  </si>
  <si>
    <t>Hoàng Ngọc</t>
  </si>
  <si>
    <t>Dương</t>
  </si>
  <si>
    <t>B14DCAT105</t>
  </si>
  <si>
    <t>Nguyễn Viết</t>
  </si>
  <si>
    <t>Đạo</t>
  </si>
  <si>
    <t>B15DCCN108</t>
  </si>
  <si>
    <t>Nguyễn Tài</t>
  </si>
  <si>
    <t>B17DCCN116</t>
  </si>
  <si>
    <t>B16DCCN055</t>
  </si>
  <si>
    <t>Vũ Hải</t>
  </si>
  <si>
    <t>Đăng</t>
  </si>
  <si>
    <t>B17DCCN198</t>
  </si>
  <si>
    <t>Đỗ Thanh</t>
  </si>
  <si>
    <t>B16DCCN128</t>
  </si>
  <si>
    <t>Lê Thị</t>
  </si>
  <si>
    <t>Hạnh</t>
  </si>
  <si>
    <t>B15DCCN201</t>
  </si>
  <si>
    <t>Đào Thị</t>
  </si>
  <si>
    <t>Hiên</t>
  </si>
  <si>
    <t>B17DCCN215</t>
  </si>
  <si>
    <t>Đặng Đình</t>
  </si>
  <si>
    <t>Hiển</t>
  </si>
  <si>
    <t>B15DCQT058</t>
  </si>
  <si>
    <t>Bùi Trung</t>
  </si>
  <si>
    <t>B16DCCN140</t>
  </si>
  <si>
    <t>Đào Minh</t>
  </si>
  <si>
    <t>B17DCCN233</t>
  </si>
  <si>
    <t>Nguyễn Minh</t>
  </si>
  <si>
    <t>B17DCAT072</t>
  </si>
  <si>
    <t>B15DCCN214</t>
  </si>
  <si>
    <t>B17DCCN250</t>
  </si>
  <si>
    <t>Đào Đình</t>
  </si>
  <si>
    <t>B15DCCN250</t>
  </si>
  <si>
    <t>Lê Kim</t>
  </si>
  <si>
    <t>Hùng</t>
  </si>
  <si>
    <t>B15DCAT086</t>
  </si>
  <si>
    <t>Phạm Thái</t>
  </si>
  <si>
    <t>B16DCCN178</t>
  </si>
  <si>
    <t>B16DCCN181</t>
  </si>
  <si>
    <t>B17DCCN318</t>
  </si>
  <si>
    <t>B17DCAT098</t>
  </si>
  <si>
    <t>B16DCAT073</t>
  </si>
  <si>
    <t>Đinh Trọng</t>
  </si>
  <si>
    <t>Hưng</t>
  </si>
  <si>
    <t>B17DCAT102</t>
  </si>
  <si>
    <t>Đào Duy</t>
  </si>
  <si>
    <t>Khanh</t>
  </si>
  <si>
    <t>B16DCAT082</t>
  </si>
  <si>
    <t>Nguyễn Văn Bảo</t>
  </si>
  <si>
    <t>B16DCAT084</t>
  </si>
  <si>
    <t>Trần Trung</t>
  </si>
  <si>
    <t>Khiêm</t>
  </si>
  <si>
    <t>B16DCCN192</t>
  </si>
  <si>
    <t>Khiên</t>
  </si>
  <si>
    <t>B17DCCN360</t>
  </si>
  <si>
    <t>Kiên</t>
  </si>
  <si>
    <t>B17DCCN371</t>
  </si>
  <si>
    <t>Đinh Quang</t>
  </si>
  <si>
    <t>Linh</t>
  </si>
  <si>
    <t>B17DCCN376</t>
  </si>
  <si>
    <t>Nguyễn Đình</t>
  </si>
  <si>
    <t>B15DCCN313</t>
  </si>
  <si>
    <t>Lê Xuân</t>
  </si>
  <si>
    <t>Lộc</t>
  </si>
  <si>
    <t>B16DCCN226</t>
  </si>
  <si>
    <t>Thái Khắc</t>
  </si>
  <si>
    <t>Mạnh</t>
  </si>
  <si>
    <t>B15DCCN358</t>
  </si>
  <si>
    <t>Bùi Chí</t>
  </si>
  <si>
    <t>B14DCAT243</t>
  </si>
  <si>
    <t>Đặng Phạm Thế</t>
  </si>
  <si>
    <t>B16DCAT106</t>
  </si>
  <si>
    <t>Nguyễn Công</t>
  </si>
  <si>
    <t>B17DCCN426</t>
  </si>
  <si>
    <t>Trần Văn</t>
  </si>
  <si>
    <t>B16DCCN244</t>
  </si>
  <si>
    <t>Trần Khắc</t>
  </si>
  <si>
    <t>B17DCVT264</t>
  </si>
  <si>
    <t>Ngọc</t>
  </si>
  <si>
    <t>B17DCCN737</t>
  </si>
  <si>
    <t>Trần Đức An</t>
  </si>
  <si>
    <t>Nguyên</t>
  </si>
  <si>
    <t>B16DCCN257</t>
  </si>
  <si>
    <t>Nguyễn Anh</t>
  </si>
  <si>
    <t>Nhân</t>
  </si>
  <si>
    <t>B16DCAT118</t>
  </si>
  <si>
    <t>Phạm Đình</t>
  </si>
  <si>
    <t>Nhất</t>
  </si>
  <si>
    <t>B15DCCN418</t>
  </si>
  <si>
    <t>Đỗ Xuân</t>
  </si>
  <si>
    <t>Phương</t>
  </si>
  <si>
    <t>B16DCCN273</t>
  </si>
  <si>
    <t>Nguyễn Hà</t>
  </si>
  <si>
    <t>B15DCTT061</t>
  </si>
  <si>
    <t>Nguyễn Trọng</t>
  </si>
  <si>
    <t>Quang</t>
  </si>
  <si>
    <t>B16DCCN507</t>
  </si>
  <si>
    <t>Tống Nguyên</t>
  </si>
  <si>
    <t>B14DCAT233</t>
  </si>
  <si>
    <t>Trịnh Đức</t>
  </si>
  <si>
    <t>B16DCCN291</t>
  </si>
  <si>
    <t>Đoàn Lê</t>
  </si>
  <si>
    <t>Quý</t>
  </si>
  <si>
    <t>B17DCCN548</t>
  </si>
  <si>
    <t>Đoàn Trắc</t>
  </si>
  <si>
    <t>Tài</t>
  </si>
  <si>
    <t>B15DCCN510</t>
  </si>
  <si>
    <t>Dương Công</t>
  </si>
  <si>
    <t>B15DCCN509</t>
  </si>
  <si>
    <t>Đinh Văn</t>
  </si>
  <si>
    <t>B16DCCN522</t>
  </si>
  <si>
    <t>Trần Tiến</t>
  </si>
  <si>
    <t>B14DCAT173</t>
  </si>
  <si>
    <t>Thiện</t>
  </si>
  <si>
    <t>B16DCCN340</t>
  </si>
  <si>
    <t>Nghiêm Phú</t>
  </si>
  <si>
    <t>Thiết</t>
  </si>
  <si>
    <t>B17DCCN594</t>
  </si>
  <si>
    <t>Lê Trung</t>
  </si>
  <si>
    <t>Thực</t>
  </si>
  <si>
    <t>B15DCAT168</t>
  </si>
  <si>
    <t>Trãi</t>
  </si>
  <si>
    <t>B16DCCN358</t>
  </si>
  <si>
    <t>Đinh Thị Huyền</t>
  </si>
  <si>
    <t>Trang</t>
  </si>
  <si>
    <t>B15DCCN580</t>
  </si>
  <si>
    <t>Đỗ Văn</t>
  </si>
  <si>
    <t>Trung</t>
  </si>
  <si>
    <t>B15DCAT179</t>
  </si>
  <si>
    <t>Đậu Quang</t>
  </si>
  <si>
    <t>B16DCCN375</t>
  </si>
  <si>
    <t>Trần Đình</t>
  </si>
  <si>
    <t>Trưởng</t>
  </si>
  <si>
    <t>B15DCQT185</t>
  </si>
  <si>
    <t>Bùi Ngọc</t>
  </si>
  <si>
    <t>Tú</t>
  </si>
  <si>
    <t>B15DCCN596</t>
  </si>
  <si>
    <t>Hoàng Văn</t>
  </si>
  <si>
    <t>B13DCCN118</t>
  </si>
  <si>
    <t>B16DCCN390</t>
  </si>
  <si>
    <t>Trần Cao</t>
  </si>
  <si>
    <t>Tuệ</t>
  </si>
  <si>
    <t>B17DCVT395</t>
  </si>
  <si>
    <t>Mai Thanh</t>
  </si>
  <si>
    <t>Tùng</t>
  </si>
  <si>
    <t>B17DCCN675</t>
  </si>
  <si>
    <t>Tuyền</t>
  </si>
  <si>
    <t>B15DCCN650</t>
  </si>
  <si>
    <t>E15CQCN02-B</t>
  </si>
  <si>
    <t>D17CQCN11-B</t>
  </si>
  <si>
    <t>D14CQAT03-B</t>
  </si>
  <si>
    <t>D15CNPM2</t>
  </si>
  <si>
    <t>D16CQCN04-B</t>
  </si>
  <si>
    <t>D17CQCN05-B</t>
  </si>
  <si>
    <t>D17CQAT04-B</t>
  </si>
  <si>
    <t>D15HTTT3</t>
  </si>
  <si>
    <t>D17CQCN10-B</t>
  </si>
  <si>
    <t>D15CQAT02-B</t>
  </si>
  <si>
    <t>D17CQCN04-B</t>
  </si>
  <si>
    <t>E16CN</t>
  </si>
  <si>
    <t>D15HTTT5</t>
  </si>
  <si>
    <t>D16CQCN03-B</t>
  </si>
  <si>
    <t>D15CQAT04-B</t>
  </si>
  <si>
    <t>D15CQAT03-B</t>
  </si>
  <si>
    <t>D15CNPM1</t>
  </si>
  <si>
    <t>D13CNPM2</t>
  </si>
  <si>
    <t>B17DCAT005</t>
  </si>
  <si>
    <t>Lê Tuấn</t>
  </si>
  <si>
    <t>D17CQAT01-B</t>
  </si>
  <si>
    <t>B16DCAT004</t>
  </si>
  <si>
    <t>Ngô Tuấn</t>
  </si>
  <si>
    <t>B17DCCN025</t>
  </si>
  <si>
    <t>B16DCCN016</t>
  </si>
  <si>
    <t>Võ Hoàng</t>
  </si>
  <si>
    <t>B16DCCN020</t>
  </si>
  <si>
    <t>Phạm Ngọc</t>
  </si>
  <si>
    <t>ánh</t>
  </si>
  <si>
    <t>B15DCAT019</t>
  </si>
  <si>
    <t>Ngô Ngọc</t>
  </si>
  <si>
    <t>Bách</t>
  </si>
  <si>
    <t>B17DCCN075</t>
  </si>
  <si>
    <t>Đặng Hữu</t>
  </si>
  <si>
    <t>Cảnh</t>
  </si>
  <si>
    <t>B17DCCN093</t>
  </si>
  <si>
    <t>Đàm Mạnh</t>
  </si>
  <si>
    <t>B15DCAT033</t>
  </si>
  <si>
    <t>Nguyễn Thái</t>
  </si>
  <si>
    <t>D15CQAT01-B</t>
  </si>
  <si>
    <t>B16DCCN090</t>
  </si>
  <si>
    <t>Đỗ Trọng</t>
  </si>
  <si>
    <t>B15DCAT057</t>
  </si>
  <si>
    <t>Hoàng Mạnh</t>
  </si>
  <si>
    <t>B16DCCN112</t>
  </si>
  <si>
    <t>Vũ Anh</t>
  </si>
  <si>
    <t>B17DCCN111</t>
  </si>
  <si>
    <t>Hoàng Quốc</t>
  </si>
  <si>
    <t>B15DCAT043</t>
  </si>
  <si>
    <t>Điền</t>
  </si>
  <si>
    <t>B16DCCN072</t>
  </si>
  <si>
    <t>Điệp</t>
  </si>
  <si>
    <t>B17DCCN136</t>
  </si>
  <si>
    <t>Đủ</t>
  </si>
  <si>
    <t>B17DCCN202</t>
  </si>
  <si>
    <t>Nguyễn Hoàng</t>
  </si>
  <si>
    <t>B15DCAT067</t>
  </si>
  <si>
    <t>Phạm Duy</t>
  </si>
  <si>
    <t>B14DCCN528</t>
  </si>
  <si>
    <t>B16DCCN135</t>
  </si>
  <si>
    <t>Đoàn Trọng</t>
  </si>
  <si>
    <t>B16DCCN137</t>
  </si>
  <si>
    <t>B17DCCN231</t>
  </si>
  <si>
    <t>B15DCQT060</t>
  </si>
  <si>
    <t>B16DCCN152</t>
  </si>
  <si>
    <t>B15DCCN231</t>
  </si>
  <si>
    <t>Hoàn</t>
  </si>
  <si>
    <t>B16DCVT139</t>
  </si>
  <si>
    <t>B16DCCN187</t>
  </si>
  <si>
    <t>Nguyễn Sỹ</t>
  </si>
  <si>
    <t>Khải</t>
  </si>
  <si>
    <t>B16DCAT081</t>
  </si>
  <si>
    <t>B16DCCN190</t>
  </si>
  <si>
    <t>Đỗ Duy</t>
  </si>
  <si>
    <t>Khánh</t>
  </si>
  <si>
    <t>B16DCCN191</t>
  </si>
  <si>
    <t>Trương Văn</t>
  </si>
  <si>
    <t>B17DCCN345</t>
  </si>
  <si>
    <t>B17DCCN370</t>
  </si>
  <si>
    <t>Liên</t>
  </si>
  <si>
    <t>B16DCCN211</t>
  </si>
  <si>
    <t>B15DCQT107</t>
  </si>
  <si>
    <t>Trần Hải</t>
  </si>
  <si>
    <t>B15DCAT111</t>
  </si>
  <si>
    <t>Đào Trường</t>
  </si>
  <si>
    <t>B17DCCN406</t>
  </si>
  <si>
    <t>Bùi Nguyên</t>
  </si>
  <si>
    <t>Lượng</t>
  </si>
  <si>
    <t>B16DCCN519</t>
  </si>
  <si>
    <t>Trần Nhật</t>
  </si>
  <si>
    <t>B15DCAT117</t>
  </si>
  <si>
    <t>Lê Phương</t>
  </si>
  <si>
    <t>B17DCCN440</t>
  </si>
  <si>
    <t>Nguyễn Hải</t>
  </si>
  <si>
    <t>B17DCCN445</t>
  </si>
  <si>
    <t>Phạm Hải</t>
  </si>
  <si>
    <t>B15DCAT123</t>
  </si>
  <si>
    <t>Nghĩa</t>
  </si>
  <si>
    <t>B17DCCN715</t>
  </si>
  <si>
    <t>B15DCCN396</t>
  </si>
  <si>
    <t>Lương Thị Hồng</t>
  </si>
  <si>
    <t>B17DCCN491</t>
  </si>
  <si>
    <t>Phạm Minh</t>
  </si>
  <si>
    <t>Phúc</t>
  </si>
  <si>
    <t>B16DCCN287</t>
  </si>
  <si>
    <t>B15DCCN436</t>
  </si>
  <si>
    <t>Tạ Văn</t>
  </si>
  <si>
    <t>D15CNPM3</t>
  </si>
  <si>
    <t>B14DCAT260</t>
  </si>
  <si>
    <t>Trần Mạnh</t>
  </si>
  <si>
    <t>B16DCCN297</t>
  </si>
  <si>
    <t>Đặng Hoàng</t>
  </si>
  <si>
    <t>B16DCCN326</t>
  </si>
  <si>
    <t>Thanh</t>
  </si>
  <si>
    <t>B15DCAT149</t>
  </si>
  <si>
    <t>Vũ Minh</t>
  </si>
  <si>
    <t>B16DCCN331</t>
  </si>
  <si>
    <t>Phan Quang</t>
  </si>
  <si>
    <t>B15DCCN513</t>
  </si>
  <si>
    <t>D15CNPM4</t>
  </si>
  <si>
    <t>B15DCPT214</t>
  </si>
  <si>
    <t>Nguyễn Phương</t>
  </si>
  <si>
    <t>Thảo</t>
  </si>
  <si>
    <t>B14DCCN293</t>
  </si>
  <si>
    <t>Lê Huy</t>
  </si>
  <si>
    <t>Thăng</t>
  </si>
  <si>
    <t>B17DCCN560</t>
  </si>
  <si>
    <t>Lê Đỗ Đức</t>
  </si>
  <si>
    <t>B15DCAT147</t>
  </si>
  <si>
    <t>B17DCCN584</t>
  </si>
  <si>
    <t>Kiều Văn</t>
  </si>
  <si>
    <t>Thông</t>
  </si>
  <si>
    <t>B15DCCN537</t>
  </si>
  <si>
    <t>Thơ</t>
  </si>
  <si>
    <t>D15CNPM5</t>
  </si>
  <si>
    <t>B17DCCN598</t>
  </si>
  <si>
    <t>Cấn Thị</t>
  </si>
  <si>
    <t>Thùy</t>
  </si>
  <si>
    <t>B17DCCN604</t>
  </si>
  <si>
    <t>Ngô Xuân</t>
  </si>
  <si>
    <t>B17DCCN606</t>
  </si>
  <si>
    <t>Tính</t>
  </si>
  <si>
    <t>B15DCCN557</t>
  </si>
  <si>
    <t>Toàn</t>
  </si>
  <si>
    <t>B14DCAT117</t>
  </si>
  <si>
    <t>B15DCCN590</t>
  </si>
  <si>
    <t>Đỗ Anh</t>
  </si>
  <si>
    <t>B14DCAT119</t>
  </si>
  <si>
    <t>B15DCCN607</t>
  </si>
  <si>
    <t>Lê Công</t>
  </si>
  <si>
    <t>B15DCAT189</t>
  </si>
  <si>
    <t>Nguyễn Đăng</t>
  </si>
  <si>
    <t>B15DCQT199</t>
  </si>
  <si>
    <t>B15DCCN656</t>
  </si>
  <si>
    <t>Trần Quốc</t>
  </si>
  <si>
    <t>Vũ</t>
  </si>
  <si>
    <t>B17DCCN029</t>
  </si>
  <si>
    <t>B16DCAT006</t>
  </si>
  <si>
    <t>Trần Duy</t>
  </si>
  <si>
    <t>B17DCCN060</t>
  </si>
  <si>
    <t>B17DCAT018</t>
  </si>
  <si>
    <t>Bắc</t>
  </si>
  <si>
    <t>B13DCCN247</t>
  </si>
  <si>
    <t>Chitpanya</t>
  </si>
  <si>
    <t>Chanthakhon</t>
  </si>
  <si>
    <t>B15DCCN158</t>
  </si>
  <si>
    <t>Phạm Hồng</t>
  </si>
  <si>
    <t>B17DCVT049</t>
  </si>
  <si>
    <t>Đào Trọng</t>
  </si>
  <si>
    <t>Đại</t>
  </si>
  <si>
    <t>B14DCCN518</t>
  </si>
  <si>
    <t>Hà Huy</t>
  </si>
  <si>
    <t>B16DCAT052</t>
  </si>
  <si>
    <t>Nguyễn Vũ</t>
  </si>
  <si>
    <t>B15DCQT072</t>
  </si>
  <si>
    <t>B17DCVT151</t>
  </si>
  <si>
    <t>Vũ Việt</t>
  </si>
  <si>
    <t>B14DCCN060</t>
  </si>
  <si>
    <t>Tạ Việt</t>
  </si>
  <si>
    <t>B15DCCN257</t>
  </si>
  <si>
    <t>Nguyễn Duy</t>
  </si>
  <si>
    <t>B17DCCN297</t>
  </si>
  <si>
    <t>B13DCCN270</t>
  </si>
  <si>
    <t>Thammavong</t>
  </si>
  <si>
    <t>Khamla</t>
  </si>
  <si>
    <t>B16DCCN193</t>
  </si>
  <si>
    <t>B17DCCN386</t>
  </si>
  <si>
    <t>Phan Đăng</t>
  </si>
  <si>
    <t>B17DCCN441</t>
  </si>
  <si>
    <t>B17DCCN471</t>
  </si>
  <si>
    <t>B13DCAT116</t>
  </si>
  <si>
    <t>Ninh</t>
  </si>
  <si>
    <t>B13DCCN040</t>
  </si>
  <si>
    <t>Quả</t>
  </si>
  <si>
    <t>B17DCCN753</t>
  </si>
  <si>
    <t>Tạ Minh</t>
  </si>
  <si>
    <t>B17DCCN499</t>
  </si>
  <si>
    <t>Quân</t>
  </si>
  <si>
    <t>B17DCCN501</t>
  </si>
  <si>
    <t>Tống Anh</t>
  </si>
  <si>
    <t>B16DCCN323</t>
  </si>
  <si>
    <t>B16DCAT171</t>
  </si>
  <si>
    <t>Đinh Phùng Lâm</t>
  </si>
  <si>
    <t>B13DCCN488</t>
  </si>
  <si>
    <t>Trần Thanh</t>
  </si>
  <si>
    <t>B17DCCN681</t>
  </si>
  <si>
    <t>Văn</t>
  </si>
  <si>
    <t>D13HTTT2</t>
  </si>
  <si>
    <t>D14HTTT3</t>
  </si>
  <si>
    <t>D14CNPM5</t>
  </si>
  <si>
    <t>D17CQCN02-B</t>
  </si>
  <si>
    <t>D13CQAT03-B</t>
  </si>
  <si>
    <t>D13CNPM1</t>
  </si>
  <si>
    <t>D17CQCN07-B</t>
  </si>
  <si>
    <t>D13CNPM5</t>
  </si>
  <si>
    <t>B16DCCN003</t>
  </si>
  <si>
    <t>An</t>
  </si>
  <si>
    <t>B17DCDT006</t>
  </si>
  <si>
    <t>Đỗ Ngọc</t>
  </si>
  <si>
    <t>B13DCAT097</t>
  </si>
  <si>
    <t>Nguyễn Việt</t>
  </si>
  <si>
    <t>B17DCCN074</t>
  </si>
  <si>
    <t>Phạm Thanh</t>
  </si>
  <si>
    <t>Bình</t>
  </si>
  <si>
    <t>B17DCCN157</t>
  </si>
  <si>
    <t>Dương Văn</t>
  </si>
  <si>
    <t>B17DCCN166</t>
  </si>
  <si>
    <t>B17DCVT092</t>
  </si>
  <si>
    <t>Lưu Hữu</t>
  </si>
  <si>
    <t>B15DCCN104</t>
  </si>
  <si>
    <t>B17DCVT053</t>
  </si>
  <si>
    <t>B15DCCN110</t>
  </si>
  <si>
    <t>B16DCCN079</t>
  </si>
  <si>
    <t>Nguyễn Kim</t>
  </si>
  <si>
    <t>B15DCVT122</t>
  </si>
  <si>
    <t>Phạm Sơn</t>
  </si>
  <si>
    <t>Hà</t>
  </si>
  <si>
    <t>B16DCCN155</t>
  </si>
  <si>
    <t>Hà Duy</t>
  </si>
  <si>
    <t>B17DCCN263</t>
  </si>
  <si>
    <t>B16DCDT095</t>
  </si>
  <si>
    <t>B16DCCN162</t>
  </si>
  <si>
    <t>Phùng Văn</t>
  </si>
  <si>
    <t>B17DCCN294</t>
  </si>
  <si>
    <t>Đỗ Đức</t>
  </si>
  <si>
    <t>B15DCCN268</t>
  </si>
  <si>
    <t>Đàm Khắc</t>
  </si>
  <si>
    <t>Hữu</t>
  </si>
  <si>
    <t>B16DCAT086</t>
  </si>
  <si>
    <t>Lê Ngọc</t>
  </si>
  <si>
    <t>B17DCCN347</t>
  </si>
  <si>
    <t>B17DCCN348</t>
  </si>
  <si>
    <t>B17DCCN358</t>
  </si>
  <si>
    <t>B13DCCN383</t>
  </si>
  <si>
    <t>B13DCAT075</t>
  </si>
  <si>
    <t>Nguyễn Nhật</t>
  </si>
  <si>
    <t>B16DCCN233</t>
  </si>
  <si>
    <t>B17DCVT270</t>
  </si>
  <si>
    <t>Nhật</t>
  </si>
  <si>
    <t>B16DCAT122</t>
  </si>
  <si>
    <t>Đặng Anh</t>
  </si>
  <si>
    <t>Phong</t>
  </si>
  <si>
    <t>B17DCCN485</t>
  </si>
  <si>
    <t>Phố</t>
  </si>
  <si>
    <t>B17DCAT155</t>
  </si>
  <si>
    <t>Đoàn Xuân</t>
  </si>
  <si>
    <t>B16DCAT144</t>
  </si>
  <si>
    <t>Hoàng Trọng</t>
  </si>
  <si>
    <t>B16DCCN385</t>
  </si>
  <si>
    <t>D13HTTT3</t>
  </si>
  <si>
    <t>D13CQAT02-B</t>
  </si>
  <si>
    <t>V</t>
  </si>
  <si>
    <t>VẮNG</t>
  </si>
  <si>
    <t>BẢNG ĐIỂM HỌC PHẦN</t>
  </si>
  <si>
    <t>Hà Nội, ngày  27 tháng  8 năm 2019</t>
  </si>
  <si>
    <t>Hồ Thị Thanh Nga</t>
  </si>
  <si>
    <t>Đặng Tiến Mậu</t>
  </si>
  <si>
    <t>Hà Nội, ngày   27 tháng 8  năm 2019</t>
  </si>
  <si>
    <t>Vắng</t>
  </si>
  <si>
    <t>C</t>
  </si>
  <si>
    <t>Không đủ ĐKDT</t>
  </si>
  <si>
    <t>Hà Nội, ngày 27  tháng  8 năm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</si>
</sst>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5" x14ac:knownFonts="1">
    <font>
      <sz val="12"/>
      <name val=".VnTime"/>
      <family val="2"/>
    </font>
    <font>
      <sz val="11"/>
      <name val=".VnTime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color theme="0"/>
      <name val="Times New Roman"/>
      <family val="1"/>
    </font>
    <font>
      <sz val="12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sz val="8"/>
      <color theme="0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b/>
      <sz val="10"/>
      <color theme="0"/>
      <name val="Times New Roman"/>
      <family val="1"/>
    </font>
    <font>
      <b/>
      <sz val="10"/>
      <name val="Times New Roman"/>
      <family val="1"/>
    </font>
    <font>
      <u/>
      <sz val="8.25"/>
      <color indexed="12"/>
      <name val=".VnTime"/>
      <family val="2"/>
    </font>
    <font>
      <sz val="10"/>
      <color theme="0"/>
      <name val="Times New Roman"/>
      <family val="1"/>
    </font>
    <font>
      <b/>
      <sz val="12"/>
      <color theme="0"/>
      <name val="Times New Roman"/>
      <family val="1"/>
    </font>
    <font>
      <sz val="11"/>
      <color theme="0"/>
      <name val="Times New Roman"/>
      <family val="1"/>
    </font>
    <font>
      <b/>
      <sz val="10"/>
      <name val="Arial"/>
      <family val="2"/>
    </font>
    <font>
      <sz val="12"/>
      <color rgb="FFFF0000"/>
      <name val="Times New Roman"/>
      <family val="1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2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" fillId="0" borderId="0"/>
    <xf numFmtId="0" fontId="1" fillId="0" borderId="0"/>
    <xf numFmtId="0" fontId="24" fillId="0" borderId="0"/>
  </cellStyleXfs>
  <cellXfs count="157">
    <xf numFmtId="0" fontId="0" fillId="0" borderId="0" xfId="0"/>
    <xf numFmtId="0" fontId="4" fillId="0" borderId="0" xfId="0" applyFont="1" applyFill="1" applyProtection="1">
      <protection locked="0"/>
    </xf>
    <xf numFmtId="0" fontId="5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6" fillId="0" borderId="0" xfId="0" applyFont="1" applyFill="1" applyProtection="1">
      <protection locked="0"/>
    </xf>
    <xf numFmtId="0" fontId="8" fillId="0" borderId="0" xfId="0" applyFont="1" applyAlignment="1" applyProtection="1">
      <alignment horizontal="justify"/>
      <protection locked="0"/>
    </xf>
    <xf numFmtId="0" fontId="9" fillId="0" borderId="0" xfId="0" applyFont="1" applyBorder="1" applyAlignment="1" applyProtection="1">
      <alignment horizontal="justify"/>
      <protection locked="0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10" fillId="0" borderId="0" xfId="1" applyFont="1" applyFill="1" applyAlignment="1" applyProtection="1">
      <alignment vertical="center"/>
      <protection locked="0"/>
    </xf>
    <xf numFmtId="0" fontId="4" fillId="0" borderId="0" xfId="1" applyFont="1" applyFill="1" applyProtection="1"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6" fillId="0" borderId="0" xfId="2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2" applyFont="1" applyFill="1" applyBorder="1" applyAlignment="1" applyProtection="1">
      <alignment horizontal="left" vertical="center" wrapText="1"/>
      <protection hidden="1"/>
    </xf>
    <xf numFmtId="0" fontId="13" fillId="0" borderId="0" xfId="2" applyFont="1" applyFill="1" applyBorder="1" applyAlignment="1" applyProtection="1">
      <alignment horizontal="left" vertical="center" wrapText="1"/>
    </xf>
    <xf numFmtId="0" fontId="13" fillId="0" borderId="0" xfId="2" applyFont="1" applyFill="1" applyBorder="1" applyAlignment="1" applyProtection="1">
      <alignment horizontal="center" vertical="center" wrapText="1"/>
      <protection hidden="1"/>
    </xf>
    <xf numFmtId="10" fontId="5" fillId="0" borderId="0" xfId="0" applyNumberFormat="1" applyFont="1" applyFill="1" applyBorder="1" applyAlignment="1" applyProtection="1">
      <alignment horizontal="center" vertical="center"/>
      <protection hidden="1"/>
    </xf>
    <xf numFmtId="10" fontId="16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10" fontId="6" fillId="0" borderId="0" xfId="0" applyNumberFormat="1" applyFont="1" applyFill="1" applyBorder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wrapText="1"/>
      <protection locked="0"/>
    </xf>
    <xf numFmtId="0" fontId="13" fillId="0" borderId="0" xfId="2" applyFont="1" applyFill="1" applyBorder="1" applyAlignment="1" applyProtection="1">
      <alignment vertical="center" wrapText="1"/>
      <protection locked="0"/>
    </xf>
    <xf numFmtId="0" fontId="2" fillId="0" borderId="12" xfId="1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2" fillId="0" borderId="12" xfId="0" applyNumberFormat="1" applyFont="1" applyFill="1" applyBorder="1" applyAlignment="1">
      <alignment horizontal="center" vertical="center"/>
    </xf>
    <xf numFmtId="164" fontId="2" fillId="0" borderId="12" xfId="4" quotePrefix="1" applyNumberFormat="1" applyFont="1" applyBorder="1" applyAlignment="1" applyProtection="1">
      <alignment horizontal="center" vertical="center"/>
      <protection locked="0"/>
    </xf>
    <xf numFmtId="164" fontId="2" fillId="0" borderId="14" xfId="4" quotePrefix="1" applyNumberFormat="1" applyFont="1" applyBorder="1" applyAlignment="1" applyProtection="1">
      <alignment horizontal="center" vertical="center"/>
      <protection locked="0"/>
    </xf>
    <xf numFmtId="0" fontId="2" fillId="0" borderId="14" xfId="4" quotePrefix="1" applyFont="1" applyBorder="1" applyAlignment="1" applyProtection="1">
      <alignment horizontal="center" vertical="center"/>
      <protection locked="0"/>
    </xf>
    <xf numFmtId="165" fontId="2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 applyProtection="1">
      <alignment horizontal="center"/>
      <protection hidden="1"/>
    </xf>
    <xf numFmtId="0" fontId="2" fillId="0" borderId="15" xfId="0" applyFont="1" applyFill="1" applyBorder="1" applyAlignment="1" applyProtection="1">
      <alignment horizontal="center" vertical="center"/>
      <protection hidden="1"/>
    </xf>
    <xf numFmtId="0" fontId="2" fillId="0" borderId="12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Protection="1">
      <protection hidden="1"/>
    </xf>
    <xf numFmtId="0" fontId="20" fillId="0" borderId="0" xfId="0" applyFont="1" applyFill="1" applyBorder="1" applyProtection="1">
      <protection hidden="1"/>
    </xf>
    <xf numFmtId="0" fontId="2" fillId="0" borderId="15" xfId="1" applyFont="1" applyFill="1" applyBorder="1" applyAlignment="1" applyProtection="1">
      <alignment horizontal="center" vertical="center"/>
      <protection locked="0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2" fillId="0" borderId="15" xfId="0" applyNumberFormat="1" applyFont="1" applyFill="1" applyBorder="1" applyAlignment="1">
      <alignment horizontal="center" vertical="center"/>
    </xf>
    <xf numFmtId="164" fontId="2" fillId="0" borderId="15" xfId="4" quotePrefix="1" applyNumberFormat="1" applyFont="1" applyBorder="1" applyAlignment="1" applyProtection="1">
      <alignment horizontal="center" vertical="center"/>
      <protection locked="0"/>
    </xf>
    <xf numFmtId="164" fontId="2" fillId="0" borderId="17" xfId="4" quotePrefix="1" applyNumberFormat="1" applyFont="1" applyBorder="1" applyAlignment="1" applyProtection="1">
      <alignment horizontal="center" vertical="center"/>
      <protection locked="0"/>
    </xf>
    <xf numFmtId="0" fontId="2" fillId="0" borderId="17" xfId="4" quotePrefix="1" applyFont="1" applyBorder="1" applyAlignment="1" applyProtection="1">
      <alignment horizontal="center" vertical="center"/>
      <protection locked="0"/>
    </xf>
    <xf numFmtId="165" fontId="2" fillId="0" borderId="15" xfId="0" quotePrefix="1" applyNumberFormat="1" applyFont="1" applyFill="1" applyBorder="1" applyAlignment="1" applyProtection="1">
      <alignment horizontal="center" vertical="center"/>
      <protection locked="0"/>
    </xf>
    <xf numFmtId="165" fontId="19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15" xfId="0" applyFont="1" applyFill="1" applyBorder="1" applyAlignment="1" applyProtection="1">
      <alignment horizontal="center"/>
      <protection hidden="1"/>
    </xf>
    <xf numFmtId="165" fontId="2" fillId="0" borderId="15" xfId="0" quotePrefix="1" applyNumberFormat="1" applyFont="1" applyFill="1" applyBorder="1" applyAlignment="1" applyProtection="1">
      <alignment horizontal="center"/>
      <protection hidden="1"/>
    </xf>
    <xf numFmtId="0" fontId="2" fillId="0" borderId="17" xfId="4" applyFont="1" applyBorder="1" applyAlignment="1" applyProtection="1">
      <alignment horizontal="center" vertical="center"/>
      <protection locked="0"/>
    </xf>
    <xf numFmtId="0" fontId="13" fillId="0" borderId="0" xfId="2" applyFont="1" applyFill="1" applyBorder="1" applyAlignment="1" applyProtection="1">
      <alignment horizontal="left" vertical="center" wrapText="1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10" fontId="5" fillId="0" borderId="0" xfId="0" applyNumberFormat="1" applyFont="1" applyFill="1" applyBorder="1" applyAlignment="1" applyProtection="1">
      <alignment horizontal="center" vertical="center"/>
      <protection locked="0"/>
    </xf>
    <xf numFmtId="10" fontId="16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10" fontId="6" fillId="0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Protection="1">
      <protection locked="0"/>
    </xf>
    <xf numFmtId="165" fontId="2" fillId="0" borderId="18" xfId="0" quotePrefix="1" applyNumberFormat="1" applyFont="1" applyFill="1" applyBorder="1" applyAlignment="1" applyProtection="1">
      <alignment horizontal="center" vertical="center"/>
      <protection locked="0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14" fontId="2" fillId="0" borderId="18" xfId="0" applyNumberFormat="1" applyFont="1" applyFill="1" applyBorder="1" applyAlignment="1">
      <alignment horizontal="center" vertical="center"/>
    </xf>
    <xf numFmtId="164" fontId="2" fillId="0" borderId="18" xfId="4" quotePrefix="1" applyNumberFormat="1" applyFont="1" applyBorder="1" applyAlignment="1" applyProtection="1">
      <alignment horizontal="center" vertical="center"/>
      <protection locked="0"/>
    </xf>
    <xf numFmtId="164" fontId="2" fillId="0" borderId="20" xfId="4" quotePrefix="1" applyNumberFormat="1" applyFont="1" applyBorder="1" applyAlignment="1" applyProtection="1">
      <alignment horizontal="center" vertical="center"/>
      <protection locked="0"/>
    </xf>
    <xf numFmtId="0" fontId="2" fillId="0" borderId="20" xfId="4" applyFont="1" applyBorder="1" applyAlignment="1" applyProtection="1">
      <alignment horizontal="center" vertical="center"/>
      <protection locked="0"/>
    </xf>
    <xf numFmtId="0" fontId="2" fillId="0" borderId="18" xfId="0" applyFont="1" applyFill="1" applyBorder="1" applyAlignment="1" applyProtection="1">
      <alignment horizontal="center"/>
      <protection hidden="1"/>
    </xf>
    <xf numFmtId="165" fontId="2" fillId="0" borderId="18" xfId="0" quotePrefix="1" applyNumberFormat="1" applyFont="1" applyFill="1" applyBorder="1" applyAlignment="1" applyProtection="1">
      <alignment horizontal="center"/>
      <protection hidden="1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21" fillId="0" borderId="0" xfId="0" applyFont="1" applyFill="1" applyBorder="1" applyAlignment="1" applyProtection="1">
      <alignment horizontal="center" wrapText="1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22" fillId="0" borderId="0" xfId="5" quotePrefix="1" applyFont="1" applyFill="1" applyBorder="1" applyAlignment="1" applyProtection="1">
      <alignment vertical="center"/>
      <protection locked="0"/>
    </xf>
    <xf numFmtId="0" fontId="22" fillId="0" borderId="0" xfId="5" applyFont="1" applyFill="1" applyBorder="1" applyAlignment="1" applyProtection="1">
      <alignment horizontal="center" vertical="center"/>
      <protection hidden="1"/>
    </xf>
    <xf numFmtId="0" fontId="22" fillId="0" borderId="0" xfId="0" applyFont="1" applyFill="1" applyProtection="1"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Alignment="1" applyProtection="1">
      <alignment horizontal="center"/>
      <protection locked="0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5" quotePrefix="1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Protection="1"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4" fillId="0" borderId="0" xfId="6" applyFont="1" applyFill="1" applyBorder="1" applyAlignment="1" applyProtection="1">
      <alignment horizontal="left" vertical="center"/>
      <protection locked="0"/>
    </xf>
    <xf numFmtId="0" fontId="4" fillId="0" borderId="0" xfId="6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1" applyNumberFormat="1" applyFont="1" applyFill="1" applyAlignment="1" applyProtection="1">
      <alignment horizontal="center" vertical="center"/>
      <protection locked="0"/>
    </xf>
    <xf numFmtId="0" fontId="2" fillId="0" borderId="18" xfId="0" applyFont="1" applyFill="1" applyBorder="1" applyAlignment="1" applyProtection="1">
      <alignment horizontal="center" vertical="center"/>
      <protection hidden="1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8" xfId="1" applyFont="1" applyFill="1" applyBorder="1" applyAlignment="1" applyProtection="1">
      <alignment horizontal="center" vertical="center"/>
      <protection locked="0"/>
    </xf>
    <xf numFmtId="165" fontId="19" fillId="0" borderId="18" xfId="0" applyNumberFormat="1" applyFont="1" applyFill="1" applyBorder="1" applyAlignment="1" applyProtection="1">
      <alignment horizontal="center" vertical="center"/>
      <protection hidden="1"/>
    </xf>
    <xf numFmtId="11" fontId="2" fillId="0" borderId="15" xfId="4" quotePrefix="1" applyNumberFormat="1" applyFont="1" applyBorder="1" applyAlignment="1" applyProtection="1">
      <alignment horizontal="center" vertical="center"/>
      <protection locked="0"/>
    </xf>
    <xf numFmtId="11" fontId="2" fillId="0" borderId="14" xfId="4" quotePrefix="1" applyNumberFormat="1" applyFont="1" applyBorder="1" applyAlignment="1" applyProtection="1">
      <alignment horizontal="center" vertical="center"/>
      <protection locked="0"/>
    </xf>
    <xf numFmtId="11" fontId="2" fillId="0" borderId="12" xfId="0" applyNumberFormat="1" applyFont="1" applyFill="1" applyBorder="1" applyAlignment="1" applyProtection="1">
      <alignment horizontal="center"/>
      <protection hidden="1"/>
    </xf>
    <xf numFmtId="11" fontId="2" fillId="0" borderId="12" xfId="0" applyNumberFormat="1" applyFont="1" applyFill="1" applyBorder="1" applyAlignment="1" applyProtection="1">
      <alignment horizontal="center" vertical="center"/>
      <protection hidden="1"/>
    </xf>
    <xf numFmtId="11" fontId="2" fillId="0" borderId="17" xfId="4" quotePrefix="1" applyNumberFormat="1" applyFont="1" applyBorder="1" applyAlignment="1" applyProtection="1">
      <alignment horizontal="center" vertical="center"/>
      <protection locked="0"/>
    </xf>
    <xf numFmtId="11" fontId="2" fillId="0" borderId="15" xfId="0" applyNumberFormat="1" applyFont="1" applyFill="1" applyBorder="1" applyAlignment="1" applyProtection="1">
      <alignment horizontal="center"/>
      <protection hidden="1"/>
    </xf>
    <xf numFmtId="11" fontId="2" fillId="0" borderId="15" xfId="0" quotePrefix="1" applyNumberFormat="1" applyFont="1" applyFill="1" applyBorder="1" applyAlignment="1" applyProtection="1">
      <alignment horizontal="center"/>
      <protection hidden="1"/>
    </xf>
    <xf numFmtId="11" fontId="2" fillId="0" borderId="15" xfId="0" applyNumberFormat="1" applyFont="1" applyFill="1" applyBorder="1" applyAlignment="1" applyProtection="1">
      <alignment horizontal="center" vertical="center"/>
      <protection hidden="1"/>
    </xf>
    <xf numFmtId="11" fontId="2" fillId="0" borderId="18" xfId="0" applyNumberFormat="1" applyFont="1" applyFill="1" applyBorder="1" applyAlignment="1" applyProtection="1">
      <alignment horizontal="center" vertical="center"/>
      <protection hidden="1"/>
    </xf>
    <xf numFmtId="11" fontId="2" fillId="0" borderId="12" xfId="4" quotePrefix="1" applyNumberFormat="1" applyFont="1" applyBorder="1" applyAlignment="1" applyProtection="1">
      <alignment horizontal="center" vertical="center"/>
      <protection locked="0"/>
    </xf>
    <xf numFmtId="165" fontId="19" fillId="0" borderId="12" xfId="0" applyNumberFormat="1" applyFont="1" applyFill="1" applyBorder="1" applyAlignment="1" applyProtection="1">
      <alignment horizontal="center" vertical="center"/>
      <protection hidden="1"/>
    </xf>
    <xf numFmtId="11" fontId="2" fillId="0" borderId="20" xfId="4" quotePrefix="1" applyNumberFormat="1" applyFont="1" applyBorder="1" applyAlignment="1" applyProtection="1">
      <alignment horizontal="center" vertical="center"/>
      <protection locked="0"/>
    </xf>
    <xf numFmtId="0" fontId="2" fillId="0" borderId="20" xfId="4" quotePrefix="1" applyFont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14" fontId="10" fillId="0" borderId="0" xfId="0" applyNumberFormat="1" applyFont="1" applyFill="1" applyAlignment="1" applyProtection="1">
      <alignment horizontal="left"/>
      <protection locked="0"/>
    </xf>
    <xf numFmtId="0" fontId="10" fillId="0" borderId="0" xfId="0" applyNumberFormat="1" applyFont="1" applyFill="1" applyAlignment="1" applyProtection="1">
      <alignment horizontal="left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0" fillId="0" borderId="0" xfId="1" applyNumberFormat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7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Fill="1" applyAlignment="1" applyProtection="1">
      <alignment horizont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 wrapText="1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2" fillId="0" borderId="0" xfId="5" quotePrefix="1" applyFont="1" applyFill="1" applyBorder="1" applyAlignment="1" applyProtection="1">
      <alignment horizontal="right" vertical="center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</cellXfs>
  <cellStyles count="8">
    <cellStyle name="Hyperlink" xfId="3" builtinId="8"/>
    <cellStyle name="Normal" xfId="0" builtinId="0"/>
    <cellStyle name="Normal 2" xfId="7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</cellStyles>
  <dxfs count="6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3"/>
  <sheetViews>
    <sheetView zoomScaleNormal="100" workbookViewId="0">
      <pane ySplit="2" topLeftCell="A63" activePane="bottomLeft" state="frozen"/>
      <selection activeCell="C12" sqref="C12"/>
      <selection pane="bottomLeft" activeCell="V33" sqref="V33"/>
    </sheetView>
  </sheetViews>
  <sheetFormatPr defaultColWidth="9" defaultRowHeight="15.5" x14ac:dyDescent="0.35"/>
  <cols>
    <col min="1" max="1" width="0.4140625" style="4" customWidth="1"/>
    <col min="2" max="2" width="4" style="4" customWidth="1"/>
    <col min="3" max="3" width="14.5" style="4" customWidth="1"/>
    <col min="4" max="4" width="12.75" style="4" customWidth="1"/>
    <col min="5" max="5" width="11.08203125" style="4" customWidth="1"/>
    <col min="6" max="6" width="9.33203125" style="4" hidden="1" customWidth="1"/>
    <col min="7" max="7" width="14.58203125" style="4" customWidth="1"/>
    <col min="8" max="10" width="4.33203125" style="4" customWidth="1"/>
    <col min="11" max="11" width="4.33203125" style="4" hidden="1" customWidth="1"/>
    <col min="12" max="12" width="3.25" style="4" hidden="1" customWidth="1"/>
    <col min="13" max="13" width="4.9140625" style="4" hidden="1" customWidth="1"/>
    <col min="14" max="14" width="9.6640625" style="4" hidden="1" customWidth="1"/>
    <col min="15" max="15" width="8.08203125" style="4" hidden="1" customWidth="1"/>
    <col min="16" max="16" width="5.25" style="4" customWidth="1"/>
    <col min="17" max="17" width="6.4140625" style="4" customWidth="1"/>
    <col min="18" max="18" width="6.4140625" style="4" hidden="1" customWidth="1"/>
    <col min="19" max="19" width="11.9140625" style="4" hidden="1" customWidth="1"/>
    <col min="20" max="20" width="15.5" style="4" customWidth="1"/>
    <col min="21" max="21" width="5.75" style="4" customWidth="1"/>
    <col min="22" max="22" width="6.4140625" style="2" customWidth="1"/>
    <col min="23" max="38" width="9" style="3"/>
    <col min="39" max="16384" width="9" style="4"/>
  </cols>
  <sheetData>
    <row r="1" spans="2:38" ht="22" customHeight="1" x14ac:dyDescent="0.35">
      <c r="B1" s="141" t="s">
        <v>0</v>
      </c>
      <c r="C1" s="141"/>
      <c r="D1" s="141"/>
      <c r="E1" s="141"/>
      <c r="F1" s="141"/>
      <c r="G1" s="141"/>
      <c r="H1" s="142" t="s">
        <v>692</v>
      </c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"/>
    </row>
    <row r="2" spans="2:38" ht="19.5" customHeight="1" x14ac:dyDescent="0.35">
      <c r="B2" s="143" t="s">
        <v>1</v>
      </c>
      <c r="C2" s="143"/>
      <c r="D2" s="143"/>
      <c r="E2" s="143"/>
      <c r="F2" s="143"/>
      <c r="G2" s="143"/>
      <c r="H2" s="144" t="s">
        <v>53</v>
      </c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5"/>
      <c r="V2" s="6"/>
      <c r="AD2" s="2"/>
      <c r="AE2" s="7"/>
      <c r="AF2" s="2"/>
      <c r="AG2" s="2"/>
      <c r="AH2" s="2"/>
      <c r="AI2" s="7"/>
      <c r="AJ2" s="2"/>
    </row>
    <row r="3" spans="2:38" ht="21.5" customHeight="1" x14ac:dyDescent="0.35">
      <c r="B3" s="132" t="s">
        <v>2</v>
      </c>
      <c r="C3" s="132"/>
      <c r="D3" s="133" t="s">
        <v>54</v>
      </c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4" t="s">
        <v>60</v>
      </c>
      <c r="P3" s="134"/>
      <c r="Q3" s="134"/>
      <c r="R3" s="134"/>
      <c r="S3" s="134"/>
      <c r="T3" s="134"/>
      <c r="W3" s="127" t="s">
        <v>3</v>
      </c>
      <c r="X3" s="127" t="s">
        <v>4</v>
      </c>
      <c r="Y3" s="127" t="s">
        <v>5</v>
      </c>
      <c r="Z3" s="127" t="s">
        <v>6</v>
      </c>
      <c r="AA3" s="127"/>
      <c r="AB3" s="127"/>
      <c r="AC3" s="127"/>
      <c r="AD3" s="127" t="s">
        <v>7</v>
      </c>
      <c r="AE3" s="127"/>
      <c r="AF3" s="127" t="s">
        <v>8</v>
      </c>
      <c r="AG3" s="127"/>
      <c r="AH3" s="127" t="s">
        <v>9</v>
      </c>
      <c r="AI3" s="127"/>
      <c r="AJ3" s="127" t="s">
        <v>10</v>
      </c>
      <c r="AK3" s="127"/>
      <c r="AL3" s="9"/>
    </row>
    <row r="4" spans="2:38" ht="17.25" customHeight="1" x14ac:dyDescent="0.35">
      <c r="B4" s="128" t="s">
        <v>11</v>
      </c>
      <c r="C4" s="128"/>
      <c r="D4" s="100"/>
      <c r="E4" s="129" t="s">
        <v>12</v>
      </c>
      <c r="F4" s="129"/>
      <c r="G4" s="130">
        <v>43686</v>
      </c>
      <c r="H4" s="131"/>
      <c r="I4" s="131"/>
      <c r="J4" s="131"/>
      <c r="K4" s="131"/>
      <c r="L4" s="10"/>
      <c r="M4" s="10"/>
      <c r="N4" s="10"/>
      <c r="O4" s="129" t="s">
        <v>56</v>
      </c>
      <c r="P4" s="129"/>
      <c r="Q4" s="129"/>
      <c r="R4" s="129"/>
      <c r="S4" s="129"/>
      <c r="T4" s="129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  <c r="AH4" s="127"/>
      <c r="AI4" s="127"/>
      <c r="AJ4" s="127"/>
      <c r="AK4" s="127"/>
      <c r="AL4" s="9"/>
    </row>
    <row r="5" spans="2:38" ht="5.25" customHeight="1" x14ac:dyDescent="0.35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1"/>
      <c r="R5" s="1"/>
      <c r="S5" s="1"/>
      <c r="T5" s="1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9"/>
    </row>
    <row r="6" spans="2:38" ht="30.75" customHeight="1" x14ac:dyDescent="0.35">
      <c r="B6" s="123" t="s">
        <v>13</v>
      </c>
      <c r="C6" s="135" t="s">
        <v>14</v>
      </c>
      <c r="D6" s="137" t="s">
        <v>15</v>
      </c>
      <c r="E6" s="138"/>
      <c r="F6" s="123" t="s">
        <v>16</v>
      </c>
      <c r="G6" s="123" t="s">
        <v>4</v>
      </c>
      <c r="H6" s="126" t="s">
        <v>17</v>
      </c>
      <c r="I6" s="126" t="s">
        <v>18</v>
      </c>
      <c r="J6" s="126" t="s">
        <v>19</v>
      </c>
      <c r="K6" s="126" t="s">
        <v>20</v>
      </c>
      <c r="L6" s="122" t="s">
        <v>21</v>
      </c>
      <c r="M6" s="119" t="s">
        <v>22</v>
      </c>
      <c r="N6" s="121"/>
      <c r="O6" s="122" t="s">
        <v>23</v>
      </c>
      <c r="P6" s="122" t="s">
        <v>24</v>
      </c>
      <c r="Q6" s="123" t="s">
        <v>25</v>
      </c>
      <c r="R6" s="122" t="s">
        <v>26</v>
      </c>
      <c r="S6" s="123" t="s">
        <v>27</v>
      </c>
      <c r="T6" s="123" t="s">
        <v>28</v>
      </c>
      <c r="W6" s="127"/>
      <c r="X6" s="127"/>
      <c r="Y6" s="127"/>
      <c r="Z6" s="13" t="s">
        <v>29</v>
      </c>
      <c r="AA6" s="13" t="s">
        <v>30</v>
      </c>
      <c r="AB6" s="13" t="s">
        <v>31</v>
      </c>
      <c r="AC6" s="13" t="s">
        <v>32</v>
      </c>
      <c r="AD6" s="13" t="s">
        <v>33</v>
      </c>
      <c r="AE6" s="13" t="s">
        <v>32</v>
      </c>
      <c r="AF6" s="13" t="s">
        <v>33</v>
      </c>
      <c r="AG6" s="13" t="s">
        <v>32</v>
      </c>
      <c r="AH6" s="13" t="s">
        <v>33</v>
      </c>
      <c r="AI6" s="13" t="s">
        <v>32</v>
      </c>
      <c r="AJ6" s="13" t="s">
        <v>33</v>
      </c>
      <c r="AK6" s="14" t="s">
        <v>32</v>
      </c>
      <c r="AL6" s="15"/>
    </row>
    <row r="7" spans="2:38" ht="20.5" customHeight="1" x14ac:dyDescent="0.35">
      <c r="B7" s="125"/>
      <c r="C7" s="136"/>
      <c r="D7" s="139"/>
      <c r="E7" s="140"/>
      <c r="F7" s="125"/>
      <c r="G7" s="125"/>
      <c r="H7" s="126"/>
      <c r="I7" s="126"/>
      <c r="J7" s="126"/>
      <c r="K7" s="126"/>
      <c r="L7" s="122"/>
      <c r="M7" s="103" t="s">
        <v>34</v>
      </c>
      <c r="N7" s="103" t="s">
        <v>35</v>
      </c>
      <c r="O7" s="122"/>
      <c r="P7" s="122"/>
      <c r="Q7" s="124"/>
      <c r="R7" s="122"/>
      <c r="S7" s="125"/>
      <c r="T7" s="124"/>
      <c r="V7" s="17"/>
      <c r="W7" s="18" t="str">
        <f>+D3</f>
        <v>NGÔN NGỮ LẬP TRÌNH C++</v>
      </c>
      <c r="X7" s="19">
        <f>+P3</f>
        <v>0</v>
      </c>
      <c r="Y7" s="20">
        <f>+$AH$7+$AJ$7+$AF$7</f>
        <v>68</v>
      </c>
      <c r="Z7" s="7">
        <f>COUNTIF($S$8:$S$91,"Khiển trách")</f>
        <v>0</v>
      </c>
      <c r="AA7" s="7">
        <f>COUNTIF($S$8:$S$91,"Cảnh cáo")</f>
        <v>0</v>
      </c>
      <c r="AB7" s="7">
        <f>COUNTIF($S$8:$S$91,"Đình chỉ thi")</f>
        <v>0</v>
      </c>
      <c r="AC7" s="21">
        <f>+($Z$7+$AA$7+$AB$7)/$Y$7*100%</f>
        <v>0</v>
      </c>
      <c r="AD7" s="7">
        <f>SUM(COUNTIF($S$8:$S$89,"Vắng"),COUNTIF($S$8:$S$89,"Vắng có phép"))</f>
        <v>0</v>
      </c>
      <c r="AE7" s="22">
        <f>+$AD$7/$Y$7</f>
        <v>0</v>
      </c>
      <c r="AF7" s="23">
        <f>COUNTIF($V$8:$V$89,"Thi lại")</f>
        <v>0</v>
      </c>
      <c r="AG7" s="22">
        <f>+$AF$7/$Y$7</f>
        <v>0</v>
      </c>
      <c r="AH7" s="23">
        <f>COUNTIF($V$8:$V$90,"Học lại")</f>
        <v>4</v>
      </c>
      <c r="AI7" s="22">
        <f>+$AH$7/$Y$7</f>
        <v>5.8823529411764705E-2</v>
      </c>
      <c r="AJ7" s="7">
        <f>COUNTIF($V$9:$V$90,"Đạt")</f>
        <v>64</v>
      </c>
      <c r="AK7" s="21">
        <f>+$AJ$7/$Y$7</f>
        <v>0.94117647058823528</v>
      </c>
      <c r="AL7" s="24"/>
    </row>
    <row r="8" spans="2:38" ht="14.25" customHeight="1" x14ac:dyDescent="0.35">
      <c r="B8" s="119" t="s">
        <v>36</v>
      </c>
      <c r="C8" s="120"/>
      <c r="D8" s="120"/>
      <c r="E8" s="120"/>
      <c r="F8" s="120"/>
      <c r="G8" s="121"/>
      <c r="H8" s="25">
        <v>10</v>
      </c>
      <c r="I8" s="25">
        <v>20</v>
      </c>
      <c r="J8" s="26">
        <v>20</v>
      </c>
      <c r="K8" s="25"/>
      <c r="L8" s="27"/>
      <c r="M8" s="28"/>
      <c r="N8" s="28"/>
      <c r="O8" s="28"/>
      <c r="P8" s="29">
        <f>100-(H8+I8+J8+K8)</f>
        <v>50</v>
      </c>
      <c r="Q8" s="125"/>
      <c r="R8" s="30"/>
      <c r="S8" s="30"/>
      <c r="T8" s="125"/>
      <c r="W8" s="2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9"/>
    </row>
    <row r="9" spans="2:38" ht="18.75" customHeight="1" x14ac:dyDescent="0.35">
      <c r="B9" s="32">
        <v>1</v>
      </c>
      <c r="C9" s="33" t="s">
        <v>61</v>
      </c>
      <c r="D9" s="34" t="s">
        <v>62</v>
      </c>
      <c r="E9" s="35" t="s">
        <v>63</v>
      </c>
      <c r="F9" s="36"/>
      <c r="G9" s="33" t="s">
        <v>227</v>
      </c>
      <c r="H9" s="37">
        <v>10</v>
      </c>
      <c r="I9" s="38">
        <v>7</v>
      </c>
      <c r="J9" s="38">
        <v>6</v>
      </c>
      <c r="K9" s="38" t="s">
        <v>37</v>
      </c>
      <c r="L9" s="39"/>
      <c r="M9" s="39"/>
      <c r="N9" s="39"/>
      <c r="O9" s="39"/>
      <c r="P9" s="40">
        <v>8</v>
      </c>
      <c r="Q9" s="56">
        <f>IF(P9="H","I",IF(OR(P9="DC",P9="C",P9="V"),0,ROUND(SUMPRODUCT(H9:P9,$H$8:$P$8)/100,1)))</f>
        <v>7.6</v>
      </c>
      <c r="R9" s="41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B</v>
      </c>
      <c r="S9" s="41" t="str">
        <f t="shared" ref="S9:S76" si="0">IF($Q9&lt;4,"Kém",IF(AND($Q9&gt;=4,$Q9&lt;=5.4),"Trung bình yếu",IF(AND($Q9&gt;=5.5,$Q9&lt;=6.9),"Trung bình",IF(AND($Q9&gt;=7,$Q9&lt;=8.4),"Khá",IF(AND($Q9&gt;=8.5,$Q9&lt;=10),"Giỏi","")))))</f>
        <v>Khá</v>
      </c>
      <c r="T9" s="43" t="str">
        <f>+IF(OR($H9=0,$I9=0,$J9=0,$K9=0),"Không đủ ĐKDT",IF(AND(P9=0,Q9&gt;=4),"Không đạt",IF(P9="V", "Vắng", IF(P9="DC", "Đình chỉ thi",IF(P9="H", "Vắng có phép","")))))</f>
        <v/>
      </c>
      <c r="U9" s="1"/>
      <c r="V9" s="45" t="str">
        <f t="shared" ref="V9:V72" si="1">IF(T9="Không đủ ĐKDT","Học lại",IF(T9="Đình chỉ thi","Học lại",IF(AND(MID(G9,2,2)&lt;"12",T9="Vắng"),"Thi lại",IF(T9="Vắng có phép", "Thi lại",IF(AND((MID(G9,2,2)&lt;"12"),Q9&lt;4.5),"Thi lại",IF(AND((MID(G9,2,2)&lt;"19"),Q9&lt;4),"Học lại",IF(AND((MID(G9,2,2)&gt;"18"),Q9&lt;4),"Thi lại",IF(AND(MID(G9,2,2)&gt;"18",P9=0),"Thi lại",IF(AND((MID(G9,2,2)&lt;"12"),P9=0),"Thi lại",IF(AND((MID(G9,2,2)&lt;"19"),(MID(G9,2,2)&gt;"11"),P9=0),"Học lại","Đạt"))))))))))</f>
        <v>Đạt</v>
      </c>
      <c r="W9" s="45"/>
      <c r="X9" s="46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9"/>
    </row>
    <row r="10" spans="2:38" ht="18.75" customHeight="1" x14ac:dyDescent="0.35">
      <c r="B10" s="47">
        <v>2</v>
      </c>
      <c r="C10" s="48" t="s">
        <v>64</v>
      </c>
      <c r="D10" s="49" t="s">
        <v>65</v>
      </c>
      <c r="E10" s="50" t="s">
        <v>63</v>
      </c>
      <c r="F10" s="51"/>
      <c r="G10" s="48" t="s">
        <v>227</v>
      </c>
      <c r="H10" s="52">
        <v>9</v>
      </c>
      <c r="I10" s="53">
        <v>6</v>
      </c>
      <c r="J10" s="53">
        <v>6</v>
      </c>
      <c r="K10" s="53" t="s">
        <v>37</v>
      </c>
      <c r="L10" s="54"/>
      <c r="M10" s="54"/>
      <c r="N10" s="54"/>
      <c r="O10" s="54"/>
      <c r="P10" s="55">
        <v>1</v>
      </c>
      <c r="Q10" s="56">
        <f t="shared" ref="Q10:Q73" si="2">IF(P10="H","I",IF(OR(P10="DC",P10="C",P10="V"),0,ROUND(SUMPRODUCT(H10:P10,$H$8:$P$8)/100,1)))</f>
        <v>3.8</v>
      </c>
      <c r="R10" s="57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58" t="str">
        <f t="shared" si="0"/>
        <v>Kém</v>
      </c>
      <c r="T10" s="42" t="str">
        <f t="shared" ref="T10:T73" si="3">+IF(OR($H10=0,$I10=0,$J10=0,$K10=0),"Không đủ ĐKDT",IF(AND(P10=0,Q10&gt;=4),"Không đạt",IF(P10="V", "Vắng", IF(P10="DC", "Đình chỉ thi",IF(P10="H", "Vắng có phép","")))))</f>
        <v/>
      </c>
      <c r="U10" s="1"/>
      <c r="V10" s="45" t="str">
        <f t="shared" si="1"/>
        <v>Học lại</v>
      </c>
      <c r="W10" s="45"/>
      <c r="X10" s="31"/>
      <c r="Y10" s="31"/>
      <c r="Z10" s="31"/>
      <c r="AA10" s="13"/>
      <c r="AB10" s="13"/>
      <c r="AC10" s="13"/>
      <c r="AD10" s="13"/>
      <c r="AE10" s="8"/>
      <c r="AF10" s="13"/>
      <c r="AG10" s="13"/>
      <c r="AH10" s="13"/>
      <c r="AI10" s="13"/>
      <c r="AJ10" s="13"/>
      <c r="AK10" s="13"/>
      <c r="AL10" s="15"/>
    </row>
    <row r="11" spans="2:38" ht="18.75" customHeight="1" x14ac:dyDescent="0.35">
      <c r="B11" s="47">
        <v>3</v>
      </c>
      <c r="C11" s="48" t="s">
        <v>66</v>
      </c>
      <c r="D11" s="49" t="s">
        <v>67</v>
      </c>
      <c r="E11" s="50" t="s">
        <v>63</v>
      </c>
      <c r="F11" s="51"/>
      <c r="G11" s="48" t="s">
        <v>228</v>
      </c>
      <c r="H11" s="52">
        <v>9</v>
      </c>
      <c r="I11" s="53">
        <v>6</v>
      </c>
      <c r="J11" s="53">
        <v>6</v>
      </c>
      <c r="K11" s="53" t="s">
        <v>37</v>
      </c>
      <c r="L11" s="59"/>
      <c r="M11" s="59"/>
      <c r="N11" s="59"/>
      <c r="O11" s="59"/>
      <c r="P11" s="55">
        <v>3</v>
      </c>
      <c r="Q11" s="56">
        <f t="shared" si="2"/>
        <v>4.8</v>
      </c>
      <c r="R11" s="57" t="str">
        <f t="shared" ref="R11:R76" si="4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</v>
      </c>
      <c r="S11" s="58" t="str">
        <f t="shared" si="0"/>
        <v>Trung bình yếu</v>
      </c>
      <c r="T11" s="42" t="str">
        <f t="shared" si="3"/>
        <v/>
      </c>
      <c r="U11" s="1"/>
      <c r="V11" s="45" t="str">
        <f t="shared" si="1"/>
        <v>Đạt</v>
      </c>
      <c r="W11" s="45"/>
      <c r="X11" s="60"/>
      <c r="Y11" s="60"/>
      <c r="Z11" s="102"/>
      <c r="AA11" s="8"/>
      <c r="AB11" s="8"/>
      <c r="AC11" s="8"/>
      <c r="AD11" s="62"/>
      <c r="AE11" s="8"/>
      <c r="AF11" s="63"/>
      <c r="AG11" s="64"/>
      <c r="AH11" s="63"/>
      <c r="AI11" s="64"/>
      <c r="AJ11" s="63"/>
      <c r="AK11" s="8"/>
      <c r="AL11" s="65"/>
    </row>
    <row r="12" spans="2:38" ht="18.75" customHeight="1" x14ac:dyDescent="0.35">
      <c r="B12" s="47">
        <v>4</v>
      </c>
      <c r="C12" s="48" t="s">
        <v>68</v>
      </c>
      <c r="D12" s="49" t="s">
        <v>69</v>
      </c>
      <c r="E12" s="50" t="s">
        <v>63</v>
      </c>
      <c r="F12" s="51"/>
      <c r="G12" s="48" t="s">
        <v>227</v>
      </c>
      <c r="H12" s="52">
        <v>10</v>
      </c>
      <c r="I12" s="53">
        <v>6</v>
      </c>
      <c r="J12" s="53">
        <v>6</v>
      </c>
      <c r="K12" s="53" t="s">
        <v>37</v>
      </c>
      <c r="L12" s="59"/>
      <c r="M12" s="59"/>
      <c r="N12" s="59"/>
      <c r="O12" s="59"/>
      <c r="P12" s="55">
        <v>4</v>
      </c>
      <c r="Q12" s="56">
        <f t="shared" si="2"/>
        <v>5.4</v>
      </c>
      <c r="R12" s="57" t="str">
        <f t="shared" si="4"/>
        <v>D+</v>
      </c>
      <c r="S12" s="58" t="str">
        <f t="shared" si="0"/>
        <v>Trung bình yếu</v>
      </c>
      <c r="T12" s="42" t="str">
        <f t="shared" si="3"/>
        <v/>
      </c>
      <c r="U12" s="1"/>
      <c r="V12" s="45" t="str">
        <f t="shared" si="1"/>
        <v>Đạt</v>
      </c>
      <c r="W12" s="45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66"/>
    </row>
    <row r="13" spans="2:38" ht="18.75" customHeight="1" x14ac:dyDescent="0.35">
      <c r="B13" s="47">
        <v>5</v>
      </c>
      <c r="C13" s="48" t="s">
        <v>70</v>
      </c>
      <c r="D13" s="49" t="s">
        <v>71</v>
      </c>
      <c r="E13" s="50" t="s">
        <v>63</v>
      </c>
      <c r="F13" s="51"/>
      <c r="G13" s="48" t="s">
        <v>228</v>
      </c>
      <c r="H13" s="52">
        <v>9</v>
      </c>
      <c r="I13" s="53">
        <v>6</v>
      </c>
      <c r="J13" s="53">
        <v>7</v>
      </c>
      <c r="K13" s="53" t="s">
        <v>37</v>
      </c>
      <c r="L13" s="59"/>
      <c r="M13" s="59"/>
      <c r="N13" s="59"/>
      <c r="O13" s="59"/>
      <c r="P13" s="55">
        <v>4</v>
      </c>
      <c r="Q13" s="56">
        <f t="shared" si="2"/>
        <v>5.5</v>
      </c>
      <c r="R13" s="57" t="str">
        <f t="shared" si="4"/>
        <v>C</v>
      </c>
      <c r="S13" s="58" t="str">
        <f t="shared" si="0"/>
        <v>Trung bình</v>
      </c>
      <c r="T13" s="42" t="str">
        <f t="shared" si="3"/>
        <v/>
      </c>
      <c r="U13" s="1"/>
      <c r="V13" s="45" t="str">
        <f t="shared" si="1"/>
        <v>Đạt</v>
      </c>
      <c r="W13" s="45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66"/>
    </row>
    <row r="14" spans="2:38" ht="18.75" customHeight="1" x14ac:dyDescent="0.35">
      <c r="B14" s="47">
        <v>6</v>
      </c>
      <c r="C14" s="48" t="s">
        <v>72</v>
      </c>
      <c r="D14" s="49" t="s">
        <v>73</v>
      </c>
      <c r="E14" s="50" t="s">
        <v>63</v>
      </c>
      <c r="F14" s="51"/>
      <c r="G14" s="48" t="s">
        <v>229</v>
      </c>
      <c r="H14" s="52">
        <v>10</v>
      </c>
      <c r="I14" s="53">
        <v>6</v>
      </c>
      <c r="J14" s="53">
        <v>6</v>
      </c>
      <c r="K14" s="53" t="s">
        <v>37</v>
      </c>
      <c r="L14" s="59"/>
      <c r="M14" s="59"/>
      <c r="N14" s="59"/>
      <c r="O14" s="59"/>
      <c r="P14" s="55">
        <v>3</v>
      </c>
      <c r="Q14" s="56">
        <f t="shared" si="2"/>
        <v>4.9000000000000004</v>
      </c>
      <c r="R14" s="57" t="str">
        <f t="shared" si="4"/>
        <v>D</v>
      </c>
      <c r="S14" s="58" t="str">
        <f t="shared" si="0"/>
        <v>Trung bình yếu</v>
      </c>
      <c r="T14" s="42" t="str">
        <f t="shared" si="3"/>
        <v/>
      </c>
      <c r="U14" s="1"/>
      <c r="V14" s="45" t="str">
        <f t="shared" si="1"/>
        <v>Đạt</v>
      </c>
      <c r="W14" s="45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66"/>
    </row>
    <row r="15" spans="2:38" ht="18.75" customHeight="1" x14ac:dyDescent="0.35">
      <c r="B15" s="47">
        <v>7</v>
      </c>
      <c r="C15" s="48" t="s">
        <v>74</v>
      </c>
      <c r="D15" s="49" t="s">
        <v>75</v>
      </c>
      <c r="E15" s="50" t="s">
        <v>76</v>
      </c>
      <c r="F15" s="51"/>
      <c r="G15" s="48" t="s">
        <v>230</v>
      </c>
      <c r="H15" s="52">
        <v>8</v>
      </c>
      <c r="I15" s="53">
        <v>5</v>
      </c>
      <c r="J15" s="53">
        <v>5</v>
      </c>
      <c r="K15" s="53" t="s">
        <v>37</v>
      </c>
      <c r="L15" s="59"/>
      <c r="M15" s="59"/>
      <c r="N15" s="59"/>
      <c r="O15" s="59"/>
      <c r="P15" s="55">
        <v>4</v>
      </c>
      <c r="Q15" s="56">
        <f t="shared" si="2"/>
        <v>4.8</v>
      </c>
      <c r="R15" s="57" t="str">
        <f t="shared" si="4"/>
        <v>D</v>
      </c>
      <c r="S15" s="58" t="str">
        <f t="shared" si="0"/>
        <v>Trung bình yếu</v>
      </c>
      <c r="T15" s="42" t="str">
        <f t="shared" si="3"/>
        <v/>
      </c>
      <c r="U15" s="1"/>
      <c r="V15" s="45" t="str">
        <f t="shared" si="1"/>
        <v>Đạt</v>
      </c>
      <c r="W15" s="45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66"/>
    </row>
    <row r="16" spans="2:38" ht="18.75" customHeight="1" x14ac:dyDescent="0.35">
      <c r="B16" s="47">
        <v>8</v>
      </c>
      <c r="C16" s="48" t="s">
        <v>77</v>
      </c>
      <c r="D16" s="49" t="s">
        <v>78</v>
      </c>
      <c r="E16" s="50" t="s">
        <v>79</v>
      </c>
      <c r="F16" s="51"/>
      <c r="G16" s="48" t="s">
        <v>231</v>
      </c>
      <c r="H16" s="52">
        <v>9</v>
      </c>
      <c r="I16" s="53">
        <v>5</v>
      </c>
      <c r="J16" s="53">
        <v>5</v>
      </c>
      <c r="K16" s="53" t="s">
        <v>37</v>
      </c>
      <c r="L16" s="59"/>
      <c r="M16" s="59"/>
      <c r="N16" s="59"/>
      <c r="O16" s="59"/>
      <c r="P16" s="55">
        <v>4</v>
      </c>
      <c r="Q16" s="56">
        <f t="shared" si="2"/>
        <v>4.9000000000000004</v>
      </c>
      <c r="R16" s="57" t="str">
        <f t="shared" si="4"/>
        <v>D</v>
      </c>
      <c r="S16" s="58" t="str">
        <f t="shared" si="0"/>
        <v>Trung bình yếu</v>
      </c>
      <c r="T16" s="42" t="str">
        <f t="shared" si="3"/>
        <v/>
      </c>
      <c r="U16" s="1"/>
      <c r="V16" s="45" t="str">
        <f t="shared" si="1"/>
        <v>Đạt</v>
      </c>
      <c r="W16" s="45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66"/>
    </row>
    <row r="17" spans="2:38" ht="18.75" customHeight="1" x14ac:dyDescent="0.35">
      <c r="B17" s="47">
        <v>9</v>
      </c>
      <c r="C17" s="48" t="s">
        <v>80</v>
      </c>
      <c r="D17" s="49" t="s">
        <v>81</v>
      </c>
      <c r="E17" s="50" t="s">
        <v>82</v>
      </c>
      <c r="F17" s="51"/>
      <c r="G17" s="48" t="s">
        <v>229</v>
      </c>
      <c r="H17" s="52">
        <v>10</v>
      </c>
      <c r="I17" s="53">
        <v>6</v>
      </c>
      <c r="J17" s="53">
        <v>6</v>
      </c>
      <c r="K17" s="53" t="s">
        <v>37</v>
      </c>
      <c r="L17" s="59"/>
      <c r="M17" s="59"/>
      <c r="N17" s="59"/>
      <c r="O17" s="59"/>
      <c r="P17" s="55">
        <v>5</v>
      </c>
      <c r="Q17" s="56">
        <f t="shared" si="2"/>
        <v>5.9</v>
      </c>
      <c r="R17" s="57" t="str">
        <f t="shared" si="4"/>
        <v>C</v>
      </c>
      <c r="S17" s="58" t="str">
        <f t="shared" si="0"/>
        <v>Trung bình</v>
      </c>
      <c r="T17" s="42" t="str">
        <f t="shared" si="3"/>
        <v/>
      </c>
      <c r="U17" s="1"/>
      <c r="V17" s="45" t="str">
        <f t="shared" si="1"/>
        <v>Đạt</v>
      </c>
      <c r="W17" s="45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66"/>
    </row>
    <row r="18" spans="2:38" ht="18.75" customHeight="1" x14ac:dyDescent="0.35">
      <c r="B18" s="47">
        <v>10</v>
      </c>
      <c r="C18" s="48" t="s">
        <v>83</v>
      </c>
      <c r="D18" s="49" t="s">
        <v>84</v>
      </c>
      <c r="E18" s="50" t="s">
        <v>85</v>
      </c>
      <c r="F18" s="51"/>
      <c r="G18" s="48" t="s">
        <v>232</v>
      </c>
      <c r="H18" s="52">
        <v>10</v>
      </c>
      <c r="I18" s="53">
        <v>7</v>
      </c>
      <c r="J18" s="53">
        <v>8</v>
      </c>
      <c r="K18" s="53" t="s">
        <v>37</v>
      </c>
      <c r="L18" s="59"/>
      <c r="M18" s="59"/>
      <c r="N18" s="59"/>
      <c r="O18" s="59"/>
      <c r="P18" s="55">
        <v>10</v>
      </c>
      <c r="Q18" s="56">
        <f t="shared" si="2"/>
        <v>9</v>
      </c>
      <c r="R18" s="57" t="str">
        <f t="shared" si="4"/>
        <v>A+</v>
      </c>
      <c r="S18" s="58" t="str">
        <f t="shared" si="0"/>
        <v>Giỏi</v>
      </c>
      <c r="T18" s="42" t="str">
        <f t="shared" si="3"/>
        <v/>
      </c>
      <c r="U18" s="1"/>
      <c r="V18" s="45" t="str">
        <f t="shared" si="1"/>
        <v>Đạt</v>
      </c>
      <c r="W18" s="45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66"/>
    </row>
    <row r="19" spans="2:38" ht="18.75" customHeight="1" x14ac:dyDescent="0.35">
      <c r="B19" s="47">
        <v>11</v>
      </c>
      <c r="C19" s="48" t="s">
        <v>86</v>
      </c>
      <c r="D19" s="49" t="s">
        <v>87</v>
      </c>
      <c r="E19" s="50" t="s">
        <v>88</v>
      </c>
      <c r="F19" s="51"/>
      <c r="G19" s="48" t="s">
        <v>233</v>
      </c>
      <c r="H19" s="52">
        <v>9</v>
      </c>
      <c r="I19" s="53">
        <v>6</v>
      </c>
      <c r="J19" s="53">
        <v>5</v>
      </c>
      <c r="K19" s="53" t="s">
        <v>37</v>
      </c>
      <c r="L19" s="59"/>
      <c r="M19" s="59"/>
      <c r="N19" s="59"/>
      <c r="O19" s="59"/>
      <c r="P19" s="55">
        <v>3</v>
      </c>
      <c r="Q19" s="56">
        <f t="shared" si="2"/>
        <v>4.5999999999999996</v>
      </c>
      <c r="R19" s="57" t="str">
        <f t="shared" si="4"/>
        <v>D</v>
      </c>
      <c r="S19" s="58" t="str">
        <f t="shared" si="0"/>
        <v>Trung bình yếu</v>
      </c>
      <c r="T19" s="42" t="str">
        <f t="shared" si="3"/>
        <v/>
      </c>
      <c r="U19" s="1"/>
      <c r="V19" s="45" t="str">
        <f t="shared" si="1"/>
        <v>Đạt</v>
      </c>
      <c r="W19" s="45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66"/>
    </row>
    <row r="20" spans="2:38" ht="18.75" customHeight="1" x14ac:dyDescent="0.35">
      <c r="B20" s="47">
        <v>12</v>
      </c>
      <c r="C20" s="48" t="s">
        <v>89</v>
      </c>
      <c r="D20" s="49" t="s">
        <v>90</v>
      </c>
      <c r="E20" s="50" t="s">
        <v>91</v>
      </c>
      <c r="F20" s="51"/>
      <c r="G20" s="48" t="s">
        <v>234</v>
      </c>
      <c r="H20" s="52">
        <v>10</v>
      </c>
      <c r="I20" s="53">
        <v>6</v>
      </c>
      <c r="J20" s="53">
        <v>6</v>
      </c>
      <c r="K20" s="53" t="s">
        <v>37</v>
      </c>
      <c r="L20" s="59"/>
      <c r="M20" s="59"/>
      <c r="N20" s="59"/>
      <c r="O20" s="59"/>
      <c r="P20" s="55">
        <v>3</v>
      </c>
      <c r="Q20" s="56">
        <f t="shared" si="2"/>
        <v>4.9000000000000004</v>
      </c>
      <c r="R20" s="57" t="str">
        <f t="shared" si="4"/>
        <v>D</v>
      </c>
      <c r="S20" s="58" t="str">
        <f t="shared" si="0"/>
        <v>Trung bình yếu</v>
      </c>
      <c r="T20" s="42" t="str">
        <f t="shared" si="3"/>
        <v/>
      </c>
      <c r="U20" s="1"/>
      <c r="V20" s="45" t="str">
        <f t="shared" si="1"/>
        <v>Đạt</v>
      </c>
      <c r="W20" s="45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66"/>
    </row>
    <row r="21" spans="2:38" ht="18.75" customHeight="1" x14ac:dyDescent="0.35">
      <c r="B21" s="47">
        <v>13</v>
      </c>
      <c r="C21" s="48" t="s">
        <v>92</v>
      </c>
      <c r="D21" s="49" t="s">
        <v>93</v>
      </c>
      <c r="E21" s="50" t="s">
        <v>94</v>
      </c>
      <c r="F21" s="51"/>
      <c r="G21" s="48" t="s">
        <v>230</v>
      </c>
      <c r="H21" s="52">
        <v>10</v>
      </c>
      <c r="I21" s="53">
        <v>7</v>
      </c>
      <c r="J21" s="53">
        <v>7</v>
      </c>
      <c r="K21" s="53" t="s">
        <v>37</v>
      </c>
      <c r="L21" s="59"/>
      <c r="M21" s="59"/>
      <c r="N21" s="59"/>
      <c r="O21" s="59"/>
      <c r="P21" s="55">
        <v>7</v>
      </c>
      <c r="Q21" s="56">
        <f t="shared" si="2"/>
        <v>7.3</v>
      </c>
      <c r="R21" s="57" t="str">
        <f t="shared" si="4"/>
        <v>B</v>
      </c>
      <c r="S21" s="58" t="str">
        <f t="shared" si="0"/>
        <v>Khá</v>
      </c>
      <c r="T21" s="42" t="str">
        <f t="shared" si="3"/>
        <v/>
      </c>
      <c r="U21" s="1"/>
      <c r="V21" s="45" t="str">
        <f t="shared" si="1"/>
        <v>Đạt</v>
      </c>
      <c r="W21" s="45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66"/>
    </row>
    <row r="22" spans="2:38" ht="18.75" customHeight="1" x14ac:dyDescent="0.35">
      <c r="B22" s="47">
        <v>14</v>
      </c>
      <c r="C22" s="48" t="s">
        <v>95</v>
      </c>
      <c r="D22" s="49" t="s">
        <v>65</v>
      </c>
      <c r="E22" s="50" t="s">
        <v>96</v>
      </c>
      <c r="F22" s="51"/>
      <c r="G22" s="48" t="s">
        <v>235</v>
      </c>
      <c r="H22" s="52">
        <v>10</v>
      </c>
      <c r="I22" s="53">
        <v>6</v>
      </c>
      <c r="J22" s="53">
        <v>6</v>
      </c>
      <c r="K22" s="53" t="s">
        <v>37</v>
      </c>
      <c r="L22" s="59"/>
      <c r="M22" s="59"/>
      <c r="N22" s="59"/>
      <c r="O22" s="59"/>
      <c r="P22" s="55">
        <v>3</v>
      </c>
      <c r="Q22" s="56">
        <f t="shared" si="2"/>
        <v>4.9000000000000004</v>
      </c>
      <c r="R22" s="57" t="str">
        <f t="shared" si="4"/>
        <v>D</v>
      </c>
      <c r="S22" s="58" t="str">
        <f t="shared" si="0"/>
        <v>Trung bình yếu</v>
      </c>
      <c r="T22" s="42" t="str">
        <f t="shared" si="3"/>
        <v/>
      </c>
      <c r="U22" s="1"/>
      <c r="V22" s="45" t="str">
        <f t="shared" si="1"/>
        <v>Đạt</v>
      </c>
      <c r="W22" s="45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66"/>
    </row>
    <row r="23" spans="2:38" ht="18.75" customHeight="1" x14ac:dyDescent="0.35">
      <c r="B23" s="47">
        <v>15</v>
      </c>
      <c r="C23" s="48" t="s">
        <v>97</v>
      </c>
      <c r="D23" s="49" t="s">
        <v>69</v>
      </c>
      <c r="E23" s="50" t="s">
        <v>96</v>
      </c>
      <c r="F23" s="51"/>
      <c r="G23" s="48" t="s">
        <v>236</v>
      </c>
      <c r="H23" s="52">
        <v>7</v>
      </c>
      <c r="I23" s="53">
        <v>6</v>
      </c>
      <c r="J23" s="53">
        <v>6</v>
      </c>
      <c r="K23" s="53" t="s">
        <v>37</v>
      </c>
      <c r="L23" s="59"/>
      <c r="M23" s="59"/>
      <c r="N23" s="59"/>
      <c r="O23" s="59"/>
      <c r="P23" s="55">
        <v>5</v>
      </c>
      <c r="Q23" s="56">
        <f t="shared" si="2"/>
        <v>5.6</v>
      </c>
      <c r="R23" s="57" t="str">
        <f t="shared" si="4"/>
        <v>C</v>
      </c>
      <c r="S23" s="58" t="str">
        <f t="shared" si="0"/>
        <v>Trung bình</v>
      </c>
      <c r="T23" s="42" t="str">
        <f t="shared" si="3"/>
        <v/>
      </c>
      <c r="U23" s="1"/>
      <c r="V23" s="45" t="str">
        <f t="shared" si="1"/>
        <v>Đạt</v>
      </c>
      <c r="W23" s="45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66"/>
    </row>
    <row r="24" spans="2:38" ht="18.75" customHeight="1" x14ac:dyDescent="0.35">
      <c r="B24" s="47">
        <v>16</v>
      </c>
      <c r="C24" s="48" t="s">
        <v>98</v>
      </c>
      <c r="D24" s="49" t="s">
        <v>99</v>
      </c>
      <c r="E24" s="50" t="s">
        <v>96</v>
      </c>
      <c r="F24" s="51"/>
      <c r="G24" s="48" t="s">
        <v>237</v>
      </c>
      <c r="H24" s="52">
        <v>9</v>
      </c>
      <c r="I24" s="53">
        <v>6</v>
      </c>
      <c r="J24" s="53">
        <v>7</v>
      </c>
      <c r="K24" s="53" t="s">
        <v>37</v>
      </c>
      <c r="L24" s="59"/>
      <c r="M24" s="59"/>
      <c r="N24" s="59"/>
      <c r="O24" s="59"/>
      <c r="P24" s="55">
        <v>4</v>
      </c>
      <c r="Q24" s="56">
        <f t="shared" si="2"/>
        <v>5.5</v>
      </c>
      <c r="R24" s="57" t="str">
        <f t="shared" si="4"/>
        <v>C</v>
      </c>
      <c r="S24" s="58" t="str">
        <f t="shared" si="0"/>
        <v>Trung bình</v>
      </c>
      <c r="T24" s="42" t="str">
        <f t="shared" si="3"/>
        <v/>
      </c>
      <c r="U24" s="1"/>
      <c r="V24" s="45" t="str">
        <f t="shared" si="1"/>
        <v>Đạt</v>
      </c>
      <c r="W24" s="45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66"/>
    </row>
    <row r="25" spans="2:38" ht="18.75" customHeight="1" x14ac:dyDescent="0.35">
      <c r="B25" s="47">
        <v>17</v>
      </c>
      <c r="C25" s="48" t="s">
        <v>100</v>
      </c>
      <c r="D25" s="49" t="s">
        <v>101</v>
      </c>
      <c r="E25" s="50" t="s">
        <v>102</v>
      </c>
      <c r="F25" s="51"/>
      <c r="G25" s="48" t="s">
        <v>232</v>
      </c>
      <c r="H25" s="52">
        <v>8</v>
      </c>
      <c r="I25" s="53">
        <v>6</v>
      </c>
      <c r="J25" s="53">
        <v>6</v>
      </c>
      <c r="K25" s="53" t="s">
        <v>37</v>
      </c>
      <c r="L25" s="59"/>
      <c r="M25" s="59"/>
      <c r="N25" s="59"/>
      <c r="O25" s="59"/>
      <c r="P25" s="55">
        <v>3</v>
      </c>
      <c r="Q25" s="56">
        <f t="shared" si="2"/>
        <v>4.7</v>
      </c>
      <c r="R25" s="57" t="str">
        <f t="shared" si="4"/>
        <v>D</v>
      </c>
      <c r="S25" s="58" t="str">
        <f t="shared" si="0"/>
        <v>Trung bình yếu</v>
      </c>
      <c r="T25" s="42" t="str">
        <f t="shared" si="3"/>
        <v/>
      </c>
      <c r="U25" s="1"/>
      <c r="V25" s="45" t="str">
        <f t="shared" si="1"/>
        <v>Đạt</v>
      </c>
      <c r="W25" s="45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66"/>
    </row>
    <row r="26" spans="2:38" ht="18.75" customHeight="1" x14ac:dyDescent="0.35">
      <c r="B26" s="47">
        <v>18</v>
      </c>
      <c r="C26" s="48" t="s">
        <v>103</v>
      </c>
      <c r="D26" s="49" t="s">
        <v>104</v>
      </c>
      <c r="E26" s="50" t="s">
        <v>105</v>
      </c>
      <c r="F26" s="51"/>
      <c r="G26" s="48" t="s">
        <v>238</v>
      </c>
      <c r="H26" s="52">
        <v>8</v>
      </c>
      <c r="I26" s="53">
        <v>6</v>
      </c>
      <c r="J26" s="53">
        <v>6</v>
      </c>
      <c r="K26" s="53" t="s">
        <v>37</v>
      </c>
      <c r="L26" s="59"/>
      <c r="M26" s="59"/>
      <c r="N26" s="59"/>
      <c r="O26" s="59"/>
      <c r="P26" s="55">
        <v>2</v>
      </c>
      <c r="Q26" s="56">
        <f t="shared" si="2"/>
        <v>4.2</v>
      </c>
      <c r="R26" s="57" t="str">
        <f t="shared" si="4"/>
        <v>D</v>
      </c>
      <c r="S26" s="58" t="str">
        <f t="shared" si="0"/>
        <v>Trung bình yếu</v>
      </c>
      <c r="T26" s="42" t="str">
        <f t="shared" si="3"/>
        <v/>
      </c>
      <c r="U26" s="1"/>
      <c r="V26" s="45" t="str">
        <f t="shared" si="1"/>
        <v>Đạt</v>
      </c>
      <c r="W26" s="45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66"/>
    </row>
    <row r="27" spans="2:38" ht="18.75" customHeight="1" x14ac:dyDescent="0.35">
      <c r="B27" s="47">
        <v>19</v>
      </c>
      <c r="C27" s="48" t="s">
        <v>106</v>
      </c>
      <c r="D27" s="49" t="s">
        <v>107</v>
      </c>
      <c r="E27" s="50" t="s">
        <v>105</v>
      </c>
      <c r="F27" s="51"/>
      <c r="G27" s="48" t="s">
        <v>232</v>
      </c>
      <c r="H27" s="52">
        <v>6</v>
      </c>
      <c r="I27" s="53">
        <v>5</v>
      </c>
      <c r="J27" s="53">
        <v>5</v>
      </c>
      <c r="K27" s="53" t="s">
        <v>37</v>
      </c>
      <c r="L27" s="59"/>
      <c r="M27" s="59"/>
      <c r="N27" s="59"/>
      <c r="O27" s="59"/>
      <c r="P27" s="55" t="s">
        <v>690</v>
      </c>
      <c r="Q27" s="56">
        <f t="shared" si="2"/>
        <v>0</v>
      </c>
      <c r="R27" s="57" t="str">
        <f t="shared" si="4"/>
        <v>F</v>
      </c>
      <c r="S27" s="58" t="str">
        <f t="shared" si="0"/>
        <v>Kém</v>
      </c>
      <c r="T27" s="42" t="str">
        <f t="shared" si="3"/>
        <v>Vắng</v>
      </c>
      <c r="U27" s="1"/>
      <c r="V27" s="45" t="str">
        <f t="shared" si="1"/>
        <v>Học lại</v>
      </c>
      <c r="W27" s="45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66"/>
    </row>
    <row r="28" spans="2:38" ht="18.75" customHeight="1" x14ac:dyDescent="0.35">
      <c r="B28" s="47">
        <v>20</v>
      </c>
      <c r="C28" s="48" t="s">
        <v>108</v>
      </c>
      <c r="D28" s="49" t="s">
        <v>109</v>
      </c>
      <c r="E28" s="50" t="s">
        <v>105</v>
      </c>
      <c r="F28" s="51"/>
      <c r="G28" s="48" t="s">
        <v>239</v>
      </c>
      <c r="H28" s="52">
        <v>10</v>
      </c>
      <c r="I28" s="53">
        <v>6</v>
      </c>
      <c r="J28" s="53">
        <v>6</v>
      </c>
      <c r="K28" s="53" t="s">
        <v>37</v>
      </c>
      <c r="L28" s="59"/>
      <c r="M28" s="59"/>
      <c r="N28" s="59"/>
      <c r="O28" s="59"/>
      <c r="P28" s="55">
        <v>3</v>
      </c>
      <c r="Q28" s="56">
        <f t="shared" si="2"/>
        <v>4.9000000000000004</v>
      </c>
      <c r="R28" s="57" t="str">
        <f t="shared" si="4"/>
        <v>D</v>
      </c>
      <c r="S28" s="58" t="str">
        <f t="shared" si="0"/>
        <v>Trung bình yếu</v>
      </c>
      <c r="T28" s="42" t="str">
        <f t="shared" si="3"/>
        <v/>
      </c>
      <c r="U28" s="1"/>
      <c r="V28" s="45" t="str">
        <f t="shared" si="1"/>
        <v>Đạt</v>
      </c>
      <c r="W28" s="45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66"/>
    </row>
    <row r="29" spans="2:38" ht="18.75" customHeight="1" x14ac:dyDescent="0.35">
      <c r="B29" s="47">
        <v>21</v>
      </c>
      <c r="C29" s="48" t="s">
        <v>110</v>
      </c>
      <c r="D29" s="49" t="s">
        <v>111</v>
      </c>
      <c r="E29" s="50" t="s">
        <v>105</v>
      </c>
      <c r="F29" s="51"/>
      <c r="G29" s="48" t="s">
        <v>233</v>
      </c>
      <c r="H29" s="52">
        <v>9</v>
      </c>
      <c r="I29" s="53">
        <v>7</v>
      </c>
      <c r="J29" s="53">
        <v>7</v>
      </c>
      <c r="K29" s="53" t="s">
        <v>37</v>
      </c>
      <c r="L29" s="59"/>
      <c r="M29" s="59"/>
      <c r="N29" s="59"/>
      <c r="O29" s="59"/>
      <c r="P29" s="55">
        <v>5</v>
      </c>
      <c r="Q29" s="56">
        <f t="shared" si="2"/>
        <v>6.2</v>
      </c>
      <c r="R29" s="57" t="str">
        <f t="shared" si="4"/>
        <v>C</v>
      </c>
      <c r="S29" s="58" t="str">
        <f t="shared" si="0"/>
        <v>Trung bình</v>
      </c>
      <c r="T29" s="42" t="str">
        <f t="shared" si="3"/>
        <v/>
      </c>
      <c r="U29" s="1"/>
      <c r="V29" s="45" t="str">
        <f t="shared" si="1"/>
        <v>Đạt</v>
      </c>
      <c r="W29" s="45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66"/>
    </row>
    <row r="30" spans="2:38" ht="18.75" customHeight="1" x14ac:dyDescent="0.35">
      <c r="B30" s="47">
        <v>22</v>
      </c>
      <c r="C30" s="48" t="s">
        <v>112</v>
      </c>
      <c r="D30" s="49" t="s">
        <v>113</v>
      </c>
      <c r="E30" s="50" t="s">
        <v>114</v>
      </c>
      <c r="F30" s="51"/>
      <c r="G30" s="48" t="s">
        <v>240</v>
      </c>
      <c r="H30" s="52">
        <v>9</v>
      </c>
      <c r="I30" s="53">
        <v>7</v>
      </c>
      <c r="J30" s="53">
        <v>6</v>
      </c>
      <c r="K30" s="53" t="s">
        <v>37</v>
      </c>
      <c r="L30" s="59"/>
      <c r="M30" s="59"/>
      <c r="N30" s="59"/>
      <c r="O30" s="59"/>
      <c r="P30" s="55">
        <v>6</v>
      </c>
      <c r="Q30" s="56">
        <f t="shared" si="2"/>
        <v>6.5</v>
      </c>
      <c r="R30" s="57" t="str">
        <f t="shared" si="4"/>
        <v>C+</v>
      </c>
      <c r="S30" s="58" t="str">
        <f t="shared" si="0"/>
        <v>Trung bình</v>
      </c>
      <c r="T30" s="42" t="str">
        <f t="shared" si="3"/>
        <v/>
      </c>
      <c r="U30" s="1"/>
      <c r="V30" s="45" t="str">
        <f t="shared" si="1"/>
        <v>Đạt</v>
      </c>
      <c r="W30" s="45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66"/>
    </row>
    <row r="31" spans="2:38" ht="18.75" customHeight="1" x14ac:dyDescent="0.35">
      <c r="B31" s="47">
        <v>23</v>
      </c>
      <c r="C31" s="48" t="s">
        <v>115</v>
      </c>
      <c r="D31" s="49" t="s">
        <v>107</v>
      </c>
      <c r="E31" s="50" t="s">
        <v>116</v>
      </c>
      <c r="F31" s="51"/>
      <c r="G31" s="48" t="s">
        <v>230</v>
      </c>
      <c r="H31" s="52">
        <v>9</v>
      </c>
      <c r="I31" s="53">
        <v>6</v>
      </c>
      <c r="J31" s="53">
        <v>7</v>
      </c>
      <c r="K31" s="53" t="s">
        <v>37</v>
      </c>
      <c r="L31" s="59"/>
      <c r="M31" s="59"/>
      <c r="N31" s="59"/>
      <c r="O31" s="59"/>
      <c r="P31" s="55">
        <v>4</v>
      </c>
      <c r="Q31" s="56">
        <f t="shared" si="2"/>
        <v>5.5</v>
      </c>
      <c r="R31" s="57" t="str">
        <f t="shared" si="4"/>
        <v>C</v>
      </c>
      <c r="S31" s="58" t="str">
        <f t="shared" si="0"/>
        <v>Trung bình</v>
      </c>
      <c r="T31" s="42" t="str">
        <f t="shared" si="3"/>
        <v/>
      </c>
      <c r="U31" s="1"/>
      <c r="V31" s="45" t="str">
        <f t="shared" si="1"/>
        <v>Đạt</v>
      </c>
      <c r="W31" s="45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66"/>
    </row>
    <row r="32" spans="2:38" ht="18.75" customHeight="1" x14ac:dyDescent="0.35">
      <c r="B32" s="47">
        <v>24</v>
      </c>
      <c r="C32" s="48" t="s">
        <v>117</v>
      </c>
      <c r="D32" s="49" t="s">
        <v>118</v>
      </c>
      <c r="E32" s="50" t="s">
        <v>119</v>
      </c>
      <c r="F32" s="51"/>
      <c r="G32" s="48" t="s">
        <v>227</v>
      </c>
      <c r="H32" s="52">
        <v>10</v>
      </c>
      <c r="I32" s="53">
        <v>7</v>
      </c>
      <c r="J32" s="53">
        <v>7</v>
      </c>
      <c r="K32" s="53" t="s">
        <v>37</v>
      </c>
      <c r="L32" s="59"/>
      <c r="M32" s="59"/>
      <c r="N32" s="59"/>
      <c r="O32" s="59"/>
      <c r="P32" s="55">
        <v>6</v>
      </c>
      <c r="Q32" s="56">
        <f t="shared" si="2"/>
        <v>6.8</v>
      </c>
      <c r="R32" s="57" t="str">
        <f t="shared" si="4"/>
        <v>C+</v>
      </c>
      <c r="S32" s="58" t="str">
        <f t="shared" si="0"/>
        <v>Trung bình</v>
      </c>
      <c r="T32" s="42" t="str">
        <f t="shared" si="3"/>
        <v/>
      </c>
      <c r="U32" s="1"/>
      <c r="V32" s="45" t="str">
        <f t="shared" si="1"/>
        <v>Đạt</v>
      </c>
      <c r="W32" s="45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66"/>
    </row>
    <row r="33" spans="2:38" ht="18.75" customHeight="1" x14ac:dyDescent="0.35">
      <c r="B33" s="47">
        <v>25</v>
      </c>
      <c r="C33" s="48" t="s">
        <v>120</v>
      </c>
      <c r="D33" s="49" t="s">
        <v>121</v>
      </c>
      <c r="E33" s="50" t="s">
        <v>122</v>
      </c>
      <c r="F33" s="51"/>
      <c r="G33" s="48" t="s">
        <v>240</v>
      </c>
      <c r="H33" s="52">
        <v>8</v>
      </c>
      <c r="I33" s="53">
        <v>6</v>
      </c>
      <c r="J33" s="53">
        <v>5</v>
      </c>
      <c r="K33" s="53" t="s">
        <v>37</v>
      </c>
      <c r="L33" s="59"/>
      <c r="M33" s="59"/>
      <c r="N33" s="59"/>
      <c r="O33" s="59"/>
      <c r="P33" s="55">
        <v>8</v>
      </c>
      <c r="Q33" s="56">
        <f t="shared" si="2"/>
        <v>7</v>
      </c>
      <c r="R33" s="57" t="str">
        <f t="shared" si="4"/>
        <v>B</v>
      </c>
      <c r="S33" s="58" t="str">
        <f t="shared" si="0"/>
        <v>Khá</v>
      </c>
      <c r="T33" s="42" t="str">
        <f t="shared" si="3"/>
        <v/>
      </c>
      <c r="U33" s="1"/>
      <c r="V33" s="45" t="str">
        <f t="shared" si="1"/>
        <v>Đạt</v>
      </c>
      <c r="W33" s="45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66"/>
    </row>
    <row r="34" spans="2:38" ht="18.75" customHeight="1" x14ac:dyDescent="0.35">
      <c r="B34" s="47">
        <v>26</v>
      </c>
      <c r="C34" s="48" t="s">
        <v>123</v>
      </c>
      <c r="D34" s="49" t="s">
        <v>124</v>
      </c>
      <c r="E34" s="50" t="s">
        <v>125</v>
      </c>
      <c r="F34" s="51"/>
      <c r="G34" s="48" t="s">
        <v>227</v>
      </c>
      <c r="H34" s="52">
        <v>9</v>
      </c>
      <c r="I34" s="53">
        <v>6</v>
      </c>
      <c r="J34" s="53">
        <v>6</v>
      </c>
      <c r="K34" s="53" t="s">
        <v>37</v>
      </c>
      <c r="L34" s="59"/>
      <c r="M34" s="59"/>
      <c r="N34" s="59"/>
      <c r="O34" s="59"/>
      <c r="P34" s="55">
        <v>3</v>
      </c>
      <c r="Q34" s="56">
        <f t="shared" si="2"/>
        <v>4.8</v>
      </c>
      <c r="R34" s="57" t="str">
        <f t="shared" si="4"/>
        <v>D</v>
      </c>
      <c r="S34" s="58" t="str">
        <f t="shared" si="0"/>
        <v>Trung bình yếu</v>
      </c>
      <c r="T34" s="42" t="str">
        <f t="shared" si="3"/>
        <v/>
      </c>
      <c r="U34" s="1"/>
      <c r="V34" s="45" t="str">
        <f t="shared" si="1"/>
        <v>Đạt</v>
      </c>
      <c r="W34" s="45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66"/>
    </row>
    <row r="35" spans="2:38" ht="18.75" customHeight="1" x14ac:dyDescent="0.35">
      <c r="B35" s="47">
        <v>27</v>
      </c>
      <c r="C35" s="48" t="s">
        <v>126</v>
      </c>
      <c r="D35" s="49" t="s">
        <v>127</v>
      </c>
      <c r="E35" s="50" t="s">
        <v>128</v>
      </c>
      <c r="F35" s="51"/>
      <c r="G35" s="48" t="s">
        <v>241</v>
      </c>
      <c r="H35" s="52">
        <v>9</v>
      </c>
      <c r="I35" s="53">
        <v>5</v>
      </c>
      <c r="J35" s="53">
        <v>6</v>
      </c>
      <c r="K35" s="53" t="s">
        <v>37</v>
      </c>
      <c r="L35" s="59"/>
      <c r="M35" s="59"/>
      <c r="N35" s="59"/>
      <c r="O35" s="59"/>
      <c r="P35" s="55">
        <v>3</v>
      </c>
      <c r="Q35" s="56">
        <f t="shared" si="2"/>
        <v>4.5999999999999996</v>
      </c>
      <c r="R35" s="57" t="str">
        <f t="shared" si="4"/>
        <v>D</v>
      </c>
      <c r="S35" s="58" t="str">
        <f t="shared" si="0"/>
        <v>Trung bình yếu</v>
      </c>
      <c r="T35" s="42" t="str">
        <f t="shared" si="3"/>
        <v/>
      </c>
      <c r="U35" s="1"/>
      <c r="V35" s="45" t="str">
        <f t="shared" si="1"/>
        <v>Đạt</v>
      </c>
      <c r="W35" s="45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66"/>
    </row>
    <row r="36" spans="2:38" ht="18.75" customHeight="1" x14ac:dyDescent="0.35">
      <c r="B36" s="47">
        <v>28</v>
      </c>
      <c r="C36" s="48" t="s">
        <v>129</v>
      </c>
      <c r="D36" s="49" t="s">
        <v>130</v>
      </c>
      <c r="E36" s="50" t="s">
        <v>128</v>
      </c>
      <c r="F36" s="51"/>
      <c r="G36" s="48" t="s">
        <v>242</v>
      </c>
      <c r="H36" s="52">
        <v>10</v>
      </c>
      <c r="I36" s="53">
        <v>7</v>
      </c>
      <c r="J36" s="53">
        <v>7</v>
      </c>
      <c r="K36" s="53" t="s">
        <v>37</v>
      </c>
      <c r="L36" s="59"/>
      <c r="M36" s="59"/>
      <c r="N36" s="59"/>
      <c r="O36" s="59"/>
      <c r="P36" s="55">
        <v>8</v>
      </c>
      <c r="Q36" s="56">
        <f t="shared" si="2"/>
        <v>7.8</v>
      </c>
      <c r="R36" s="57" t="str">
        <f t="shared" si="4"/>
        <v>B</v>
      </c>
      <c r="S36" s="58" t="str">
        <f t="shared" si="0"/>
        <v>Khá</v>
      </c>
      <c r="T36" s="42" t="str">
        <f t="shared" si="3"/>
        <v/>
      </c>
      <c r="U36" s="1"/>
      <c r="V36" s="45" t="str">
        <f t="shared" si="1"/>
        <v>Đạt</v>
      </c>
      <c r="W36" s="45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66"/>
    </row>
    <row r="37" spans="2:38" ht="18.75" customHeight="1" x14ac:dyDescent="0.35">
      <c r="B37" s="47">
        <v>29</v>
      </c>
      <c r="C37" s="48" t="s">
        <v>131</v>
      </c>
      <c r="D37" s="49" t="s">
        <v>132</v>
      </c>
      <c r="E37" s="50" t="s">
        <v>133</v>
      </c>
      <c r="F37" s="51"/>
      <c r="G37" s="48" t="s">
        <v>243</v>
      </c>
      <c r="H37" s="52">
        <v>10</v>
      </c>
      <c r="I37" s="53">
        <v>7</v>
      </c>
      <c r="J37" s="53">
        <v>6</v>
      </c>
      <c r="K37" s="53" t="s">
        <v>37</v>
      </c>
      <c r="L37" s="59"/>
      <c r="M37" s="59"/>
      <c r="N37" s="59"/>
      <c r="O37" s="59"/>
      <c r="P37" s="55">
        <v>4</v>
      </c>
      <c r="Q37" s="56">
        <f t="shared" si="2"/>
        <v>5.6</v>
      </c>
      <c r="R37" s="57" t="str">
        <f t="shared" si="4"/>
        <v>C</v>
      </c>
      <c r="S37" s="58" t="str">
        <f t="shared" si="0"/>
        <v>Trung bình</v>
      </c>
      <c r="T37" s="42" t="str">
        <f t="shared" si="3"/>
        <v/>
      </c>
      <c r="U37" s="1"/>
      <c r="V37" s="45" t="str">
        <f t="shared" si="1"/>
        <v>Đạt</v>
      </c>
      <c r="W37" s="45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66"/>
    </row>
    <row r="38" spans="2:38" ht="18.75" customHeight="1" x14ac:dyDescent="0.35">
      <c r="B38" s="47">
        <v>30</v>
      </c>
      <c r="C38" s="48" t="s">
        <v>134</v>
      </c>
      <c r="D38" s="49" t="s">
        <v>135</v>
      </c>
      <c r="E38" s="50" t="s">
        <v>136</v>
      </c>
      <c r="F38" s="51"/>
      <c r="G38" s="48" t="s">
        <v>233</v>
      </c>
      <c r="H38" s="52">
        <v>10</v>
      </c>
      <c r="I38" s="53">
        <v>6</v>
      </c>
      <c r="J38" s="53">
        <v>7</v>
      </c>
      <c r="K38" s="53" t="s">
        <v>37</v>
      </c>
      <c r="L38" s="59"/>
      <c r="M38" s="59"/>
      <c r="N38" s="59"/>
      <c r="O38" s="59"/>
      <c r="P38" s="55">
        <v>5</v>
      </c>
      <c r="Q38" s="56">
        <f t="shared" si="2"/>
        <v>6.1</v>
      </c>
      <c r="R38" s="57" t="str">
        <f t="shared" si="4"/>
        <v>C</v>
      </c>
      <c r="S38" s="58" t="str">
        <f t="shared" si="0"/>
        <v>Trung bình</v>
      </c>
      <c r="T38" s="42" t="str">
        <f t="shared" si="3"/>
        <v/>
      </c>
      <c r="U38" s="1"/>
      <c r="V38" s="45" t="str">
        <f t="shared" si="1"/>
        <v>Đạt</v>
      </c>
      <c r="W38" s="45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66"/>
    </row>
    <row r="39" spans="2:38" ht="18.75" customHeight="1" x14ac:dyDescent="0.35">
      <c r="B39" s="47">
        <v>31</v>
      </c>
      <c r="C39" s="48" t="s">
        <v>137</v>
      </c>
      <c r="D39" s="49" t="s">
        <v>135</v>
      </c>
      <c r="E39" s="50" t="s">
        <v>136</v>
      </c>
      <c r="F39" s="51"/>
      <c r="G39" s="48" t="s">
        <v>244</v>
      </c>
      <c r="H39" s="52">
        <v>10</v>
      </c>
      <c r="I39" s="53">
        <v>7</v>
      </c>
      <c r="J39" s="53">
        <v>7</v>
      </c>
      <c r="K39" s="53" t="s">
        <v>37</v>
      </c>
      <c r="L39" s="59"/>
      <c r="M39" s="59"/>
      <c r="N39" s="59"/>
      <c r="O39" s="59"/>
      <c r="P39" s="55">
        <v>5</v>
      </c>
      <c r="Q39" s="56">
        <f t="shared" si="2"/>
        <v>6.3</v>
      </c>
      <c r="R39" s="57" t="str">
        <f t="shared" si="4"/>
        <v>C</v>
      </c>
      <c r="S39" s="58" t="str">
        <f t="shared" si="0"/>
        <v>Trung bình</v>
      </c>
      <c r="T39" s="42" t="str">
        <f t="shared" si="3"/>
        <v/>
      </c>
      <c r="U39" s="1"/>
      <c r="V39" s="45" t="str">
        <f t="shared" si="1"/>
        <v>Đạt</v>
      </c>
      <c r="W39" s="45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66"/>
    </row>
    <row r="40" spans="2:38" ht="18.75" customHeight="1" x14ac:dyDescent="0.35">
      <c r="B40" s="47">
        <v>32</v>
      </c>
      <c r="C40" s="48" t="s">
        <v>138</v>
      </c>
      <c r="D40" s="49" t="s">
        <v>107</v>
      </c>
      <c r="E40" s="50" t="s">
        <v>136</v>
      </c>
      <c r="F40" s="51"/>
      <c r="G40" s="48" t="s">
        <v>237</v>
      </c>
      <c r="H40" s="52">
        <v>9</v>
      </c>
      <c r="I40" s="53">
        <v>6</v>
      </c>
      <c r="J40" s="53">
        <v>6</v>
      </c>
      <c r="K40" s="53" t="s">
        <v>37</v>
      </c>
      <c r="L40" s="59"/>
      <c r="M40" s="59"/>
      <c r="N40" s="59"/>
      <c r="O40" s="59"/>
      <c r="P40" s="55">
        <v>6</v>
      </c>
      <c r="Q40" s="56">
        <f t="shared" si="2"/>
        <v>6.3</v>
      </c>
      <c r="R40" s="57" t="str">
        <f t="shared" si="4"/>
        <v>C</v>
      </c>
      <c r="S40" s="58" t="str">
        <f t="shared" si="0"/>
        <v>Trung bình</v>
      </c>
      <c r="T40" s="42" t="str">
        <f t="shared" si="3"/>
        <v/>
      </c>
      <c r="U40" s="1"/>
      <c r="V40" s="45" t="str">
        <f t="shared" si="1"/>
        <v>Đạt</v>
      </c>
      <c r="W40" s="45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66"/>
    </row>
    <row r="41" spans="2:38" ht="18.75" customHeight="1" x14ac:dyDescent="0.35">
      <c r="B41" s="47">
        <v>33</v>
      </c>
      <c r="C41" s="48" t="s">
        <v>139</v>
      </c>
      <c r="D41" s="49" t="s">
        <v>140</v>
      </c>
      <c r="E41" s="50" t="s">
        <v>136</v>
      </c>
      <c r="F41" s="51"/>
      <c r="G41" s="48" t="s">
        <v>245</v>
      </c>
      <c r="H41" s="52">
        <v>10</v>
      </c>
      <c r="I41" s="53">
        <v>6</v>
      </c>
      <c r="J41" s="53">
        <v>5</v>
      </c>
      <c r="K41" s="53" t="s">
        <v>37</v>
      </c>
      <c r="L41" s="59"/>
      <c r="M41" s="59"/>
      <c r="N41" s="59"/>
      <c r="O41" s="59"/>
      <c r="P41" s="55">
        <v>2</v>
      </c>
      <c r="Q41" s="56">
        <f t="shared" si="2"/>
        <v>4.2</v>
      </c>
      <c r="R41" s="57" t="str">
        <f t="shared" si="4"/>
        <v>D</v>
      </c>
      <c r="S41" s="58" t="str">
        <f t="shared" si="0"/>
        <v>Trung bình yếu</v>
      </c>
      <c r="T41" s="42" t="str">
        <f t="shared" si="3"/>
        <v/>
      </c>
      <c r="U41" s="1"/>
      <c r="V41" s="45" t="str">
        <f t="shared" si="1"/>
        <v>Đạt</v>
      </c>
      <c r="W41" s="45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66"/>
    </row>
    <row r="42" spans="2:38" ht="18.75" customHeight="1" x14ac:dyDescent="0.35">
      <c r="B42" s="47">
        <v>34</v>
      </c>
      <c r="C42" s="48" t="s">
        <v>141</v>
      </c>
      <c r="D42" s="49" t="s">
        <v>142</v>
      </c>
      <c r="E42" s="50" t="s">
        <v>143</v>
      </c>
      <c r="F42" s="51"/>
      <c r="G42" s="48" t="s">
        <v>227</v>
      </c>
      <c r="H42" s="52">
        <v>8</v>
      </c>
      <c r="I42" s="53">
        <v>5</v>
      </c>
      <c r="J42" s="53">
        <v>6</v>
      </c>
      <c r="K42" s="53" t="s">
        <v>37</v>
      </c>
      <c r="L42" s="59"/>
      <c r="M42" s="59"/>
      <c r="N42" s="59"/>
      <c r="O42" s="59"/>
      <c r="P42" s="55">
        <v>3</v>
      </c>
      <c r="Q42" s="56">
        <f t="shared" si="2"/>
        <v>4.5</v>
      </c>
      <c r="R42" s="57" t="str">
        <f t="shared" si="4"/>
        <v>D</v>
      </c>
      <c r="S42" s="58" t="str">
        <f t="shared" si="0"/>
        <v>Trung bình yếu</v>
      </c>
      <c r="T42" s="42" t="str">
        <f t="shared" si="3"/>
        <v/>
      </c>
      <c r="U42" s="1"/>
      <c r="V42" s="45" t="str">
        <f t="shared" si="1"/>
        <v>Đạt</v>
      </c>
      <c r="W42" s="45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66"/>
    </row>
    <row r="43" spans="2:38" ht="18.75" customHeight="1" x14ac:dyDescent="0.35">
      <c r="B43" s="47">
        <v>35</v>
      </c>
      <c r="C43" s="48" t="s">
        <v>144</v>
      </c>
      <c r="D43" s="49" t="s">
        <v>145</v>
      </c>
      <c r="E43" s="50" t="s">
        <v>146</v>
      </c>
      <c r="F43" s="51"/>
      <c r="G43" s="48" t="s">
        <v>230</v>
      </c>
      <c r="H43" s="52">
        <v>10</v>
      </c>
      <c r="I43" s="53">
        <v>6</v>
      </c>
      <c r="J43" s="53">
        <v>6</v>
      </c>
      <c r="K43" s="53" t="s">
        <v>37</v>
      </c>
      <c r="L43" s="59"/>
      <c r="M43" s="59"/>
      <c r="N43" s="59"/>
      <c r="O43" s="59"/>
      <c r="P43" s="55">
        <v>4</v>
      </c>
      <c r="Q43" s="56">
        <f t="shared" si="2"/>
        <v>5.4</v>
      </c>
      <c r="R43" s="57" t="str">
        <f t="shared" si="4"/>
        <v>D+</v>
      </c>
      <c r="S43" s="58" t="str">
        <f t="shared" si="0"/>
        <v>Trung bình yếu</v>
      </c>
      <c r="T43" s="42" t="str">
        <f t="shared" si="3"/>
        <v/>
      </c>
      <c r="U43" s="1"/>
      <c r="V43" s="45" t="str">
        <f t="shared" si="1"/>
        <v>Đạt</v>
      </c>
      <c r="W43" s="45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66"/>
    </row>
    <row r="44" spans="2:38" ht="18.75" customHeight="1" x14ac:dyDescent="0.35">
      <c r="B44" s="47">
        <v>36</v>
      </c>
      <c r="C44" s="48" t="s">
        <v>147</v>
      </c>
      <c r="D44" s="49" t="s">
        <v>107</v>
      </c>
      <c r="E44" s="50" t="s">
        <v>148</v>
      </c>
      <c r="F44" s="51"/>
      <c r="G44" s="48" t="s">
        <v>246</v>
      </c>
      <c r="H44" s="52">
        <v>9</v>
      </c>
      <c r="I44" s="53">
        <v>7</v>
      </c>
      <c r="J44" s="53">
        <v>7</v>
      </c>
      <c r="K44" s="53" t="s">
        <v>37</v>
      </c>
      <c r="L44" s="59"/>
      <c r="M44" s="59"/>
      <c r="N44" s="59"/>
      <c r="O44" s="59"/>
      <c r="P44" s="55">
        <v>3</v>
      </c>
      <c r="Q44" s="56">
        <f t="shared" si="2"/>
        <v>5.2</v>
      </c>
      <c r="R44" s="57" t="str">
        <f t="shared" si="4"/>
        <v>D+</v>
      </c>
      <c r="S44" s="58" t="str">
        <f t="shared" si="0"/>
        <v>Trung bình yếu</v>
      </c>
      <c r="T44" s="42" t="str">
        <f t="shared" si="3"/>
        <v/>
      </c>
      <c r="U44" s="1"/>
      <c r="V44" s="45" t="str">
        <f t="shared" si="1"/>
        <v>Đạt</v>
      </c>
      <c r="W44" s="45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66"/>
    </row>
    <row r="45" spans="2:38" ht="18.75" customHeight="1" x14ac:dyDescent="0.35">
      <c r="B45" s="47">
        <v>37</v>
      </c>
      <c r="C45" s="48" t="s">
        <v>149</v>
      </c>
      <c r="D45" s="49" t="s">
        <v>150</v>
      </c>
      <c r="E45" s="50" t="s">
        <v>151</v>
      </c>
      <c r="F45" s="51"/>
      <c r="G45" s="48" t="s">
        <v>230</v>
      </c>
      <c r="H45" s="52">
        <v>6</v>
      </c>
      <c r="I45" s="53">
        <v>5</v>
      </c>
      <c r="J45" s="53">
        <v>5</v>
      </c>
      <c r="K45" s="53" t="s">
        <v>37</v>
      </c>
      <c r="L45" s="59"/>
      <c r="M45" s="59"/>
      <c r="N45" s="59"/>
      <c r="O45" s="59"/>
      <c r="P45" s="55" t="s">
        <v>690</v>
      </c>
      <c r="Q45" s="56">
        <f t="shared" si="2"/>
        <v>0</v>
      </c>
      <c r="R45" s="57" t="str">
        <f t="shared" si="4"/>
        <v>F</v>
      </c>
      <c r="S45" s="58" t="str">
        <f t="shared" si="0"/>
        <v>Kém</v>
      </c>
      <c r="T45" s="42" t="str">
        <f t="shared" si="3"/>
        <v>Vắng</v>
      </c>
      <c r="U45" s="1"/>
      <c r="V45" s="45" t="str">
        <f t="shared" si="1"/>
        <v>Học lại</v>
      </c>
      <c r="W45" s="45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66"/>
    </row>
    <row r="46" spans="2:38" ht="18.75" customHeight="1" x14ac:dyDescent="0.35">
      <c r="B46" s="47">
        <v>38</v>
      </c>
      <c r="C46" s="48" t="s">
        <v>152</v>
      </c>
      <c r="D46" s="49" t="s">
        <v>153</v>
      </c>
      <c r="E46" s="50" t="s">
        <v>151</v>
      </c>
      <c r="F46" s="51"/>
      <c r="G46" s="48" t="s">
        <v>247</v>
      </c>
      <c r="H46" s="52">
        <v>9</v>
      </c>
      <c r="I46" s="53">
        <v>7</v>
      </c>
      <c r="J46" s="53">
        <v>6</v>
      </c>
      <c r="K46" s="53" t="s">
        <v>37</v>
      </c>
      <c r="L46" s="59"/>
      <c r="M46" s="59"/>
      <c r="N46" s="59"/>
      <c r="O46" s="59"/>
      <c r="P46" s="55">
        <v>4</v>
      </c>
      <c r="Q46" s="56">
        <f t="shared" si="2"/>
        <v>5.5</v>
      </c>
      <c r="R46" s="57" t="str">
        <f t="shared" si="4"/>
        <v>C</v>
      </c>
      <c r="S46" s="58" t="str">
        <f t="shared" si="0"/>
        <v>Trung bình</v>
      </c>
      <c r="T46" s="42" t="str">
        <f t="shared" si="3"/>
        <v/>
      </c>
      <c r="U46" s="1"/>
      <c r="V46" s="45" t="str">
        <f t="shared" si="1"/>
        <v>Đạt</v>
      </c>
      <c r="W46" s="45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66"/>
    </row>
    <row r="47" spans="2:38" ht="18.75" customHeight="1" x14ac:dyDescent="0.35">
      <c r="B47" s="47">
        <v>39</v>
      </c>
      <c r="C47" s="48" t="s">
        <v>154</v>
      </c>
      <c r="D47" s="49" t="s">
        <v>155</v>
      </c>
      <c r="E47" s="50" t="s">
        <v>156</v>
      </c>
      <c r="F47" s="51"/>
      <c r="G47" s="48" t="s">
        <v>227</v>
      </c>
      <c r="H47" s="52">
        <v>10</v>
      </c>
      <c r="I47" s="53">
        <v>7</v>
      </c>
      <c r="J47" s="53">
        <v>8</v>
      </c>
      <c r="K47" s="53" t="s">
        <v>37</v>
      </c>
      <c r="L47" s="59"/>
      <c r="M47" s="59"/>
      <c r="N47" s="59"/>
      <c r="O47" s="59"/>
      <c r="P47" s="55">
        <v>5</v>
      </c>
      <c r="Q47" s="56">
        <f t="shared" si="2"/>
        <v>6.5</v>
      </c>
      <c r="R47" s="57" t="str">
        <f t="shared" si="4"/>
        <v>C+</v>
      </c>
      <c r="S47" s="58" t="str">
        <f t="shared" si="0"/>
        <v>Trung bình</v>
      </c>
      <c r="T47" s="42" t="str">
        <f t="shared" si="3"/>
        <v/>
      </c>
      <c r="U47" s="1"/>
      <c r="V47" s="45" t="str">
        <f t="shared" si="1"/>
        <v>Đạt</v>
      </c>
      <c r="W47" s="45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66"/>
    </row>
    <row r="48" spans="2:38" ht="18.75" customHeight="1" x14ac:dyDescent="0.35">
      <c r="B48" s="47">
        <v>40</v>
      </c>
      <c r="C48" s="48" t="s">
        <v>157</v>
      </c>
      <c r="D48" s="49" t="s">
        <v>107</v>
      </c>
      <c r="E48" s="50" t="s">
        <v>156</v>
      </c>
      <c r="F48" s="51"/>
      <c r="G48" s="48" t="s">
        <v>230</v>
      </c>
      <c r="H48" s="52">
        <v>9</v>
      </c>
      <c r="I48" s="53">
        <v>6</v>
      </c>
      <c r="J48" s="53">
        <v>7</v>
      </c>
      <c r="K48" s="53" t="s">
        <v>37</v>
      </c>
      <c r="L48" s="59"/>
      <c r="M48" s="59"/>
      <c r="N48" s="59"/>
      <c r="O48" s="59"/>
      <c r="P48" s="55">
        <v>8</v>
      </c>
      <c r="Q48" s="56">
        <f t="shared" si="2"/>
        <v>7.5</v>
      </c>
      <c r="R48" s="57" t="str">
        <f t="shared" si="4"/>
        <v>B</v>
      </c>
      <c r="S48" s="58" t="str">
        <f t="shared" si="0"/>
        <v>Khá</v>
      </c>
      <c r="T48" s="42" t="str">
        <f t="shared" si="3"/>
        <v/>
      </c>
      <c r="U48" s="1"/>
      <c r="V48" s="45" t="str">
        <f t="shared" si="1"/>
        <v>Đạt</v>
      </c>
      <c r="W48" s="45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66"/>
    </row>
    <row r="49" spans="2:38" ht="18.75" customHeight="1" x14ac:dyDescent="0.35">
      <c r="B49" s="47">
        <v>41</v>
      </c>
      <c r="C49" s="48" t="s">
        <v>158</v>
      </c>
      <c r="D49" s="49" t="s">
        <v>159</v>
      </c>
      <c r="E49" s="50" t="s">
        <v>160</v>
      </c>
      <c r="F49" s="51"/>
      <c r="G49" s="48" t="s">
        <v>248</v>
      </c>
      <c r="H49" s="52">
        <v>9</v>
      </c>
      <c r="I49" s="53">
        <v>6</v>
      </c>
      <c r="J49" s="53">
        <v>6</v>
      </c>
      <c r="K49" s="53" t="s">
        <v>37</v>
      </c>
      <c r="L49" s="59"/>
      <c r="M49" s="59"/>
      <c r="N49" s="59"/>
      <c r="O49" s="59"/>
      <c r="P49" s="55">
        <v>5</v>
      </c>
      <c r="Q49" s="56">
        <f t="shared" si="2"/>
        <v>5.8</v>
      </c>
      <c r="R49" s="57" t="str">
        <f t="shared" si="4"/>
        <v>C</v>
      </c>
      <c r="S49" s="58" t="str">
        <f t="shared" si="0"/>
        <v>Trung bình</v>
      </c>
      <c r="T49" s="42" t="str">
        <f t="shared" si="3"/>
        <v/>
      </c>
      <c r="U49" s="1"/>
      <c r="V49" s="45" t="str">
        <f t="shared" si="1"/>
        <v>Đạt</v>
      </c>
      <c r="W49" s="45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66"/>
    </row>
    <row r="50" spans="2:38" ht="18.75" customHeight="1" x14ac:dyDescent="0.35">
      <c r="B50" s="47">
        <v>42</v>
      </c>
      <c r="C50" s="48" t="s">
        <v>161</v>
      </c>
      <c r="D50" s="49" t="s">
        <v>162</v>
      </c>
      <c r="E50" s="50" t="s">
        <v>163</v>
      </c>
      <c r="F50" s="51"/>
      <c r="G50" s="48" t="s">
        <v>242</v>
      </c>
      <c r="H50" s="52">
        <v>9</v>
      </c>
      <c r="I50" s="53">
        <v>5</v>
      </c>
      <c r="J50" s="53">
        <v>6</v>
      </c>
      <c r="K50" s="53" t="s">
        <v>37</v>
      </c>
      <c r="L50" s="59"/>
      <c r="M50" s="59"/>
      <c r="N50" s="59"/>
      <c r="O50" s="59"/>
      <c r="P50" s="55">
        <v>3</v>
      </c>
      <c r="Q50" s="56">
        <f t="shared" si="2"/>
        <v>4.5999999999999996</v>
      </c>
      <c r="R50" s="57" t="str">
        <f t="shared" si="4"/>
        <v>D</v>
      </c>
      <c r="S50" s="58" t="str">
        <f t="shared" si="0"/>
        <v>Trung bình yếu</v>
      </c>
      <c r="T50" s="42" t="str">
        <f t="shared" si="3"/>
        <v/>
      </c>
      <c r="U50" s="1"/>
      <c r="V50" s="45" t="str">
        <f t="shared" si="1"/>
        <v>Đạt</v>
      </c>
      <c r="W50" s="45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66"/>
    </row>
    <row r="51" spans="2:38" ht="18.75" customHeight="1" x14ac:dyDescent="0.35">
      <c r="B51" s="47">
        <v>43</v>
      </c>
      <c r="C51" s="48" t="s">
        <v>164</v>
      </c>
      <c r="D51" s="49" t="s">
        <v>165</v>
      </c>
      <c r="E51" s="50" t="s">
        <v>163</v>
      </c>
      <c r="F51" s="51"/>
      <c r="G51" s="48" t="s">
        <v>249</v>
      </c>
      <c r="H51" s="52">
        <v>9</v>
      </c>
      <c r="I51" s="53">
        <v>6</v>
      </c>
      <c r="J51" s="53">
        <v>5</v>
      </c>
      <c r="K51" s="53" t="s">
        <v>37</v>
      </c>
      <c r="L51" s="59"/>
      <c r="M51" s="59"/>
      <c r="N51" s="59"/>
      <c r="O51" s="59"/>
      <c r="P51" s="55">
        <v>5</v>
      </c>
      <c r="Q51" s="56">
        <f t="shared" si="2"/>
        <v>5.6</v>
      </c>
      <c r="R51" s="57" t="str">
        <f t="shared" si="4"/>
        <v>C</v>
      </c>
      <c r="S51" s="58" t="str">
        <f t="shared" si="0"/>
        <v>Trung bình</v>
      </c>
      <c r="T51" s="42" t="str">
        <f t="shared" si="3"/>
        <v/>
      </c>
      <c r="U51" s="1"/>
      <c r="V51" s="45" t="str">
        <f t="shared" si="1"/>
        <v>Đạt</v>
      </c>
      <c r="W51" s="45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66"/>
    </row>
    <row r="52" spans="2:38" ht="18.75" customHeight="1" x14ac:dyDescent="0.35">
      <c r="B52" s="47">
        <v>44</v>
      </c>
      <c r="C52" s="48" t="s">
        <v>166</v>
      </c>
      <c r="D52" s="49" t="s">
        <v>167</v>
      </c>
      <c r="E52" s="50" t="s">
        <v>163</v>
      </c>
      <c r="F52" s="51"/>
      <c r="G52" s="48" t="s">
        <v>227</v>
      </c>
      <c r="H52" s="52">
        <v>9</v>
      </c>
      <c r="I52" s="53">
        <v>5</v>
      </c>
      <c r="J52" s="53">
        <v>6</v>
      </c>
      <c r="K52" s="53" t="s">
        <v>37</v>
      </c>
      <c r="L52" s="59"/>
      <c r="M52" s="59"/>
      <c r="N52" s="59"/>
      <c r="O52" s="59"/>
      <c r="P52" s="55">
        <v>6</v>
      </c>
      <c r="Q52" s="56">
        <f t="shared" si="2"/>
        <v>6.1</v>
      </c>
      <c r="R52" s="57" t="str">
        <f t="shared" si="4"/>
        <v>C</v>
      </c>
      <c r="S52" s="58" t="str">
        <f t="shared" si="0"/>
        <v>Trung bình</v>
      </c>
      <c r="T52" s="42" t="str">
        <f t="shared" si="3"/>
        <v/>
      </c>
      <c r="U52" s="1"/>
      <c r="V52" s="45" t="str">
        <f t="shared" si="1"/>
        <v>Đạt</v>
      </c>
      <c r="W52" s="45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66"/>
    </row>
    <row r="53" spans="2:38" ht="18.75" customHeight="1" x14ac:dyDescent="0.35">
      <c r="B53" s="47">
        <v>45</v>
      </c>
      <c r="C53" s="48" t="s">
        <v>168</v>
      </c>
      <c r="D53" s="49" t="s">
        <v>169</v>
      </c>
      <c r="E53" s="50" t="s">
        <v>170</v>
      </c>
      <c r="F53" s="51"/>
      <c r="G53" s="48" t="s">
        <v>250</v>
      </c>
      <c r="H53" s="52">
        <v>10</v>
      </c>
      <c r="I53" s="53">
        <v>7</v>
      </c>
      <c r="J53" s="53">
        <v>6</v>
      </c>
      <c r="K53" s="53" t="s">
        <v>37</v>
      </c>
      <c r="L53" s="59"/>
      <c r="M53" s="59"/>
      <c r="N53" s="59"/>
      <c r="O53" s="59"/>
      <c r="P53" s="55">
        <v>5</v>
      </c>
      <c r="Q53" s="56">
        <f t="shared" si="2"/>
        <v>6.1</v>
      </c>
      <c r="R53" s="57" t="str">
        <f t="shared" si="4"/>
        <v>C</v>
      </c>
      <c r="S53" s="58" t="str">
        <f t="shared" si="0"/>
        <v>Trung bình</v>
      </c>
      <c r="T53" s="42" t="str">
        <f t="shared" si="3"/>
        <v/>
      </c>
      <c r="U53" s="1"/>
      <c r="V53" s="45" t="str">
        <f t="shared" si="1"/>
        <v>Đạt</v>
      </c>
      <c r="W53" s="45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66"/>
    </row>
    <row r="54" spans="2:38" ht="18.75" customHeight="1" x14ac:dyDescent="0.35">
      <c r="B54" s="47">
        <v>46</v>
      </c>
      <c r="C54" s="48" t="s">
        <v>171</v>
      </c>
      <c r="D54" s="49" t="s">
        <v>172</v>
      </c>
      <c r="E54" s="50" t="s">
        <v>173</v>
      </c>
      <c r="F54" s="51"/>
      <c r="G54" s="48" t="s">
        <v>227</v>
      </c>
      <c r="H54" s="52">
        <v>9</v>
      </c>
      <c r="I54" s="53">
        <v>6</v>
      </c>
      <c r="J54" s="53">
        <v>6</v>
      </c>
      <c r="K54" s="53" t="s">
        <v>37</v>
      </c>
      <c r="L54" s="59"/>
      <c r="M54" s="59"/>
      <c r="N54" s="59"/>
      <c r="O54" s="59"/>
      <c r="P54" s="55">
        <v>3</v>
      </c>
      <c r="Q54" s="56">
        <f t="shared" si="2"/>
        <v>4.8</v>
      </c>
      <c r="R54" s="57" t="str">
        <f t="shared" si="4"/>
        <v>D</v>
      </c>
      <c r="S54" s="58" t="str">
        <f t="shared" si="0"/>
        <v>Trung bình yếu</v>
      </c>
      <c r="T54" s="42" t="str">
        <f t="shared" si="3"/>
        <v/>
      </c>
      <c r="U54" s="1"/>
      <c r="V54" s="45" t="str">
        <f t="shared" si="1"/>
        <v>Đạt</v>
      </c>
      <c r="W54" s="45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66"/>
    </row>
    <row r="55" spans="2:38" ht="18.75" customHeight="1" x14ac:dyDescent="0.35">
      <c r="B55" s="47">
        <v>47</v>
      </c>
      <c r="C55" s="48" t="s">
        <v>174</v>
      </c>
      <c r="D55" s="49" t="s">
        <v>175</v>
      </c>
      <c r="E55" s="50" t="s">
        <v>176</v>
      </c>
      <c r="F55" s="51"/>
      <c r="G55" s="48" t="s">
        <v>246</v>
      </c>
      <c r="H55" s="52">
        <v>9</v>
      </c>
      <c r="I55" s="53">
        <v>7</v>
      </c>
      <c r="J55" s="53">
        <v>7</v>
      </c>
      <c r="K55" s="53" t="s">
        <v>37</v>
      </c>
      <c r="L55" s="59"/>
      <c r="M55" s="59"/>
      <c r="N55" s="59"/>
      <c r="O55" s="59"/>
      <c r="P55" s="55">
        <v>5</v>
      </c>
      <c r="Q55" s="56">
        <f t="shared" si="2"/>
        <v>6.2</v>
      </c>
      <c r="R55" s="57" t="str">
        <f t="shared" si="4"/>
        <v>C</v>
      </c>
      <c r="S55" s="58" t="str">
        <f t="shared" si="0"/>
        <v>Trung bình</v>
      </c>
      <c r="T55" s="42" t="str">
        <f t="shared" si="3"/>
        <v/>
      </c>
      <c r="U55" s="1"/>
      <c r="V55" s="45" t="str">
        <f t="shared" si="1"/>
        <v>Đạt</v>
      </c>
      <c r="W55" s="45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66"/>
    </row>
    <row r="56" spans="2:38" ht="18.75" customHeight="1" x14ac:dyDescent="0.35">
      <c r="B56" s="47">
        <v>48</v>
      </c>
      <c r="C56" s="48" t="s">
        <v>177</v>
      </c>
      <c r="D56" s="49" t="s">
        <v>67</v>
      </c>
      <c r="E56" s="50" t="s">
        <v>178</v>
      </c>
      <c r="F56" s="51"/>
      <c r="G56" s="48" t="s">
        <v>251</v>
      </c>
      <c r="H56" s="52">
        <v>10</v>
      </c>
      <c r="I56" s="53">
        <v>7</v>
      </c>
      <c r="J56" s="53">
        <v>8</v>
      </c>
      <c r="K56" s="53" t="s">
        <v>37</v>
      </c>
      <c r="L56" s="59"/>
      <c r="M56" s="59"/>
      <c r="N56" s="59"/>
      <c r="O56" s="59"/>
      <c r="P56" s="55">
        <v>5</v>
      </c>
      <c r="Q56" s="56">
        <f t="shared" si="2"/>
        <v>6.5</v>
      </c>
      <c r="R56" s="57" t="str">
        <f t="shared" si="4"/>
        <v>C+</v>
      </c>
      <c r="S56" s="58" t="str">
        <f t="shared" si="0"/>
        <v>Trung bình</v>
      </c>
      <c r="T56" s="42" t="str">
        <f t="shared" si="3"/>
        <v/>
      </c>
      <c r="U56" s="1"/>
      <c r="V56" s="45" t="str">
        <f t="shared" si="1"/>
        <v>Đạt</v>
      </c>
      <c r="W56" s="45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66"/>
    </row>
    <row r="57" spans="2:38" ht="18.75" customHeight="1" x14ac:dyDescent="0.35">
      <c r="B57" s="47">
        <v>49</v>
      </c>
      <c r="C57" s="48" t="s">
        <v>179</v>
      </c>
      <c r="D57" s="49" t="s">
        <v>180</v>
      </c>
      <c r="E57" s="50" t="s">
        <v>178</v>
      </c>
      <c r="F57" s="51"/>
      <c r="G57" s="48" t="s">
        <v>252</v>
      </c>
      <c r="H57" s="52">
        <v>9</v>
      </c>
      <c r="I57" s="53">
        <v>6</v>
      </c>
      <c r="J57" s="53">
        <v>7</v>
      </c>
      <c r="K57" s="53" t="s">
        <v>37</v>
      </c>
      <c r="L57" s="59"/>
      <c r="M57" s="59"/>
      <c r="N57" s="59"/>
      <c r="O57" s="59"/>
      <c r="P57" s="55">
        <v>3</v>
      </c>
      <c r="Q57" s="56">
        <f t="shared" si="2"/>
        <v>5</v>
      </c>
      <c r="R57" s="57" t="str">
        <f t="shared" si="4"/>
        <v>D+</v>
      </c>
      <c r="S57" s="58" t="str">
        <f t="shared" si="0"/>
        <v>Trung bình yếu</v>
      </c>
      <c r="T57" s="42" t="str">
        <f t="shared" si="3"/>
        <v/>
      </c>
      <c r="U57" s="1"/>
      <c r="V57" s="45" t="str">
        <f t="shared" si="1"/>
        <v>Đạt</v>
      </c>
      <c r="W57" s="45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66"/>
    </row>
    <row r="58" spans="2:38" ht="18.75" customHeight="1" x14ac:dyDescent="0.35">
      <c r="B58" s="47">
        <v>50</v>
      </c>
      <c r="C58" s="48" t="s">
        <v>181</v>
      </c>
      <c r="D58" s="49" t="s">
        <v>182</v>
      </c>
      <c r="E58" s="50" t="s">
        <v>183</v>
      </c>
      <c r="F58" s="51"/>
      <c r="G58" s="48" t="s">
        <v>227</v>
      </c>
      <c r="H58" s="52">
        <v>6</v>
      </c>
      <c r="I58" s="53">
        <v>4</v>
      </c>
      <c r="J58" s="53">
        <v>4</v>
      </c>
      <c r="K58" s="53" t="s">
        <v>37</v>
      </c>
      <c r="L58" s="59"/>
      <c r="M58" s="59"/>
      <c r="N58" s="59"/>
      <c r="O58" s="59"/>
      <c r="P58" s="55" t="s">
        <v>690</v>
      </c>
      <c r="Q58" s="56">
        <f t="shared" si="2"/>
        <v>0</v>
      </c>
      <c r="R58" s="57" t="str">
        <f t="shared" si="4"/>
        <v>F</v>
      </c>
      <c r="S58" s="58" t="str">
        <f t="shared" si="0"/>
        <v>Kém</v>
      </c>
      <c r="T58" s="42" t="str">
        <f t="shared" si="3"/>
        <v>Vắng</v>
      </c>
      <c r="U58" s="1"/>
      <c r="V58" s="45" t="str">
        <f t="shared" si="1"/>
        <v>Học lại</v>
      </c>
      <c r="W58" s="45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66"/>
    </row>
    <row r="59" spans="2:38" ht="18.75" customHeight="1" x14ac:dyDescent="0.35">
      <c r="B59" s="47">
        <v>51</v>
      </c>
      <c r="C59" s="48" t="s">
        <v>184</v>
      </c>
      <c r="D59" s="49" t="s">
        <v>185</v>
      </c>
      <c r="E59" s="50" t="s">
        <v>183</v>
      </c>
      <c r="F59" s="51"/>
      <c r="G59" s="48" t="s">
        <v>227</v>
      </c>
      <c r="H59" s="52">
        <v>10</v>
      </c>
      <c r="I59" s="53">
        <v>7</v>
      </c>
      <c r="J59" s="53">
        <v>7</v>
      </c>
      <c r="K59" s="53" t="s">
        <v>37</v>
      </c>
      <c r="L59" s="59"/>
      <c r="M59" s="59"/>
      <c r="N59" s="59"/>
      <c r="O59" s="59"/>
      <c r="P59" s="55">
        <v>8</v>
      </c>
      <c r="Q59" s="56">
        <f t="shared" si="2"/>
        <v>7.8</v>
      </c>
      <c r="R59" s="57" t="str">
        <f t="shared" si="4"/>
        <v>B</v>
      </c>
      <c r="S59" s="58" t="str">
        <f t="shared" si="0"/>
        <v>Khá</v>
      </c>
      <c r="T59" s="42" t="str">
        <f t="shared" si="3"/>
        <v/>
      </c>
      <c r="U59" s="1"/>
      <c r="V59" s="45" t="str">
        <f t="shared" si="1"/>
        <v>Đạt</v>
      </c>
      <c r="W59" s="45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66"/>
    </row>
    <row r="60" spans="2:38" ht="18.75" customHeight="1" x14ac:dyDescent="0.35">
      <c r="B60" s="47">
        <v>52</v>
      </c>
      <c r="C60" s="48" t="s">
        <v>186</v>
      </c>
      <c r="D60" s="49" t="s">
        <v>187</v>
      </c>
      <c r="E60" s="50" t="s">
        <v>188</v>
      </c>
      <c r="F60" s="51"/>
      <c r="G60" s="48" t="s">
        <v>253</v>
      </c>
      <c r="H60" s="52">
        <v>9</v>
      </c>
      <c r="I60" s="53">
        <v>6</v>
      </c>
      <c r="J60" s="53">
        <v>7</v>
      </c>
      <c r="K60" s="53" t="s">
        <v>37</v>
      </c>
      <c r="L60" s="59"/>
      <c r="M60" s="59"/>
      <c r="N60" s="59"/>
      <c r="O60" s="59"/>
      <c r="P60" s="55">
        <v>3</v>
      </c>
      <c r="Q60" s="56">
        <f t="shared" si="2"/>
        <v>5</v>
      </c>
      <c r="R60" s="57" t="str">
        <f t="shared" si="4"/>
        <v>D+</v>
      </c>
      <c r="S60" s="58" t="str">
        <f t="shared" si="0"/>
        <v>Trung bình yếu</v>
      </c>
      <c r="T60" s="42" t="str">
        <f t="shared" si="3"/>
        <v/>
      </c>
      <c r="U60" s="1"/>
      <c r="V60" s="45" t="str">
        <f t="shared" si="1"/>
        <v>Đạt</v>
      </c>
      <c r="W60" s="45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66"/>
    </row>
    <row r="61" spans="2:38" ht="18.75" customHeight="1" x14ac:dyDescent="0.35">
      <c r="B61" s="47">
        <v>53</v>
      </c>
      <c r="C61" s="48" t="s">
        <v>189</v>
      </c>
      <c r="D61" s="49" t="s">
        <v>190</v>
      </c>
      <c r="E61" s="50" t="s">
        <v>191</v>
      </c>
      <c r="F61" s="51"/>
      <c r="G61" s="48" t="s">
        <v>229</v>
      </c>
      <c r="H61" s="52">
        <v>9</v>
      </c>
      <c r="I61" s="53">
        <v>6</v>
      </c>
      <c r="J61" s="53">
        <v>6</v>
      </c>
      <c r="K61" s="53" t="s">
        <v>37</v>
      </c>
      <c r="L61" s="59"/>
      <c r="M61" s="59"/>
      <c r="N61" s="59"/>
      <c r="O61" s="59"/>
      <c r="P61" s="55">
        <v>2</v>
      </c>
      <c r="Q61" s="56">
        <f t="shared" si="2"/>
        <v>4.3</v>
      </c>
      <c r="R61" s="57" t="str">
        <f t="shared" si="4"/>
        <v>D</v>
      </c>
      <c r="S61" s="58" t="str">
        <f t="shared" si="0"/>
        <v>Trung bình yếu</v>
      </c>
      <c r="T61" s="42" t="str">
        <f t="shared" si="3"/>
        <v/>
      </c>
      <c r="U61" s="1"/>
      <c r="V61" s="45" t="str">
        <f t="shared" si="1"/>
        <v>Đạt</v>
      </c>
      <c r="W61" s="45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66"/>
    </row>
    <row r="62" spans="2:38" ht="18.75" customHeight="1" x14ac:dyDescent="0.35">
      <c r="B62" s="47">
        <v>54</v>
      </c>
      <c r="C62" s="48" t="s">
        <v>192</v>
      </c>
      <c r="D62" s="49" t="s">
        <v>193</v>
      </c>
      <c r="E62" s="50" t="s">
        <v>191</v>
      </c>
      <c r="F62" s="51"/>
      <c r="G62" s="48" t="s">
        <v>227</v>
      </c>
      <c r="H62" s="52">
        <v>10</v>
      </c>
      <c r="I62" s="53">
        <v>7</v>
      </c>
      <c r="J62" s="53">
        <v>7</v>
      </c>
      <c r="K62" s="53" t="s">
        <v>37</v>
      </c>
      <c r="L62" s="59"/>
      <c r="M62" s="59"/>
      <c r="N62" s="59"/>
      <c r="O62" s="59"/>
      <c r="P62" s="55">
        <v>8</v>
      </c>
      <c r="Q62" s="56">
        <f t="shared" si="2"/>
        <v>7.8</v>
      </c>
      <c r="R62" s="57" t="str">
        <f t="shared" si="4"/>
        <v>B</v>
      </c>
      <c r="S62" s="58" t="str">
        <f t="shared" si="0"/>
        <v>Khá</v>
      </c>
      <c r="T62" s="42" t="str">
        <f t="shared" si="3"/>
        <v/>
      </c>
      <c r="U62" s="1"/>
      <c r="V62" s="45" t="str">
        <f t="shared" si="1"/>
        <v>Đạt</v>
      </c>
      <c r="W62" s="45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66"/>
    </row>
    <row r="63" spans="2:38" ht="18.75" customHeight="1" x14ac:dyDescent="0.35">
      <c r="B63" s="47">
        <v>55</v>
      </c>
      <c r="C63" s="48" t="s">
        <v>194</v>
      </c>
      <c r="D63" s="49" t="s">
        <v>132</v>
      </c>
      <c r="E63" s="50" t="s">
        <v>195</v>
      </c>
      <c r="F63" s="51"/>
      <c r="G63" s="48" t="s">
        <v>242</v>
      </c>
      <c r="H63" s="52">
        <v>8</v>
      </c>
      <c r="I63" s="53">
        <v>6</v>
      </c>
      <c r="J63" s="53">
        <v>6</v>
      </c>
      <c r="K63" s="53" t="s">
        <v>37</v>
      </c>
      <c r="L63" s="59"/>
      <c r="M63" s="59"/>
      <c r="N63" s="59"/>
      <c r="O63" s="59"/>
      <c r="P63" s="55">
        <v>5</v>
      </c>
      <c r="Q63" s="56">
        <f t="shared" si="2"/>
        <v>5.7</v>
      </c>
      <c r="R63" s="57" t="str">
        <f t="shared" si="4"/>
        <v>C</v>
      </c>
      <c r="S63" s="58" t="str">
        <f t="shared" si="0"/>
        <v>Trung bình</v>
      </c>
      <c r="T63" s="42" t="str">
        <f t="shared" si="3"/>
        <v/>
      </c>
      <c r="U63" s="1"/>
      <c r="V63" s="45" t="str">
        <f t="shared" si="1"/>
        <v>Đạt</v>
      </c>
      <c r="W63" s="45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66"/>
    </row>
    <row r="64" spans="2:38" ht="18.75" customHeight="1" x14ac:dyDescent="0.35">
      <c r="B64" s="47">
        <v>56</v>
      </c>
      <c r="C64" s="48" t="s">
        <v>196</v>
      </c>
      <c r="D64" s="49" t="s">
        <v>197</v>
      </c>
      <c r="E64" s="50" t="s">
        <v>198</v>
      </c>
      <c r="F64" s="51"/>
      <c r="G64" s="48" t="s">
        <v>229</v>
      </c>
      <c r="H64" s="52">
        <v>10</v>
      </c>
      <c r="I64" s="53">
        <v>6</v>
      </c>
      <c r="J64" s="53">
        <v>7</v>
      </c>
      <c r="K64" s="53" t="s">
        <v>37</v>
      </c>
      <c r="L64" s="59"/>
      <c r="M64" s="59"/>
      <c r="N64" s="59"/>
      <c r="O64" s="59"/>
      <c r="P64" s="55">
        <v>6</v>
      </c>
      <c r="Q64" s="56">
        <f t="shared" si="2"/>
        <v>6.6</v>
      </c>
      <c r="R64" s="57" t="str">
        <f t="shared" si="4"/>
        <v>C+</v>
      </c>
      <c r="S64" s="58" t="str">
        <f t="shared" si="0"/>
        <v>Trung bình</v>
      </c>
      <c r="T64" s="42" t="str">
        <f t="shared" si="3"/>
        <v/>
      </c>
      <c r="U64" s="1"/>
      <c r="V64" s="45" t="str">
        <f t="shared" si="1"/>
        <v>Đạt</v>
      </c>
      <c r="W64" s="45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66"/>
    </row>
    <row r="65" spans="1:38" ht="18.75" customHeight="1" x14ac:dyDescent="0.35">
      <c r="B65" s="47">
        <v>57</v>
      </c>
      <c r="C65" s="48" t="s">
        <v>199</v>
      </c>
      <c r="D65" s="49" t="s">
        <v>200</v>
      </c>
      <c r="E65" s="50" t="s">
        <v>201</v>
      </c>
      <c r="F65" s="51"/>
      <c r="G65" s="48" t="s">
        <v>227</v>
      </c>
      <c r="H65" s="52">
        <v>9</v>
      </c>
      <c r="I65" s="53">
        <v>6</v>
      </c>
      <c r="J65" s="53">
        <v>7</v>
      </c>
      <c r="K65" s="53" t="s">
        <v>37</v>
      </c>
      <c r="L65" s="59"/>
      <c r="M65" s="59"/>
      <c r="N65" s="59"/>
      <c r="O65" s="59"/>
      <c r="P65" s="55">
        <v>5</v>
      </c>
      <c r="Q65" s="56">
        <f t="shared" si="2"/>
        <v>6</v>
      </c>
      <c r="R65" s="57" t="str">
        <f t="shared" si="4"/>
        <v>C</v>
      </c>
      <c r="S65" s="58" t="str">
        <f t="shared" si="0"/>
        <v>Trung bình</v>
      </c>
      <c r="T65" s="42" t="str">
        <f t="shared" si="3"/>
        <v/>
      </c>
      <c r="U65" s="1"/>
      <c r="V65" s="45" t="str">
        <f t="shared" si="1"/>
        <v>Đạt</v>
      </c>
      <c r="W65" s="45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66"/>
    </row>
    <row r="66" spans="1:38" ht="18.75" customHeight="1" x14ac:dyDescent="0.35">
      <c r="B66" s="47">
        <v>58</v>
      </c>
      <c r="C66" s="48" t="s">
        <v>202</v>
      </c>
      <c r="D66" s="49" t="s">
        <v>65</v>
      </c>
      <c r="E66" s="50" t="s">
        <v>203</v>
      </c>
      <c r="F66" s="51"/>
      <c r="G66" s="48" t="s">
        <v>254</v>
      </c>
      <c r="H66" s="52">
        <v>9</v>
      </c>
      <c r="I66" s="53">
        <v>7</v>
      </c>
      <c r="J66" s="53">
        <v>7</v>
      </c>
      <c r="K66" s="53" t="s">
        <v>37</v>
      </c>
      <c r="L66" s="59"/>
      <c r="M66" s="59"/>
      <c r="N66" s="59"/>
      <c r="O66" s="59"/>
      <c r="P66" s="55">
        <v>6</v>
      </c>
      <c r="Q66" s="56">
        <f t="shared" si="2"/>
        <v>6.7</v>
      </c>
      <c r="R66" s="57" t="str">
        <f t="shared" si="4"/>
        <v>C+</v>
      </c>
      <c r="S66" s="58" t="str">
        <f t="shared" si="0"/>
        <v>Trung bình</v>
      </c>
      <c r="T66" s="42" t="str">
        <f t="shared" si="3"/>
        <v/>
      </c>
      <c r="U66" s="1"/>
      <c r="V66" s="45" t="str">
        <f t="shared" si="1"/>
        <v>Đạt</v>
      </c>
      <c r="W66" s="45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66"/>
    </row>
    <row r="67" spans="1:38" ht="18.75" customHeight="1" x14ac:dyDescent="0.35">
      <c r="B67" s="47">
        <v>59</v>
      </c>
      <c r="C67" s="48" t="s">
        <v>204</v>
      </c>
      <c r="D67" s="49" t="s">
        <v>111</v>
      </c>
      <c r="E67" s="50" t="s">
        <v>203</v>
      </c>
      <c r="F67" s="51"/>
      <c r="G67" s="48" t="s">
        <v>233</v>
      </c>
      <c r="H67" s="52">
        <v>10</v>
      </c>
      <c r="I67" s="53">
        <v>7</v>
      </c>
      <c r="J67" s="53">
        <v>6</v>
      </c>
      <c r="K67" s="53" t="s">
        <v>37</v>
      </c>
      <c r="L67" s="59"/>
      <c r="M67" s="59"/>
      <c r="N67" s="59"/>
      <c r="O67" s="59"/>
      <c r="P67" s="55">
        <v>4</v>
      </c>
      <c r="Q67" s="56">
        <f t="shared" si="2"/>
        <v>5.6</v>
      </c>
      <c r="R67" s="57" t="str">
        <f t="shared" si="4"/>
        <v>C</v>
      </c>
      <c r="S67" s="58" t="str">
        <f t="shared" si="0"/>
        <v>Trung bình</v>
      </c>
      <c r="T67" s="42" t="str">
        <f t="shared" si="3"/>
        <v/>
      </c>
      <c r="U67" s="1"/>
      <c r="V67" s="45" t="str">
        <f t="shared" si="1"/>
        <v>Đạt</v>
      </c>
      <c r="W67" s="45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66"/>
    </row>
    <row r="68" spans="1:38" ht="18.75" customHeight="1" x14ac:dyDescent="0.35">
      <c r="B68" s="47">
        <v>60</v>
      </c>
      <c r="C68" s="48" t="s">
        <v>205</v>
      </c>
      <c r="D68" s="49" t="s">
        <v>206</v>
      </c>
      <c r="E68" s="50" t="s">
        <v>207</v>
      </c>
      <c r="F68" s="51"/>
      <c r="G68" s="48" t="s">
        <v>235</v>
      </c>
      <c r="H68" s="52">
        <v>10</v>
      </c>
      <c r="I68" s="53">
        <v>6</v>
      </c>
      <c r="J68" s="53">
        <v>6</v>
      </c>
      <c r="K68" s="53" t="s">
        <v>37</v>
      </c>
      <c r="L68" s="59"/>
      <c r="M68" s="59"/>
      <c r="N68" s="59"/>
      <c r="O68" s="59"/>
      <c r="P68" s="55">
        <v>5</v>
      </c>
      <c r="Q68" s="56">
        <f t="shared" si="2"/>
        <v>5.9</v>
      </c>
      <c r="R68" s="57" t="str">
        <f t="shared" si="4"/>
        <v>C</v>
      </c>
      <c r="S68" s="58" t="str">
        <f t="shared" si="0"/>
        <v>Trung bình</v>
      </c>
      <c r="T68" s="42" t="str">
        <f t="shared" si="3"/>
        <v/>
      </c>
      <c r="U68" s="1"/>
      <c r="V68" s="45" t="str">
        <f t="shared" si="1"/>
        <v>Đạt</v>
      </c>
      <c r="W68" s="45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66"/>
    </row>
    <row r="69" spans="1:38" ht="18.75" customHeight="1" x14ac:dyDescent="0.35">
      <c r="B69" s="47">
        <v>61</v>
      </c>
      <c r="C69" s="48" t="s">
        <v>208</v>
      </c>
      <c r="D69" s="49" t="s">
        <v>159</v>
      </c>
      <c r="E69" s="50" t="s">
        <v>209</v>
      </c>
      <c r="F69" s="51"/>
      <c r="G69" s="48" t="s">
        <v>227</v>
      </c>
      <c r="H69" s="52">
        <v>10</v>
      </c>
      <c r="I69" s="53">
        <v>6</v>
      </c>
      <c r="J69" s="53">
        <v>7</v>
      </c>
      <c r="K69" s="53" t="s">
        <v>37</v>
      </c>
      <c r="L69" s="59"/>
      <c r="M69" s="59"/>
      <c r="N69" s="59"/>
      <c r="O69" s="59"/>
      <c r="P69" s="55">
        <v>1</v>
      </c>
      <c r="Q69" s="56">
        <f t="shared" si="2"/>
        <v>4.0999999999999996</v>
      </c>
      <c r="R69" s="57" t="str">
        <f t="shared" si="4"/>
        <v>D</v>
      </c>
      <c r="S69" s="58" t="str">
        <f t="shared" si="0"/>
        <v>Trung bình yếu</v>
      </c>
      <c r="T69" s="42" t="str">
        <f t="shared" si="3"/>
        <v/>
      </c>
      <c r="U69" s="1"/>
      <c r="V69" s="45" t="str">
        <f t="shared" si="1"/>
        <v>Đạt</v>
      </c>
      <c r="W69" s="45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66"/>
    </row>
    <row r="70" spans="1:38" ht="18.75" customHeight="1" x14ac:dyDescent="0.35">
      <c r="B70" s="47">
        <v>62</v>
      </c>
      <c r="C70" s="48" t="s">
        <v>210</v>
      </c>
      <c r="D70" s="49" t="s">
        <v>211</v>
      </c>
      <c r="E70" s="50" t="s">
        <v>212</v>
      </c>
      <c r="F70" s="51"/>
      <c r="G70" s="48" t="s">
        <v>230</v>
      </c>
      <c r="H70" s="52">
        <v>10</v>
      </c>
      <c r="I70" s="53">
        <v>6</v>
      </c>
      <c r="J70" s="53">
        <v>6</v>
      </c>
      <c r="K70" s="53" t="s">
        <v>37</v>
      </c>
      <c r="L70" s="59"/>
      <c r="M70" s="59"/>
      <c r="N70" s="59"/>
      <c r="O70" s="59"/>
      <c r="P70" s="55">
        <v>4</v>
      </c>
      <c r="Q70" s="56">
        <f t="shared" si="2"/>
        <v>5.4</v>
      </c>
      <c r="R70" s="57" t="str">
        <f t="shared" si="4"/>
        <v>D+</v>
      </c>
      <c r="S70" s="58" t="str">
        <f t="shared" si="0"/>
        <v>Trung bình yếu</v>
      </c>
      <c r="T70" s="42" t="str">
        <f t="shared" si="3"/>
        <v/>
      </c>
      <c r="U70" s="1"/>
      <c r="V70" s="45" t="str">
        <f t="shared" si="1"/>
        <v>Đạt</v>
      </c>
      <c r="W70" s="45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66"/>
    </row>
    <row r="71" spans="1:38" ht="18.75" customHeight="1" x14ac:dyDescent="0.35">
      <c r="B71" s="47">
        <v>63</v>
      </c>
      <c r="C71" s="48" t="s">
        <v>213</v>
      </c>
      <c r="D71" s="49" t="s">
        <v>214</v>
      </c>
      <c r="E71" s="50" t="s">
        <v>215</v>
      </c>
      <c r="F71" s="51"/>
      <c r="G71" s="48" t="s">
        <v>231</v>
      </c>
      <c r="H71" s="52">
        <v>10</v>
      </c>
      <c r="I71" s="53">
        <v>7</v>
      </c>
      <c r="J71" s="53">
        <v>6</v>
      </c>
      <c r="K71" s="53" t="s">
        <v>37</v>
      </c>
      <c r="L71" s="59"/>
      <c r="M71" s="59"/>
      <c r="N71" s="59"/>
      <c r="O71" s="59"/>
      <c r="P71" s="55">
        <v>3</v>
      </c>
      <c r="Q71" s="56">
        <f t="shared" si="2"/>
        <v>5.0999999999999996</v>
      </c>
      <c r="R71" s="57" t="str">
        <f t="shared" si="4"/>
        <v>D+</v>
      </c>
      <c r="S71" s="58" t="str">
        <f t="shared" si="0"/>
        <v>Trung bình yếu</v>
      </c>
      <c r="T71" s="42" t="str">
        <f t="shared" si="3"/>
        <v/>
      </c>
      <c r="U71" s="1"/>
      <c r="V71" s="45" t="str">
        <f t="shared" si="1"/>
        <v>Đạt</v>
      </c>
      <c r="W71" s="45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66"/>
    </row>
    <row r="72" spans="1:38" ht="18.75" customHeight="1" x14ac:dyDescent="0.35">
      <c r="B72" s="47">
        <v>64</v>
      </c>
      <c r="C72" s="48" t="s">
        <v>216</v>
      </c>
      <c r="D72" s="49" t="s">
        <v>217</v>
      </c>
      <c r="E72" s="50" t="s">
        <v>215</v>
      </c>
      <c r="F72" s="51"/>
      <c r="G72" s="48" t="s">
        <v>237</v>
      </c>
      <c r="H72" s="52">
        <v>9</v>
      </c>
      <c r="I72" s="53">
        <v>6</v>
      </c>
      <c r="J72" s="53">
        <v>6</v>
      </c>
      <c r="K72" s="53" t="s">
        <v>37</v>
      </c>
      <c r="L72" s="59"/>
      <c r="M72" s="59"/>
      <c r="N72" s="59"/>
      <c r="O72" s="59"/>
      <c r="P72" s="55">
        <v>2</v>
      </c>
      <c r="Q72" s="56">
        <f t="shared" si="2"/>
        <v>4.3</v>
      </c>
      <c r="R72" s="57" t="str">
        <f t="shared" si="4"/>
        <v>D</v>
      </c>
      <c r="S72" s="58" t="str">
        <f t="shared" si="0"/>
        <v>Trung bình yếu</v>
      </c>
      <c r="T72" s="42" t="str">
        <f t="shared" si="3"/>
        <v/>
      </c>
      <c r="U72" s="1"/>
      <c r="V72" s="45" t="str">
        <f t="shared" si="1"/>
        <v>Đạt</v>
      </c>
      <c r="W72" s="45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66"/>
    </row>
    <row r="73" spans="1:38" ht="18.75" customHeight="1" x14ac:dyDescent="0.35">
      <c r="B73" s="47">
        <v>65</v>
      </c>
      <c r="C73" s="48" t="s">
        <v>218</v>
      </c>
      <c r="D73" s="49" t="s">
        <v>142</v>
      </c>
      <c r="E73" s="50" t="s">
        <v>215</v>
      </c>
      <c r="F73" s="51"/>
      <c r="G73" s="48" t="s">
        <v>250</v>
      </c>
      <c r="H73" s="52">
        <v>10</v>
      </c>
      <c r="I73" s="53">
        <v>7</v>
      </c>
      <c r="J73" s="53">
        <v>7</v>
      </c>
      <c r="K73" s="53" t="s">
        <v>37</v>
      </c>
      <c r="L73" s="59"/>
      <c r="M73" s="59"/>
      <c r="N73" s="59"/>
      <c r="O73" s="59"/>
      <c r="P73" s="55">
        <v>4</v>
      </c>
      <c r="Q73" s="56">
        <f t="shared" si="2"/>
        <v>5.8</v>
      </c>
      <c r="R73" s="57" t="str">
        <f t="shared" si="4"/>
        <v>C</v>
      </c>
      <c r="S73" s="58" t="str">
        <f t="shared" si="0"/>
        <v>Trung bình</v>
      </c>
      <c r="T73" s="42" t="str">
        <f t="shared" si="3"/>
        <v/>
      </c>
      <c r="U73" s="1"/>
      <c r="V73" s="45" t="str">
        <f t="shared" ref="V73:V76" si="5">IF(T73="Không đủ ĐKDT","Học lại",IF(T73="Đình chỉ thi","Học lại",IF(AND(MID(G73,2,2)&lt;"12",T73="Vắng"),"Thi lại",IF(T73="Vắng có phép", "Thi lại",IF(AND((MID(G73,2,2)&lt;"12"),Q73&lt;4.5),"Thi lại",IF(AND((MID(G73,2,2)&lt;"19"),Q73&lt;4),"Học lại",IF(AND((MID(G73,2,2)&gt;"18"),Q73&lt;4),"Thi lại",IF(AND(MID(G73,2,2)&gt;"18",P73=0),"Thi lại",IF(AND((MID(G73,2,2)&lt;"12"),P73=0),"Thi lại",IF(AND((MID(G73,2,2)&lt;"19"),(MID(G73,2,2)&gt;"11"),P73=0),"Học lại","Đạt"))))))))))</f>
        <v>Đạt</v>
      </c>
      <c r="W73" s="45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66"/>
    </row>
    <row r="74" spans="1:38" ht="18.75" customHeight="1" x14ac:dyDescent="0.35">
      <c r="B74" s="47">
        <v>66</v>
      </c>
      <c r="C74" s="48" t="s">
        <v>219</v>
      </c>
      <c r="D74" s="49" t="s">
        <v>132</v>
      </c>
      <c r="E74" s="50" t="s">
        <v>220</v>
      </c>
      <c r="F74" s="51"/>
      <c r="G74" s="48" t="s">
        <v>246</v>
      </c>
      <c r="H74" s="52">
        <v>10</v>
      </c>
      <c r="I74" s="53">
        <v>6</v>
      </c>
      <c r="J74" s="53">
        <v>6</v>
      </c>
      <c r="K74" s="53" t="s">
        <v>37</v>
      </c>
      <c r="L74" s="59"/>
      <c r="M74" s="59"/>
      <c r="N74" s="59"/>
      <c r="O74" s="59"/>
      <c r="P74" s="55">
        <v>10</v>
      </c>
      <c r="Q74" s="56">
        <f t="shared" ref="Q74:Q76" si="6">IF(P74="H","I",IF(OR(P74="DC",P74="C",P74="V"),0,ROUND(SUMPRODUCT(H74:P74,$H$8:$P$8)/100,1)))</f>
        <v>8.4</v>
      </c>
      <c r="R74" s="57" t="str">
        <f t="shared" si="4"/>
        <v>B+</v>
      </c>
      <c r="S74" s="58" t="str">
        <f t="shared" si="0"/>
        <v>Khá</v>
      </c>
      <c r="T74" s="42" t="str">
        <f t="shared" ref="T74:T76" si="7">+IF(OR($H74=0,$I74=0,$J74=0,$K74=0),"Không đủ ĐKDT",IF(AND(P74=0,Q74&gt;=4),"Không đạt",IF(P74="V", "Vắng", IF(P74="DC", "Đình chỉ thi",IF(P74="H", "Vắng có phép","")))))</f>
        <v/>
      </c>
      <c r="U74" s="1"/>
      <c r="V74" s="45" t="str">
        <f t="shared" si="5"/>
        <v>Đạt</v>
      </c>
      <c r="W74" s="45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66"/>
    </row>
    <row r="75" spans="1:38" ht="18.75" customHeight="1" x14ac:dyDescent="0.35">
      <c r="B75" s="47">
        <v>67</v>
      </c>
      <c r="C75" s="48" t="s">
        <v>221</v>
      </c>
      <c r="D75" s="49" t="s">
        <v>222</v>
      </c>
      <c r="E75" s="50" t="s">
        <v>223</v>
      </c>
      <c r="F75" s="51"/>
      <c r="G75" s="48" t="s">
        <v>227</v>
      </c>
      <c r="H75" s="52">
        <v>9</v>
      </c>
      <c r="I75" s="53">
        <v>6</v>
      </c>
      <c r="J75" s="53">
        <v>6</v>
      </c>
      <c r="K75" s="53" t="s">
        <v>37</v>
      </c>
      <c r="L75" s="59"/>
      <c r="M75" s="59"/>
      <c r="N75" s="59"/>
      <c r="O75" s="59"/>
      <c r="P75" s="55">
        <v>7</v>
      </c>
      <c r="Q75" s="56">
        <f t="shared" si="6"/>
        <v>6.8</v>
      </c>
      <c r="R75" s="57" t="str">
        <f t="shared" si="4"/>
        <v>C+</v>
      </c>
      <c r="S75" s="58" t="str">
        <f t="shared" si="0"/>
        <v>Trung bình</v>
      </c>
      <c r="T75" s="42" t="str">
        <f t="shared" si="7"/>
        <v/>
      </c>
      <c r="U75" s="1"/>
      <c r="V75" s="45" t="str">
        <f t="shared" si="5"/>
        <v>Đạt</v>
      </c>
      <c r="W75" s="45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66"/>
    </row>
    <row r="76" spans="1:38" ht="18.75" customHeight="1" x14ac:dyDescent="0.35">
      <c r="B76" s="104">
        <v>68</v>
      </c>
      <c r="C76" s="68" t="s">
        <v>224</v>
      </c>
      <c r="D76" s="69" t="s">
        <v>225</v>
      </c>
      <c r="E76" s="70" t="s">
        <v>226</v>
      </c>
      <c r="F76" s="71"/>
      <c r="G76" s="68" t="s">
        <v>255</v>
      </c>
      <c r="H76" s="72">
        <v>8</v>
      </c>
      <c r="I76" s="73">
        <v>6</v>
      </c>
      <c r="J76" s="73">
        <v>6</v>
      </c>
      <c r="K76" s="73" t="s">
        <v>37</v>
      </c>
      <c r="L76" s="74"/>
      <c r="M76" s="74"/>
      <c r="N76" s="74"/>
      <c r="O76" s="74"/>
      <c r="P76" s="67">
        <v>6</v>
      </c>
      <c r="Q76" s="105">
        <f t="shared" si="6"/>
        <v>6.2</v>
      </c>
      <c r="R76" s="75" t="str">
        <f t="shared" si="4"/>
        <v>C</v>
      </c>
      <c r="S76" s="76" t="str">
        <f t="shared" si="0"/>
        <v>Trung bình</v>
      </c>
      <c r="T76" s="101" t="str">
        <f t="shared" si="7"/>
        <v/>
      </c>
      <c r="U76" s="1"/>
      <c r="V76" s="45" t="str">
        <f t="shared" si="5"/>
        <v>Đạt</v>
      </c>
      <c r="W76" s="45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66"/>
    </row>
    <row r="77" spans="1:38" s="66" customFormat="1" ht="4.5" customHeight="1" x14ac:dyDescent="0.35">
      <c r="A77" s="4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2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</row>
    <row r="78" spans="1:38" ht="16.5" customHeight="1" x14ac:dyDescent="0.35">
      <c r="A78" s="66"/>
      <c r="B78" s="83" t="s">
        <v>39</v>
      </c>
      <c r="C78" s="83"/>
      <c r="D78" s="84">
        <f>+$Y$7</f>
        <v>68</v>
      </c>
      <c r="E78" s="85" t="s">
        <v>40</v>
      </c>
      <c r="F78" s="85"/>
      <c r="G78" s="147" t="s">
        <v>41</v>
      </c>
      <c r="H78" s="147"/>
      <c r="I78" s="147"/>
      <c r="J78" s="147"/>
      <c r="K78" s="147"/>
      <c r="L78" s="147"/>
      <c r="M78" s="147"/>
      <c r="N78" s="147"/>
      <c r="O78" s="147"/>
      <c r="P78" s="44">
        <f>$Y$7 -COUNTIF($T$8:$T$240,"Vắng") -COUNTIF($T$8:$T$240,"Vắng có phép") - COUNTIF($T$8:$T$240,"Đình chỉ thi") - COUNTIF($T$8:$T$240,"Không đủ ĐKDT")</f>
        <v>65</v>
      </c>
      <c r="Q78" s="44"/>
      <c r="R78" s="86"/>
      <c r="S78" s="87"/>
      <c r="T78" s="87" t="s">
        <v>40</v>
      </c>
      <c r="U78" s="1"/>
    </row>
    <row r="79" spans="1:38" ht="16.5" customHeight="1" x14ac:dyDescent="0.35">
      <c r="A79" s="66"/>
      <c r="B79" s="83" t="s">
        <v>42</v>
      </c>
      <c r="C79" s="83"/>
      <c r="D79" s="84">
        <f>+$AJ$7</f>
        <v>64</v>
      </c>
      <c r="E79" s="85" t="s">
        <v>40</v>
      </c>
      <c r="F79" s="85"/>
      <c r="G79" s="147" t="s">
        <v>43</v>
      </c>
      <c r="H79" s="147"/>
      <c r="I79" s="147"/>
      <c r="J79" s="147"/>
      <c r="K79" s="147"/>
      <c r="L79" s="147"/>
      <c r="M79" s="147"/>
      <c r="N79" s="147"/>
      <c r="O79" s="147"/>
      <c r="P79" s="88">
        <f>COUNTIF($T$8:$T$116,"Vắng")</f>
        <v>3</v>
      </c>
      <c r="Q79" s="88"/>
      <c r="R79" s="89"/>
      <c r="S79" s="87"/>
      <c r="T79" s="87" t="s">
        <v>40</v>
      </c>
      <c r="U79" s="1"/>
    </row>
    <row r="80" spans="1:38" ht="16.5" customHeight="1" x14ac:dyDescent="0.35">
      <c r="A80" s="66"/>
      <c r="B80" s="83" t="s">
        <v>44</v>
      </c>
      <c r="C80" s="83"/>
      <c r="D80" s="90">
        <f>COUNTIF(V6:V76,"Học lại")</f>
        <v>4</v>
      </c>
      <c r="E80" s="85" t="s">
        <v>40</v>
      </c>
      <c r="F80" s="85"/>
      <c r="G80" s="147" t="s">
        <v>45</v>
      </c>
      <c r="H80" s="147"/>
      <c r="I80" s="147"/>
      <c r="J80" s="147"/>
      <c r="K80" s="147"/>
      <c r="L80" s="147"/>
      <c r="M80" s="147"/>
      <c r="N80" s="147"/>
      <c r="O80" s="147"/>
      <c r="P80" s="44">
        <f>COUNTIF($T$8:$T$116,"Vắng có phép")</f>
        <v>0</v>
      </c>
      <c r="Q80" s="44"/>
      <c r="R80" s="86"/>
      <c r="S80" s="87"/>
      <c r="T80" s="87" t="s">
        <v>40</v>
      </c>
      <c r="U80" s="1"/>
    </row>
    <row r="81" spans="1:38" ht="3" customHeight="1" x14ac:dyDescent="0.35">
      <c r="A81" s="66"/>
      <c r="B81" s="77"/>
      <c r="C81" s="78"/>
      <c r="D81" s="78"/>
      <c r="E81" s="79"/>
      <c r="F81" s="79"/>
      <c r="G81" s="79"/>
      <c r="H81" s="80"/>
      <c r="I81" s="81"/>
      <c r="J81" s="81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1"/>
    </row>
    <row r="82" spans="1:38" x14ac:dyDescent="0.35">
      <c r="B82" s="91" t="s">
        <v>46</v>
      </c>
      <c r="C82" s="91"/>
      <c r="D82" s="92">
        <f>COUNTIF(V6:V76,"Thi lại")</f>
        <v>0</v>
      </c>
      <c r="E82" s="93" t="s">
        <v>40</v>
      </c>
      <c r="F82" s="1"/>
      <c r="G82" s="1"/>
      <c r="H82" s="1"/>
      <c r="I82" s="1"/>
      <c r="J82" s="148"/>
      <c r="K82" s="148"/>
      <c r="L82" s="148"/>
      <c r="M82" s="148"/>
      <c r="N82" s="148"/>
      <c r="O82" s="148"/>
      <c r="P82" s="148"/>
      <c r="Q82" s="148"/>
      <c r="R82" s="148"/>
      <c r="S82" s="148"/>
      <c r="T82" s="148"/>
      <c r="U82" s="1"/>
    </row>
    <row r="83" spans="1:38" x14ac:dyDescent="0.35">
      <c r="B83" s="91"/>
      <c r="C83" s="91"/>
      <c r="D83" s="92"/>
      <c r="E83" s="93"/>
      <c r="F83" s="1"/>
      <c r="G83" s="1"/>
      <c r="H83" s="1"/>
      <c r="I83" s="1"/>
      <c r="J83" s="148" t="s">
        <v>693</v>
      </c>
      <c r="K83" s="148"/>
      <c r="L83" s="148"/>
      <c r="M83" s="148"/>
      <c r="N83" s="148"/>
      <c r="O83" s="148"/>
      <c r="P83" s="148"/>
      <c r="Q83" s="148"/>
      <c r="R83" s="148"/>
      <c r="S83" s="148"/>
      <c r="T83" s="148"/>
      <c r="U83" s="1"/>
    </row>
    <row r="84" spans="1:38" ht="34.5" customHeight="1" x14ac:dyDescent="0.35">
      <c r="A84" s="94"/>
      <c r="B84" s="149" t="s">
        <v>47</v>
      </c>
      <c r="C84" s="149"/>
      <c r="D84" s="149"/>
      <c r="E84" s="149"/>
      <c r="F84" s="149"/>
      <c r="G84" s="149"/>
      <c r="H84" s="149"/>
      <c r="I84" s="95"/>
      <c r="J84" s="150" t="s">
        <v>50</v>
      </c>
      <c r="K84" s="151"/>
      <c r="L84" s="151"/>
      <c r="M84" s="151"/>
      <c r="N84" s="151"/>
      <c r="O84" s="151"/>
      <c r="P84" s="151"/>
      <c r="Q84" s="151"/>
      <c r="R84" s="151"/>
      <c r="S84" s="151"/>
      <c r="T84" s="151"/>
      <c r="U84" s="1"/>
    </row>
    <row r="85" spans="1:38" ht="4.5" customHeight="1" x14ac:dyDescent="0.35">
      <c r="A85" s="66"/>
      <c r="B85" s="77"/>
      <c r="C85" s="96"/>
      <c r="D85" s="96"/>
      <c r="E85" s="97"/>
      <c r="F85" s="97"/>
      <c r="G85" s="97"/>
      <c r="H85" s="98"/>
      <c r="I85" s="99"/>
      <c r="J85" s="99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 spans="1:38" s="66" customFormat="1" x14ac:dyDescent="0.35">
      <c r="B86" s="149" t="s">
        <v>48</v>
      </c>
      <c r="C86" s="149"/>
      <c r="D86" s="152" t="s">
        <v>49</v>
      </c>
      <c r="E86" s="152"/>
      <c r="F86" s="152"/>
      <c r="G86" s="152"/>
      <c r="H86" s="152"/>
      <c r="I86" s="99"/>
      <c r="J86" s="99"/>
      <c r="K86" s="82"/>
      <c r="L86" s="82"/>
      <c r="M86" s="82"/>
      <c r="N86" s="82"/>
      <c r="O86" s="82"/>
      <c r="P86" s="82"/>
      <c r="Q86" s="82"/>
      <c r="R86" s="82"/>
      <c r="S86" s="82"/>
      <c r="T86" s="82"/>
      <c r="U86" s="1"/>
      <c r="V86" s="2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</row>
    <row r="87" spans="1:38" s="66" customFormat="1" x14ac:dyDescent="0.35">
      <c r="A87" s="4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2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</row>
    <row r="88" spans="1:38" s="66" customFormat="1" x14ac:dyDescent="0.35">
      <c r="A88" s="4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2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</row>
    <row r="89" spans="1:38" s="66" customFormat="1" x14ac:dyDescent="0.35">
      <c r="A89" s="4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2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</row>
    <row r="90" spans="1:38" s="66" customFormat="1" ht="9.75" customHeight="1" x14ac:dyDescent="0.35">
      <c r="A90" s="4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2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</row>
    <row r="91" spans="1:38" s="66" customFormat="1" ht="3.75" customHeight="1" x14ac:dyDescent="0.35">
      <c r="A91" s="4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2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</row>
    <row r="92" spans="1:38" s="66" customFormat="1" ht="18" customHeight="1" x14ac:dyDescent="0.35">
      <c r="A92" s="4"/>
      <c r="B92" s="146" t="s">
        <v>694</v>
      </c>
      <c r="C92" s="146"/>
      <c r="D92" s="146" t="s">
        <v>695</v>
      </c>
      <c r="E92" s="146"/>
      <c r="F92" s="146"/>
      <c r="G92" s="146"/>
      <c r="H92" s="146"/>
      <c r="I92" s="146"/>
      <c r="J92" s="146" t="s">
        <v>51</v>
      </c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"/>
      <c r="V92" s="2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</row>
    <row r="93" spans="1:38" s="66" customFormat="1" ht="4.5" customHeight="1" x14ac:dyDescent="0.35">
      <c r="A93" s="4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2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</row>
  </sheetData>
  <sheetProtection formatCells="0" formatColumns="0" formatRows="0" insertColumns="0" insertRows="0" insertHyperlinks="0" deleteColumns="0" deleteRows="0" sort="0" autoFilter="0" pivotTables="0"/>
  <autoFilter ref="A8:AL8">
    <filterColumn colId="1" showButton="0"/>
    <filterColumn colId="2" showButton="0"/>
    <filterColumn colId="3" showButton="0"/>
    <filterColumn colId="4" showButton="0"/>
    <filterColumn colId="5" showButton="0"/>
  </autoFilter>
  <mergeCells count="49">
    <mergeCell ref="B1:G1"/>
    <mergeCell ref="H1:T1"/>
    <mergeCell ref="B2:G2"/>
    <mergeCell ref="H2:T2"/>
    <mergeCell ref="B92:C92"/>
    <mergeCell ref="D92:I92"/>
    <mergeCell ref="J92:T92"/>
    <mergeCell ref="G78:O78"/>
    <mergeCell ref="G79:O79"/>
    <mergeCell ref="G80:O80"/>
    <mergeCell ref="J82:T82"/>
    <mergeCell ref="J83:T83"/>
    <mergeCell ref="B84:H84"/>
    <mergeCell ref="J84:T84"/>
    <mergeCell ref="B86:C86"/>
    <mergeCell ref="D86:H86"/>
    <mergeCell ref="AH3:AI5"/>
    <mergeCell ref="AJ3:AK5"/>
    <mergeCell ref="B4:C4"/>
    <mergeCell ref="E4:F4"/>
    <mergeCell ref="G4:K4"/>
    <mergeCell ref="O4:T4"/>
    <mergeCell ref="B3:C3"/>
    <mergeCell ref="D3:N3"/>
    <mergeCell ref="O3:T3"/>
    <mergeCell ref="W3:W6"/>
    <mergeCell ref="X3:X6"/>
    <mergeCell ref="Y3:Y6"/>
    <mergeCell ref="B6:B7"/>
    <mergeCell ref="C6:C7"/>
    <mergeCell ref="D6:E7"/>
    <mergeCell ref="F6:F7"/>
    <mergeCell ref="Z3:AC5"/>
    <mergeCell ref="AD3:AE5"/>
    <mergeCell ref="AF3:AG5"/>
    <mergeCell ref="T6:T8"/>
    <mergeCell ref="R6:R7"/>
    <mergeCell ref="S6:S7"/>
    <mergeCell ref="B8:G8"/>
    <mergeCell ref="M6:N6"/>
    <mergeCell ref="O6:O7"/>
    <mergeCell ref="P6:P7"/>
    <mergeCell ref="Q6:Q8"/>
    <mergeCell ref="G6:G7"/>
    <mergeCell ref="H6:H7"/>
    <mergeCell ref="I6:I7"/>
    <mergeCell ref="J6:J7"/>
    <mergeCell ref="K6:K7"/>
    <mergeCell ref="L6:L7"/>
  </mergeCells>
  <conditionalFormatting sqref="H9:P11">
    <cfRule type="cellIs" dxfId="68" priority="15" operator="greaterThan">
      <formula>10</formula>
    </cfRule>
  </conditionalFormatting>
  <conditionalFormatting sqref="P9:P11">
    <cfRule type="cellIs" dxfId="67" priority="11" operator="greaterThan">
      <formula>10</formula>
    </cfRule>
    <cfRule type="cellIs" dxfId="66" priority="12" operator="greaterThan">
      <formula>10</formula>
    </cfRule>
    <cfRule type="cellIs" dxfId="65" priority="13" operator="greaterThan">
      <formula>10</formula>
    </cfRule>
  </conditionalFormatting>
  <conditionalFormatting sqref="H9:K11">
    <cfRule type="cellIs" dxfId="64" priority="10" operator="greaterThan">
      <formula>10</formula>
    </cfRule>
  </conditionalFormatting>
  <conditionalFormatting sqref="O2">
    <cfRule type="duplicateValues" dxfId="63" priority="9"/>
  </conditionalFormatting>
  <conditionalFormatting sqref="O2">
    <cfRule type="duplicateValues" dxfId="62" priority="8"/>
  </conditionalFormatting>
  <conditionalFormatting sqref="H12:P76">
    <cfRule type="cellIs" dxfId="61" priority="7" operator="greaterThan">
      <formula>10</formula>
    </cfRule>
  </conditionalFormatting>
  <conditionalFormatting sqref="P12:P76">
    <cfRule type="cellIs" dxfId="60" priority="3" operator="greaterThan">
      <formula>10</formula>
    </cfRule>
    <cfRule type="cellIs" dxfId="59" priority="4" operator="greaterThan">
      <formula>10</formula>
    </cfRule>
    <cfRule type="cellIs" dxfId="58" priority="5" operator="greaterThan">
      <formula>10</formula>
    </cfRule>
  </conditionalFormatting>
  <conditionalFormatting sqref="H12:K76">
    <cfRule type="cellIs" dxfId="57" priority="2" operator="greaterThan">
      <formula>10</formula>
    </cfRule>
  </conditionalFormatting>
  <conditionalFormatting sqref="C1:C11 C77 C94:C1048576">
    <cfRule type="duplicateValues" dxfId="56" priority="19"/>
  </conditionalFormatting>
  <conditionalFormatting sqref="C12:C76">
    <cfRule type="duplicateValues" dxfId="55" priority="22"/>
  </conditionalFormatting>
  <conditionalFormatting sqref="C78:C93">
    <cfRule type="duplicateValues" dxfId="54" priority="1"/>
  </conditionalFormatting>
  <dataValidations count="2">
    <dataValidation allowBlank="1" showInputMessage="1" showErrorMessage="1" errorTitle="Không xóa dữ liệu" error="Không xóa dữ liệu" prompt="Không xóa dữ liệu" sqref="W3:AK7 X2:AK2 X9 AL2:AL7 V9:W76 D80"/>
    <dataValidation type="decimal" allowBlank="1" showInputMessage="1" showErrorMessage="1" sqref="H9:K76">
      <formula1>0</formula1>
      <formula2>10</formula2>
    </dataValidation>
  </dataValidations>
  <pageMargins left="0.17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4"/>
  <sheetViews>
    <sheetView zoomScaleNormal="100" workbookViewId="0">
      <pane ySplit="2" topLeftCell="A81" activePane="bottomLeft" state="frozen"/>
      <selection activeCell="J12" sqref="J12"/>
      <selection pane="bottomLeft" activeCell="T18" sqref="T18"/>
    </sheetView>
  </sheetViews>
  <sheetFormatPr defaultColWidth="9" defaultRowHeight="15.5" x14ac:dyDescent="0.35"/>
  <cols>
    <col min="1" max="1" width="0.4140625" style="4" customWidth="1"/>
    <col min="2" max="2" width="4" style="4" customWidth="1"/>
    <col min="3" max="3" width="16.6640625" style="4" customWidth="1"/>
    <col min="4" max="4" width="12.08203125" style="4" customWidth="1"/>
    <col min="5" max="5" width="11.25" style="4" customWidth="1"/>
    <col min="6" max="6" width="9.33203125" style="4" hidden="1" customWidth="1"/>
    <col min="7" max="7" width="15.75" style="4" customWidth="1"/>
    <col min="8" max="10" width="4.33203125" style="4" customWidth="1"/>
    <col min="11" max="11" width="4.33203125" style="4" hidden="1" customWidth="1"/>
    <col min="12" max="12" width="3.25" style="4" hidden="1" customWidth="1"/>
    <col min="13" max="13" width="4.9140625" style="4" hidden="1" customWidth="1"/>
    <col min="14" max="14" width="9.6640625" style="4" hidden="1" customWidth="1"/>
    <col min="15" max="15" width="8.08203125" style="4" hidden="1" customWidth="1"/>
    <col min="16" max="16" width="5.25" style="4" customWidth="1"/>
    <col min="17" max="17" width="6.4140625" style="4" customWidth="1"/>
    <col min="18" max="18" width="6.4140625" style="4" hidden="1" customWidth="1"/>
    <col min="19" max="19" width="11.9140625" style="4" hidden="1" customWidth="1"/>
    <col min="20" max="20" width="15.1640625" style="4" customWidth="1"/>
    <col min="21" max="21" width="5.75" style="4" customWidth="1"/>
    <col min="22" max="22" width="6.4140625" style="2" customWidth="1"/>
    <col min="23" max="38" width="9" style="3"/>
    <col min="39" max="16384" width="9" style="4"/>
  </cols>
  <sheetData>
    <row r="1" spans="2:38" ht="30" customHeight="1" x14ac:dyDescent="0.35">
      <c r="B1" s="141" t="s">
        <v>0</v>
      </c>
      <c r="C1" s="141"/>
      <c r="D1" s="141"/>
      <c r="E1" s="141"/>
      <c r="F1" s="141"/>
      <c r="G1" s="141"/>
      <c r="H1" s="142" t="s">
        <v>692</v>
      </c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"/>
    </row>
    <row r="2" spans="2:38" ht="19.5" customHeight="1" x14ac:dyDescent="0.35">
      <c r="B2" s="143" t="s">
        <v>1</v>
      </c>
      <c r="C2" s="143"/>
      <c r="D2" s="143"/>
      <c r="E2" s="143"/>
      <c r="F2" s="143"/>
      <c r="G2" s="143"/>
      <c r="H2" s="144" t="s">
        <v>53</v>
      </c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5"/>
      <c r="V2" s="6"/>
      <c r="AD2" s="2"/>
      <c r="AE2" s="7"/>
      <c r="AF2" s="2"/>
      <c r="AG2" s="2"/>
      <c r="AH2" s="2"/>
      <c r="AI2" s="7"/>
      <c r="AJ2" s="2"/>
    </row>
    <row r="3" spans="2:38" ht="26.5" customHeight="1" x14ac:dyDescent="0.35">
      <c r="B3" s="132" t="s">
        <v>2</v>
      </c>
      <c r="C3" s="132"/>
      <c r="D3" s="133" t="s">
        <v>54</v>
      </c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4" t="s">
        <v>59</v>
      </c>
      <c r="P3" s="134"/>
      <c r="Q3" s="134"/>
      <c r="R3" s="134"/>
      <c r="S3" s="134"/>
      <c r="T3" s="134"/>
      <c r="W3" s="127" t="s">
        <v>3</v>
      </c>
      <c r="X3" s="127" t="s">
        <v>4</v>
      </c>
      <c r="Y3" s="127" t="s">
        <v>5</v>
      </c>
      <c r="Z3" s="127" t="s">
        <v>6</v>
      </c>
      <c r="AA3" s="127"/>
      <c r="AB3" s="127"/>
      <c r="AC3" s="127"/>
      <c r="AD3" s="127" t="s">
        <v>7</v>
      </c>
      <c r="AE3" s="127"/>
      <c r="AF3" s="127" t="s">
        <v>8</v>
      </c>
      <c r="AG3" s="127"/>
      <c r="AH3" s="127" t="s">
        <v>9</v>
      </c>
      <c r="AI3" s="127"/>
      <c r="AJ3" s="127" t="s">
        <v>10</v>
      </c>
      <c r="AK3" s="127"/>
      <c r="AL3" s="9"/>
    </row>
    <row r="4" spans="2:38" ht="17.25" customHeight="1" x14ac:dyDescent="0.35">
      <c r="B4" s="128" t="s">
        <v>11</v>
      </c>
      <c r="C4" s="128"/>
      <c r="D4" s="100"/>
      <c r="E4" s="129" t="s">
        <v>12</v>
      </c>
      <c r="F4" s="129"/>
      <c r="G4" s="130">
        <v>43686</v>
      </c>
      <c r="H4" s="131"/>
      <c r="I4" s="131"/>
      <c r="J4" s="131"/>
      <c r="K4" s="131"/>
      <c r="L4" s="10"/>
      <c r="M4" s="10"/>
      <c r="N4" s="10"/>
      <c r="O4" s="129" t="s">
        <v>56</v>
      </c>
      <c r="P4" s="129"/>
      <c r="Q4" s="129"/>
      <c r="R4" s="129"/>
      <c r="S4" s="129"/>
      <c r="T4" s="129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  <c r="AH4" s="127"/>
      <c r="AI4" s="127"/>
      <c r="AJ4" s="127"/>
      <c r="AK4" s="127"/>
      <c r="AL4" s="9"/>
    </row>
    <row r="5" spans="2:38" ht="5.25" customHeight="1" x14ac:dyDescent="0.35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1"/>
      <c r="R5" s="1"/>
      <c r="S5" s="1"/>
      <c r="T5" s="1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9"/>
    </row>
    <row r="6" spans="2:38" ht="30.75" customHeight="1" x14ac:dyDescent="0.35">
      <c r="B6" s="123" t="s">
        <v>13</v>
      </c>
      <c r="C6" s="135" t="s">
        <v>14</v>
      </c>
      <c r="D6" s="137" t="s">
        <v>15</v>
      </c>
      <c r="E6" s="138"/>
      <c r="F6" s="123" t="s">
        <v>16</v>
      </c>
      <c r="G6" s="123" t="s">
        <v>4</v>
      </c>
      <c r="H6" s="126" t="s">
        <v>17</v>
      </c>
      <c r="I6" s="126" t="s">
        <v>18</v>
      </c>
      <c r="J6" s="126" t="s">
        <v>19</v>
      </c>
      <c r="K6" s="126" t="s">
        <v>20</v>
      </c>
      <c r="L6" s="122" t="s">
        <v>21</v>
      </c>
      <c r="M6" s="119" t="s">
        <v>22</v>
      </c>
      <c r="N6" s="121"/>
      <c r="O6" s="122" t="s">
        <v>23</v>
      </c>
      <c r="P6" s="122" t="s">
        <v>24</v>
      </c>
      <c r="Q6" s="123" t="s">
        <v>25</v>
      </c>
      <c r="R6" s="122" t="s">
        <v>26</v>
      </c>
      <c r="S6" s="123" t="s">
        <v>27</v>
      </c>
      <c r="T6" s="123" t="s">
        <v>28</v>
      </c>
      <c r="W6" s="127"/>
      <c r="X6" s="127"/>
      <c r="Y6" s="127"/>
      <c r="Z6" s="13" t="s">
        <v>29</v>
      </c>
      <c r="AA6" s="13" t="s">
        <v>30</v>
      </c>
      <c r="AB6" s="13" t="s">
        <v>31</v>
      </c>
      <c r="AC6" s="13" t="s">
        <v>32</v>
      </c>
      <c r="AD6" s="13" t="s">
        <v>33</v>
      </c>
      <c r="AE6" s="13" t="s">
        <v>32</v>
      </c>
      <c r="AF6" s="13" t="s">
        <v>33</v>
      </c>
      <c r="AG6" s="13" t="s">
        <v>32</v>
      </c>
      <c r="AH6" s="13" t="s">
        <v>33</v>
      </c>
      <c r="AI6" s="13" t="s">
        <v>32</v>
      </c>
      <c r="AJ6" s="13" t="s">
        <v>33</v>
      </c>
      <c r="AK6" s="14" t="s">
        <v>32</v>
      </c>
      <c r="AL6" s="15"/>
    </row>
    <row r="7" spans="2:38" ht="21" customHeight="1" x14ac:dyDescent="0.35">
      <c r="B7" s="125"/>
      <c r="C7" s="136"/>
      <c r="D7" s="139"/>
      <c r="E7" s="140"/>
      <c r="F7" s="125"/>
      <c r="G7" s="125"/>
      <c r="H7" s="126"/>
      <c r="I7" s="126"/>
      <c r="J7" s="126"/>
      <c r="K7" s="126"/>
      <c r="L7" s="122"/>
      <c r="M7" s="103" t="s">
        <v>34</v>
      </c>
      <c r="N7" s="103" t="s">
        <v>35</v>
      </c>
      <c r="O7" s="122"/>
      <c r="P7" s="122"/>
      <c r="Q7" s="124"/>
      <c r="R7" s="122"/>
      <c r="S7" s="125"/>
      <c r="T7" s="124"/>
      <c r="V7" s="17"/>
      <c r="W7" s="18" t="str">
        <f>+D3</f>
        <v>NGÔN NGỮ LẬP TRÌNH C++</v>
      </c>
      <c r="X7" s="19">
        <f>+P3</f>
        <v>0</v>
      </c>
      <c r="Y7" s="20">
        <f>+$AH$7+$AJ$7+$AF$7</f>
        <v>71</v>
      </c>
      <c r="Z7" s="7">
        <f>COUNTIF($S$8:$S$109,"Khiển trách")</f>
        <v>0</v>
      </c>
      <c r="AA7" s="7">
        <f>COUNTIF($S$8:$S$109,"Cảnh cáo")</f>
        <v>0</v>
      </c>
      <c r="AB7" s="7">
        <f>COUNTIF($S$8:$S$109,"Đình chỉ thi")</f>
        <v>0</v>
      </c>
      <c r="AC7" s="21">
        <f>+($Z$7+$AA$7+$AB$7)/$Y$7*100%</f>
        <v>0</v>
      </c>
      <c r="AD7" s="7">
        <f>SUM(COUNTIF($S$8:$S$107,"Vắng"),COUNTIF($S$8:$S$107,"Vắng có phép"))</f>
        <v>0</v>
      </c>
      <c r="AE7" s="22">
        <f>+$AD$7/$Y$7</f>
        <v>0</v>
      </c>
      <c r="AF7" s="23">
        <f>COUNTIF($V$8:$V$107,"Thi lại")</f>
        <v>0</v>
      </c>
      <c r="AG7" s="22">
        <f>+$AF$7/$Y$7</f>
        <v>0</v>
      </c>
      <c r="AH7" s="23">
        <f>COUNTIF($V$8:$V$108,"Học lại")</f>
        <v>5</v>
      </c>
      <c r="AI7" s="22">
        <f>+$AH$7/$Y$7</f>
        <v>7.0422535211267609E-2</v>
      </c>
      <c r="AJ7" s="7">
        <f>COUNTIF($V$9:$V$108,"Đạt")</f>
        <v>66</v>
      </c>
      <c r="AK7" s="21">
        <f>+$AJ$7/$Y$7</f>
        <v>0.92957746478873238</v>
      </c>
      <c r="AL7" s="24"/>
    </row>
    <row r="8" spans="2:38" ht="14.25" customHeight="1" x14ac:dyDescent="0.35">
      <c r="B8" s="119" t="s">
        <v>36</v>
      </c>
      <c r="C8" s="120"/>
      <c r="D8" s="120"/>
      <c r="E8" s="120"/>
      <c r="F8" s="120"/>
      <c r="G8" s="121"/>
      <c r="H8" s="25">
        <v>10</v>
      </c>
      <c r="I8" s="25">
        <v>20</v>
      </c>
      <c r="J8" s="26">
        <v>20</v>
      </c>
      <c r="K8" s="25"/>
      <c r="L8" s="27"/>
      <c r="M8" s="28"/>
      <c r="N8" s="28"/>
      <c r="O8" s="28"/>
      <c r="P8" s="29">
        <f>100-(H8+I8+J8+K8)</f>
        <v>50</v>
      </c>
      <c r="Q8" s="125"/>
      <c r="R8" s="30"/>
      <c r="S8" s="30"/>
      <c r="T8" s="125"/>
      <c r="W8" s="2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9"/>
    </row>
    <row r="9" spans="2:38" ht="18.75" customHeight="1" x14ac:dyDescent="0.35">
      <c r="B9" s="32">
        <v>1</v>
      </c>
      <c r="C9" s="33" t="s">
        <v>256</v>
      </c>
      <c r="D9" s="34" t="s">
        <v>257</v>
      </c>
      <c r="E9" s="35" t="s">
        <v>63</v>
      </c>
      <c r="F9" s="36"/>
      <c r="G9" s="33" t="s">
        <v>251</v>
      </c>
      <c r="H9" s="37">
        <v>10</v>
      </c>
      <c r="I9" s="38">
        <v>5</v>
      </c>
      <c r="J9" s="38">
        <v>6</v>
      </c>
      <c r="K9" s="38" t="s">
        <v>37</v>
      </c>
      <c r="L9" s="39"/>
      <c r="M9" s="39"/>
      <c r="N9" s="39"/>
      <c r="O9" s="39"/>
      <c r="P9" s="40">
        <v>2</v>
      </c>
      <c r="Q9" s="56">
        <f>IF(P9="H","I",IF(OR(P9="DC",P9="C",P9="V"),0,ROUND(SUMPRODUCT(H9:P9,$H$8:$P$8)/100,1)))</f>
        <v>4.2</v>
      </c>
      <c r="R9" s="41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D</v>
      </c>
      <c r="S9" s="41" t="str">
        <f t="shared" ref="S9:S79" si="0">IF($Q9&lt;4,"Kém",IF(AND($Q9&gt;=4,$Q9&lt;=5.4),"Trung bình yếu",IF(AND($Q9&gt;=5.5,$Q9&lt;=6.9),"Trung bình",IF(AND($Q9&gt;=7,$Q9&lt;=8.4),"Khá",IF(AND($Q9&gt;=8.5,$Q9&lt;=10),"Giỏi","")))))</f>
        <v>Trung bình yếu</v>
      </c>
      <c r="T9" s="43" t="str">
        <f>+IF(OR($H9=0,$I9=0,$J9=0,$K9=0),"Không đủ ĐKDT",IF(AND(P9=0,Q9&gt;=4),"Không đạt",IF(P9="V", "Vắng", IF(P9="DC", "Đình chỉ thi",IF(P9="H", "Vắng có phép","")))))</f>
        <v/>
      </c>
      <c r="U9" s="1"/>
      <c r="V9" s="45" t="str">
        <f t="shared" ref="V9:V72" si="1">IF(T9="Không đủ ĐKDT","Học lại",IF(T9="Đình chỉ thi","Học lại",IF(AND(MID(G9,2,2)&lt;"12",T9="Vắng"),"Thi lại",IF(T9="Vắng có phép", "Thi lại",IF(AND((MID(G9,2,2)&lt;"12"),Q9&lt;4.5),"Thi lại",IF(AND((MID(G9,2,2)&lt;"19"),Q9&lt;4),"Học lại",IF(AND((MID(G9,2,2)&gt;"18"),Q9&lt;4),"Thi lại",IF(AND(MID(G9,2,2)&gt;"18",P9=0),"Thi lại",IF(AND((MID(G9,2,2)&lt;"12"),P9=0),"Thi lại",IF(AND((MID(G9,2,2)&lt;"19"),(MID(G9,2,2)&gt;"11"),P9=0),"Học lại","Đạt"))))))))))</f>
        <v>Đạt</v>
      </c>
      <c r="W9" s="45"/>
      <c r="X9" s="46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9"/>
    </row>
    <row r="10" spans="2:38" ht="18.75" customHeight="1" x14ac:dyDescent="0.35">
      <c r="B10" s="47">
        <v>2</v>
      </c>
      <c r="C10" s="48" t="s">
        <v>258</v>
      </c>
      <c r="D10" s="49" t="s">
        <v>259</v>
      </c>
      <c r="E10" s="50" t="s">
        <v>88</v>
      </c>
      <c r="F10" s="51"/>
      <c r="G10" s="48" t="s">
        <v>231</v>
      </c>
      <c r="H10" s="52">
        <v>10</v>
      </c>
      <c r="I10" s="53">
        <v>6</v>
      </c>
      <c r="J10" s="53">
        <v>6</v>
      </c>
      <c r="K10" s="53" t="s">
        <v>37</v>
      </c>
      <c r="L10" s="54"/>
      <c r="M10" s="54"/>
      <c r="N10" s="54"/>
      <c r="O10" s="54"/>
      <c r="P10" s="55">
        <v>3</v>
      </c>
      <c r="Q10" s="56">
        <f t="shared" ref="Q10:Q73" si="2">IF(P10="H","I",IF(OR(P10="DC",P10="C",P10="V"),0,ROUND(SUMPRODUCT(H10:P10,$H$8:$P$8)/100,1)))</f>
        <v>4.9000000000000004</v>
      </c>
      <c r="R10" s="57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</v>
      </c>
      <c r="S10" s="58" t="str">
        <f t="shared" si="0"/>
        <v>Trung bình yếu</v>
      </c>
      <c r="T10" s="42" t="str">
        <f t="shared" ref="T10:T73" si="3">+IF(OR($H10=0,$I10=0,$J10=0,$K10=0),"Không đủ ĐKDT",IF(AND(P10=0,Q10&gt;=4),"Không đạt",IF(P10="V", "Vắng", IF(P10="DC", "Đình chỉ thi",IF(P10="H", "Vắng có phép","")))))</f>
        <v/>
      </c>
      <c r="U10" s="1"/>
      <c r="V10" s="45" t="str">
        <f t="shared" si="1"/>
        <v>Đạt</v>
      </c>
      <c r="W10" s="45"/>
      <c r="X10" s="31"/>
      <c r="Y10" s="31"/>
      <c r="Z10" s="31"/>
      <c r="AA10" s="13"/>
      <c r="AB10" s="13"/>
      <c r="AC10" s="13"/>
      <c r="AD10" s="13"/>
      <c r="AE10" s="8"/>
      <c r="AF10" s="13"/>
      <c r="AG10" s="13"/>
      <c r="AH10" s="13"/>
      <c r="AI10" s="13"/>
      <c r="AJ10" s="13"/>
      <c r="AK10" s="13"/>
      <c r="AL10" s="15"/>
    </row>
    <row r="11" spans="2:38" ht="18.75" customHeight="1" x14ac:dyDescent="0.35">
      <c r="B11" s="47">
        <v>3</v>
      </c>
      <c r="C11" s="48" t="s">
        <v>260</v>
      </c>
      <c r="D11" s="49" t="s">
        <v>261</v>
      </c>
      <c r="E11" s="50" t="s">
        <v>262</v>
      </c>
      <c r="F11" s="51"/>
      <c r="G11" s="48" t="s">
        <v>232</v>
      </c>
      <c r="H11" s="52">
        <v>9</v>
      </c>
      <c r="I11" s="53">
        <v>5</v>
      </c>
      <c r="J11" s="53">
        <v>5</v>
      </c>
      <c r="K11" s="53" t="s">
        <v>37</v>
      </c>
      <c r="L11" s="59"/>
      <c r="M11" s="59"/>
      <c r="N11" s="59"/>
      <c r="O11" s="59"/>
      <c r="P11" s="55">
        <v>3</v>
      </c>
      <c r="Q11" s="56">
        <f t="shared" si="2"/>
        <v>4.4000000000000004</v>
      </c>
      <c r="R11" s="57" t="str">
        <f t="shared" ref="R11:R79" si="4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</v>
      </c>
      <c r="S11" s="58" t="str">
        <f t="shared" si="0"/>
        <v>Trung bình yếu</v>
      </c>
      <c r="T11" s="42" t="str">
        <f t="shared" si="3"/>
        <v/>
      </c>
      <c r="U11" s="1"/>
      <c r="V11" s="45" t="str">
        <f t="shared" si="1"/>
        <v>Đạt</v>
      </c>
      <c r="W11" s="45"/>
      <c r="X11" s="60"/>
      <c r="Y11" s="60"/>
      <c r="Z11" s="102"/>
      <c r="AA11" s="8"/>
      <c r="AB11" s="8"/>
      <c r="AC11" s="8"/>
      <c r="AD11" s="62"/>
      <c r="AE11" s="8"/>
      <c r="AF11" s="63"/>
      <c r="AG11" s="64"/>
      <c r="AH11" s="63"/>
      <c r="AI11" s="64"/>
      <c r="AJ11" s="63"/>
      <c r="AK11" s="8"/>
      <c r="AL11" s="65"/>
    </row>
    <row r="12" spans="2:38" ht="18.75" customHeight="1" x14ac:dyDescent="0.35">
      <c r="B12" s="47">
        <v>4</v>
      </c>
      <c r="C12" s="48" t="s">
        <v>263</v>
      </c>
      <c r="D12" s="49" t="s">
        <v>264</v>
      </c>
      <c r="E12" s="50" t="s">
        <v>96</v>
      </c>
      <c r="F12" s="51"/>
      <c r="G12" s="48" t="s">
        <v>233</v>
      </c>
      <c r="H12" s="52">
        <v>10</v>
      </c>
      <c r="I12" s="53">
        <v>7</v>
      </c>
      <c r="J12" s="53">
        <v>7</v>
      </c>
      <c r="K12" s="53" t="s">
        <v>37</v>
      </c>
      <c r="L12" s="59"/>
      <c r="M12" s="59"/>
      <c r="N12" s="59"/>
      <c r="O12" s="59"/>
      <c r="P12" s="55">
        <v>7</v>
      </c>
      <c r="Q12" s="56">
        <f t="shared" si="2"/>
        <v>7.3</v>
      </c>
      <c r="R12" s="57" t="str">
        <f t="shared" si="4"/>
        <v>B</v>
      </c>
      <c r="S12" s="58" t="str">
        <f t="shared" si="0"/>
        <v>Khá</v>
      </c>
      <c r="T12" s="42" t="str">
        <f t="shared" si="3"/>
        <v/>
      </c>
      <c r="U12" s="1"/>
      <c r="V12" s="45" t="str">
        <f t="shared" si="1"/>
        <v>Đạt</v>
      </c>
      <c r="W12" s="45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66"/>
    </row>
    <row r="13" spans="2:38" ht="18.75" customHeight="1" x14ac:dyDescent="0.35">
      <c r="B13" s="47">
        <v>5</v>
      </c>
      <c r="C13" s="48" t="s">
        <v>265</v>
      </c>
      <c r="D13" s="49" t="s">
        <v>266</v>
      </c>
      <c r="E13" s="50" t="s">
        <v>267</v>
      </c>
      <c r="F13" s="51"/>
      <c r="G13" s="48" t="s">
        <v>419</v>
      </c>
      <c r="H13" s="52">
        <v>9</v>
      </c>
      <c r="I13" s="53">
        <v>7</v>
      </c>
      <c r="J13" s="53">
        <v>7</v>
      </c>
      <c r="K13" s="53" t="s">
        <v>37</v>
      </c>
      <c r="L13" s="59"/>
      <c r="M13" s="59"/>
      <c r="N13" s="59"/>
      <c r="O13" s="59"/>
      <c r="P13" s="55">
        <v>5</v>
      </c>
      <c r="Q13" s="56">
        <f t="shared" si="2"/>
        <v>6.2</v>
      </c>
      <c r="R13" s="57" t="str">
        <f t="shared" si="4"/>
        <v>C</v>
      </c>
      <c r="S13" s="58" t="str">
        <f t="shared" si="0"/>
        <v>Trung bình</v>
      </c>
      <c r="T13" s="42" t="str">
        <f t="shared" si="3"/>
        <v/>
      </c>
      <c r="U13" s="1"/>
      <c r="V13" s="45" t="str">
        <f t="shared" si="1"/>
        <v>Đạt</v>
      </c>
      <c r="W13" s="45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66"/>
    </row>
    <row r="14" spans="2:38" ht="18.75" customHeight="1" x14ac:dyDescent="0.35">
      <c r="B14" s="47">
        <v>6</v>
      </c>
      <c r="C14" s="48" t="s">
        <v>268</v>
      </c>
      <c r="D14" s="49" t="s">
        <v>269</v>
      </c>
      <c r="E14" s="50" t="s">
        <v>267</v>
      </c>
      <c r="F14" s="51"/>
      <c r="G14" s="48" t="s">
        <v>227</v>
      </c>
      <c r="H14" s="52">
        <v>10</v>
      </c>
      <c r="I14" s="53">
        <v>7</v>
      </c>
      <c r="J14" s="53">
        <v>6</v>
      </c>
      <c r="K14" s="53" t="s">
        <v>37</v>
      </c>
      <c r="L14" s="59"/>
      <c r="M14" s="59"/>
      <c r="N14" s="59"/>
      <c r="O14" s="59"/>
      <c r="P14" s="55">
        <v>5</v>
      </c>
      <c r="Q14" s="56">
        <f t="shared" si="2"/>
        <v>6.1</v>
      </c>
      <c r="R14" s="57" t="str">
        <f t="shared" si="4"/>
        <v>C</v>
      </c>
      <c r="S14" s="58" t="str">
        <f t="shared" si="0"/>
        <v>Trung bình</v>
      </c>
      <c r="T14" s="42" t="str">
        <f t="shared" si="3"/>
        <v/>
      </c>
      <c r="U14" s="1"/>
      <c r="V14" s="45" t="str">
        <f t="shared" si="1"/>
        <v>Đạt</v>
      </c>
      <c r="W14" s="45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66"/>
    </row>
    <row r="15" spans="2:38" ht="18.75" customHeight="1" x14ac:dyDescent="0.35">
      <c r="B15" s="47">
        <v>7</v>
      </c>
      <c r="C15" s="48" t="s">
        <v>270</v>
      </c>
      <c r="D15" s="49" t="s">
        <v>271</v>
      </c>
      <c r="E15" s="50" t="s">
        <v>272</v>
      </c>
      <c r="F15" s="51"/>
      <c r="G15" s="48" t="s">
        <v>420</v>
      </c>
      <c r="H15" s="52">
        <v>10</v>
      </c>
      <c r="I15" s="53">
        <v>8</v>
      </c>
      <c r="J15" s="53">
        <v>7</v>
      </c>
      <c r="K15" s="53" t="s">
        <v>37</v>
      </c>
      <c r="L15" s="59"/>
      <c r="M15" s="59"/>
      <c r="N15" s="59"/>
      <c r="O15" s="59"/>
      <c r="P15" s="55">
        <v>2</v>
      </c>
      <c r="Q15" s="56">
        <f t="shared" si="2"/>
        <v>5</v>
      </c>
      <c r="R15" s="57" t="str">
        <f t="shared" si="4"/>
        <v>D+</v>
      </c>
      <c r="S15" s="58" t="str">
        <f t="shared" si="0"/>
        <v>Trung bình yếu</v>
      </c>
      <c r="T15" s="42" t="str">
        <f t="shared" si="3"/>
        <v/>
      </c>
      <c r="U15" s="1"/>
      <c r="V15" s="45" t="str">
        <f t="shared" si="1"/>
        <v>Đạt</v>
      </c>
      <c r="W15" s="45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66"/>
    </row>
    <row r="16" spans="2:38" ht="18.75" customHeight="1" x14ac:dyDescent="0.35">
      <c r="B16" s="47">
        <v>8</v>
      </c>
      <c r="C16" s="48" t="s">
        <v>273</v>
      </c>
      <c r="D16" s="49" t="s">
        <v>274</v>
      </c>
      <c r="E16" s="50" t="s">
        <v>275</v>
      </c>
      <c r="F16" s="51"/>
      <c r="G16" s="48" t="s">
        <v>421</v>
      </c>
      <c r="H16" s="52">
        <v>10</v>
      </c>
      <c r="I16" s="53">
        <v>7</v>
      </c>
      <c r="J16" s="53">
        <v>6</v>
      </c>
      <c r="K16" s="53" t="s">
        <v>37</v>
      </c>
      <c r="L16" s="59"/>
      <c r="M16" s="59"/>
      <c r="N16" s="59"/>
      <c r="O16" s="59"/>
      <c r="P16" s="55">
        <v>6</v>
      </c>
      <c r="Q16" s="56">
        <f t="shared" si="2"/>
        <v>6.6</v>
      </c>
      <c r="R16" s="57" t="str">
        <f t="shared" si="4"/>
        <v>C+</v>
      </c>
      <c r="S16" s="58" t="str">
        <f t="shared" si="0"/>
        <v>Trung bình</v>
      </c>
      <c r="T16" s="42" t="str">
        <f t="shared" si="3"/>
        <v/>
      </c>
      <c r="U16" s="1"/>
      <c r="V16" s="45" t="str">
        <f t="shared" si="1"/>
        <v>Đạt</v>
      </c>
      <c r="W16" s="45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66"/>
    </row>
    <row r="17" spans="2:38" ht="18.75" customHeight="1" x14ac:dyDescent="0.35">
      <c r="B17" s="47">
        <v>9</v>
      </c>
      <c r="C17" s="48" t="s">
        <v>276</v>
      </c>
      <c r="D17" s="49" t="s">
        <v>277</v>
      </c>
      <c r="E17" s="50" t="s">
        <v>105</v>
      </c>
      <c r="F17" s="51"/>
      <c r="G17" s="48" t="s">
        <v>251</v>
      </c>
      <c r="H17" s="52">
        <v>9</v>
      </c>
      <c r="I17" s="53">
        <v>7</v>
      </c>
      <c r="J17" s="53">
        <v>7</v>
      </c>
      <c r="K17" s="53" t="s">
        <v>37</v>
      </c>
      <c r="L17" s="59"/>
      <c r="M17" s="59"/>
      <c r="N17" s="59"/>
      <c r="O17" s="59"/>
      <c r="P17" s="55">
        <v>2</v>
      </c>
      <c r="Q17" s="56">
        <f t="shared" si="2"/>
        <v>4.7</v>
      </c>
      <c r="R17" s="57" t="str">
        <f t="shared" si="4"/>
        <v>D</v>
      </c>
      <c r="S17" s="58" t="str">
        <f t="shared" si="0"/>
        <v>Trung bình yếu</v>
      </c>
      <c r="T17" s="42" t="str">
        <f t="shared" si="3"/>
        <v/>
      </c>
      <c r="U17" s="1"/>
      <c r="V17" s="45" t="str">
        <f t="shared" si="1"/>
        <v>Đạt</v>
      </c>
      <c r="W17" s="45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66"/>
    </row>
    <row r="18" spans="2:38" ht="18.75" customHeight="1" x14ac:dyDescent="0.35">
      <c r="B18" s="47">
        <v>10</v>
      </c>
      <c r="C18" s="48" t="s">
        <v>278</v>
      </c>
      <c r="D18" s="49" t="s">
        <v>107</v>
      </c>
      <c r="E18" s="50" t="s">
        <v>105</v>
      </c>
      <c r="F18" s="51"/>
      <c r="G18" s="48" t="s">
        <v>230</v>
      </c>
      <c r="H18" s="52">
        <v>8</v>
      </c>
      <c r="I18" s="53">
        <v>6</v>
      </c>
      <c r="J18" s="53">
        <v>6</v>
      </c>
      <c r="K18" s="53" t="s">
        <v>37</v>
      </c>
      <c r="L18" s="59"/>
      <c r="M18" s="59"/>
      <c r="N18" s="59"/>
      <c r="O18" s="59"/>
      <c r="P18" s="55">
        <v>3</v>
      </c>
      <c r="Q18" s="56">
        <f t="shared" si="2"/>
        <v>4.7</v>
      </c>
      <c r="R18" s="57" t="str">
        <f t="shared" si="4"/>
        <v>D</v>
      </c>
      <c r="S18" s="58" t="str">
        <f t="shared" si="0"/>
        <v>Trung bình yếu</v>
      </c>
      <c r="T18" s="42" t="str">
        <f t="shared" si="3"/>
        <v/>
      </c>
      <c r="U18" s="1"/>
      <c r="V18" s="45" t="str">
        <f t="shared" si="1"/>
        <v>Đạt</v>
      </c>
      <c r="W18" s="45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66"/>
    </row>
    <row r="19" spans="2:38" ht="18.75" customHeight="1" x14ac:dyDescent="0.35">
      <c r="B19" s="47">
        <v>11</v>
      </c>
      <c r="C19" s="48" t="s">
        <v>279</v>
      </c>
      <c r="D19" s="49" t="s">
        <v>280</v>
      </c>
      <c r="E19" s="50" t="s">
        <v>281</v>
      </c>
      <c r="F19" s="51"/>
      <c r="G19" s="48" t="s">
        <v>231</v>
      </c>
      <c r="H19" s="52">
        <v>9</v>
      </c>
      <c r="I19" s="53">
        <v>6</v>
      </c>
      <c r="J19" s="53">
        <v>7</v>
      </c>
      <c r="K19" s="53" t="s">
        <v>37</v>
      </c>
      <c r="L19" s="59"/>
      <c r="M19" s="59"/>
      <c r="N19" s="59"/>
      <c r="O19" s="59"/>
      <c r="P19" s="55">
        <v>6</v>
      </c>
      <c r="Q19" s="56">
        <f t="shared" si="2"/>
        <v>6.5</v>
      </c>
      <c r="R19" s="57" t="str">
        <f t="shared" si="4"/>
        <v>C+</v>
      </c>
      <c r="S19" s="58" t="str">
        <f t="shared" si="0"/>
        <v>Trung bình</v>
      </c>
      <c r="T19" s="42" t="str">
        <f t="shared" si="3"/>
        <v/>
      </c>
      <c r="U19" s="1"/>
      <c r="V19" s="45" t="str">
        <f t="shared" si="1"/>
        <v>Đạt</v>
      </c>
      <c r="W19" s="45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66"/>
    </row>
    <row r="20" spans="2:38" ht="18.75" customHeight="1" x14ac:dyDescent="0.35">
      <c r="B20" s="47">
        <v>12</v>
      </c>
      <c r="C20" s="48" t="s">
        <v>282</v>
      </c>
      <c r="D20" s="49" t="s">
        <v>283</v>
      </c>
      <c r="E20" s="50" t="s">
        <v>128</v>
      </c>
      <c r="F20" s="51"/>
      <c r="G20" s="48" t="s">
        <v>228</v>
      </c>
      <c r="H20" s="52">
        <v>10</v>
      </c>
      <c r="I20" s="53">
        <v>6</v>
      </c>
      <c r="J20" s="53">
        <v>6</v>
      </c>
      <c r="K20" s="53" t="s">
        <v>37</v>
      </c>
      <c r="L20" s="59"/>
      <c r="M20" s="59"/>
      <c r="N20" s="59"/>
      <c r="O20" s="59"/>
      <c r="P20" s="55">
        <v>6</v>
      </c>
      <c r="Q20" s="56">
        <f t="shared" si="2"/>
        <v>6.4</v>
      </c>
      <c r="R20" s="57" t="str">
        <f t="shared" si="4"/>
        <v>C</v>
      </c>
      <c r="S20" s="58" t="str">
        <f t="shared" si="0"/>
        <v>Trung bình</v>
      </c>
      <c r="T20" s="42" t="str">
        <f t="shared" si="3"/>
        <v/>
      </c>
      <c r="U20" s="1"/>
      <c r="V20" s="45" t="str">
        <f t="shared" si="1"/>
        <v>Đạt</v>
      </c>
      <c r="W20" s="45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66"/>
    </row>
    <row r="21" spans="2:38" ht="18.75" customHeight="1" x14ac:dyDescent="0.35">
      <c r="B21" s="47">
        <v>13</v>
      </c>
      <c r="C21" s="48" t="s">
        <v>284</v>
      </c>
      <c r="D21" s="49" t="s">
        <v>285</v>
      </c>
      <c r="E21" s="50" t="s">
        <v>286</v>
      </c>
      <c r="F21" s="51"/>
      <c r="G21" s="48" t="s">
        <v>242</v>
      </c>
      <c r="H21" s="52">
        <v>9</v>
      </c>
      <c r="I21" s="53">
        <v>6</v>
      </c>
      <c r="J21" s="53">
        <v>6</v>
      </c>
      <c r="K21" s="53" t="s">
        <v>37</v>
      </c>
      <c r="L21" s="59"/>
      <c r="M21" s="59"/>
      <c r="N21" s="59"/>
      <c r="O21" s="59"/>
      <c r="P21" s="55">
        <v>3</v>
      </c>
      <c r="Q21" s="56">
        <f t="shared" si="2"/>
        <v>4.8</v>
      </c>
      <c r="R21" s="57" t="str">
        <f t="shared" si="4"/>
        <v>D</v>
      </c>
      <c r="S21" s="58" t="str">
        <f t="shared" si="0"/>
        <v>Trung bình yếu</v>
      </c>
      <c r="T21" s="42" t="str">
        <f t="shared" si="3"/>
        <v/>
      </c>
      <c r="U21" s="1"/>
      <c r="V21" s="45" t="str">
        <f t="shared" si="1"/>
        <v>Đạt</v>
      </c>
      <c r="W21" s="45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66"/>
    </row>
    <row r="22" spans="2:38" ht="18.75" customHeight="1" x14ac:dyDescent="0.35">
      <c r="B22" s="47">
        <v>14</v>
      </c>
      <c r="C22" s="48" t="s">
        <v>287</v>
      </c>
      <c r="D22" s="49" t="s">
        <v>288</v>
      </c>
      <c r="E22" s="50" t="s">
        <v>289</v>
      </c>
      <c r="F22" s="51"/>
      <c r="G22" s="48" t="s">
        <v>422</v>
      </c>
      <c r="H22" s="52">
        <v>9</v>
      </c>
      <c r="I22" s="53">
        <v>6</v>
      </c>
      <c r="J22" s="53">
        <v>5</v>
      </c>
      <c r="K22" s="53" t="s">
        <v>37</v>
      </c>
      <c r="L22" s="59"/>
      <c r="M22" s="59"/>
      <c r="N22" s="59"/>
      <c r="O22" s="59"/>
      <c r="P22" s="55">
        <v>3</v>
      </c>
      <c r="Q22" s="56">
        <f t="shared" si="2"/>
        <v>4.5999999999999996</v>
      </c>
      <c r="R22" s="57" t="str">
        <f t="shared" si="4"/>
        <v>D</v>
      </c>
      <c r="S22" s="58" t="str">
        <f t="shared" si="0"/>
        <v>Trung bình yếu</v>
      </c>
      <c r="T22" s="42" t="str">
        <f t="shared" si="3"/>
        <v/>
      </c>
      <c r="U22" s="1"/>
      <c r="V22" s="45" t="str">
        <f t="shared" si="1"/>
        <v>Đạt</v>
      </c>
      <c r="W22" s="45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66"/>
    </row>
    <row r="23" spans="2:38" ht="18.75" customHeight="1" x14ac:dyDescent="0.35">
      <c r="B23" s="47">
        <v>15</v>
      </c>
      <c r="C23" s="48" t="s">
        <v>290</v>
      </c>
      <c r="D23" s="49" t="s">
        <v>291</v>
      </c>
      <c r="E23" s="50" t="s">
        <v>292</v>
      </c>
      <c r="F23" s="51"/>
      <c r="G23" s="48" t="s">
        <v>420</v>
      </c>
      <c r="H23" s="52">
        <v>10</v>
      </c>
      <c r="I23" s="53">
        <v>7</v>
      </c>
      <c r="J23" s="53">
        <v>8</v>
      </c>
      <c r="K23" s="53" t="s">
        <v>37</v>
      </c>
      <c r="L23" s="59"/>
      <c r="M23" s="59"/>
      <c r="N23" s="59"/>
      <c r="O23" s="59"/>
      <c r="P23" s="55">
        <v>3</v>
      </c>
      <c r="Q23" s="56">
        <f t="shared" si="2"/>
        <v>5.5</v>
      </c>
      <c r="R23" s="57" t="str">
        <f t="shared" si="4"/>
        <v>C</v>
      </c>
      <c r="S23" s="58" t="str">
        <f t="shared" si="0"/>
        <v>Trung bình</v>
      </c>
      <c r="T23" s="42" t="str">
        <f t="shared" si="3"/>
        <v/>
      </c>
      <c r="U23" s="1"/>
      <c r="V23" s="45" t="str">
        <f t="shared" si="1"/>
        <v>Đạt</v>
      </c>
      <c r="W23" s="45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66"/>
    </row>
    <row r="24" spans="2:38" ht="18.75" customHeight="1" x14ac:dyDescent="0.35">
      <c r="B24" s="47">
        <v>16</v>
      </c>
      <c r="C24" s="48" t="s">
        <v>293</v>
      </c>
      <c r="D24" s="49" t="s">
        <v>294</v>
      </c>
      <c r="E24" s="50" t="s">
        <v>136</v>
      </c>
      <c r="F24" s="51"/>
      <c r="G24" s="48" t="s">
        <v>419</v>
      </c>
      <c r="H24" s="52">
        <v>9</v>
      </c>
      <c r="I24" s="53">
        <v>6</v>
      </c>
      <c r="J24" s="53">
        <v>6</v>
      </c>
      <c r="K24" s="53" t="s">
        <v>37</v>
      </c>
      <c r="L24" s="59"/>
      <c r="M24" s="59"/>
      <c r="N24" s="59"/>
      <c r="O24" s="59"/>
      <c r="P24" s="55">
        <v>5</v>
      </c>
      <c r="Q24" s="56">
        <f t="shared" si="2"/>
        <v>5.8</v>
      </c>
      <c r="R24" s="57" t="str">
        <f t="shared" si="4"/>
        <v>C</v>
      </c>
      <c r="S24" s="58" t="str">
        <f t="shared" si="0"/>
        <v>Trung bình</v>
      </c>
      <c r="T24" s="42" t="str">
        <f t="shared" si="3"/>
        <v/>
      </c>
      <c r="U24" s="1"/>
      <c r="V24" s="45" t="str">
        <f t="shared" si="1"/>
        <v>Đạt</v>
      </c>
      <c r="W24" s="45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66"/>
    </row>
    <row r="25" spans="2:38" ht="18.75" customHeight="1" x14ac:dyDescent="0.35">
      <c r="B25" s="47">
        <v>17</v>
      </c>
      <c r="C25" s="48" t="s">
        <v>295</v>
      </c>
      <c r="D25" s="49" t="s">
        <v>296</v>
      </c>
      <c r="E25" s="50" t="s">
        <v>136</v>
      </c>
      <c r="F25" s="51"/>
      <c r="G25" s="48" t="s">
        <v>423</v>
      </c>
      <c r="H25" s="52">
        <v>8</v>
      </c>
      <c r="I25" s="53">
        <v>5</v>
      </c>
      <c r="J25" s="53">
        <v>6</v>
      </c>
      <c r="K25" s="53" t="s">
        <v>37</v>
      </c>
      <c r="L25" s="59"/>
      <c r="M25" s="59"/>
      <c r="N25" s="59"/>
      <c r="O25" s="59"/>
      <c r="P25" s="55">
        <v>3</v>
      </c>
      <c r="Q25" s="56">
        <f t="shared" si="2"/>
        <v>4.5</v>
      </c>
      <c r="R25" s="57" t="str">
        <f t="shared" si="4"/>
        <v>D</v>
      </c>
      <c r="S25" s="58" t="str">
        <f t="shared" si="0"/>
        <v>Trung bình yếu</v>
      </c>
      <c r="T25" s="42" t="str">
        <f t="shared" si="3"/>
        <v/>
      </c>
      <c r="U25" s="1"/>
      <c r="V25" s="45" t="str">
        <f t="shared" si="1"/>
        <v>Đạt</v>
      </c>
      <c r="W25" s="45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66"/>
    </row>
    <row r="26" spans="2:38" ht="18.75" customHeight="1" x14ac:dyDescent="0.35">
      <c r="B26" s="47">
        <v>18</v>
      </c>
      <c r="C26" s="48" t="s">
        <v>297</v>
      </c>
      <c r="D26" s="49" t="s">
        <v>298</v>
      </c>
      <c r="E26" s="50" t="s">
        <v>136</v>
      </c>
      <c r="F26" s="51"/>
      <c r="G26" s="48" t="s">
        <v>424</v>
      </c>
      <c r="H26" s="52">
        <v>9</v>
      </c>
      <c r="I26" s="53">
        <v>6</v>
      </c>
      <c r="J26" s="53">
        <v>7</v>
      </c>
      <c r="K26" s="53" t="s">
        <v>37</v>
      </c>
      <c r="L26" s="59"/>
      <c r="M26" s="59"/>
      <c r="N26" s="59"/>
      <c r="O26" s="59"/>
      <c r="P26" s="55">
        <v>2</v>
      </c>
      <c r="Q26" s="56">
        <f t="shared" si="2"/>
        <v>4.5</v>
      </c>
      <c r="R26" s="57" t="str">
        <f t="shared" si="4"/>
        <v>D</v>
      </c>
      <c r="S26" s="58" t="str">
        <f t="shared" si="0"/>
        <v>Trung bình yếu</v>
      </c>
      <c r="T26" s="42" t="str">
        <f t="shared" si="3"/>
        <v/>
      </c>
      <c r="U26" s="1"/>
      <c r="V26" s="45" t="str">
        <f t="shared" si="1"/>
        <v>Đạt</v>
      </c>
      <c r="W26" s="45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66"/>
    </row>
    <row r="27" spans="2:38" ht="18.75" customHeight="1" x14ac:dyDescent="0.35">
      <c r="B27" s="47">
        <v>19</v>
      </c>
      <c r="C27" s="48" t="s">
        <v>299</v>
      </c>
      <c r="D27" s="49" t="s">
        <v>257</v>
      </c>
      <c r="E27" s="50" t="s">
        <v>136</v>
      </c>
      <c r="F27" s="51"/>
      <c r="G27" s="48" t="s">
        <v>425</v>
      </c>
      <c r="H27" s="52">
        <v>8</v>
      </c>
      <c r="I27" s="53">
        <v>6</v>
      </c>
      <c r="J27" s="53">
        <v>6</v>
      </c>
      <c r="K27" s="53" t="s">
        <v>37</v>
      </c>
      <c r="L27" s="59"/>
      <c r="M27" s="59"/>
      <c r="N27" s="59"/>
      <c r="O27" s="59"/>
      <c r="P27" s="55">
        <v>1</v>
      </c>
      <c r="Q27" s="56">
        <f t="shared" si="2"/>
        <v>3.7</v>
      </c>
      <c r="R27" s="57" t="str">
        <f t="shared" si="4"/>
        <v>F</v>
      </c>
      <c r="S27" s="58" t="str">
        <f t="shared" si="0"/>
        <v>Kém</v>
      </c>
      <c r="T27" s="42" t="str">
        <f t="shared" si="3"/>
        <v/>
      </c>
      <c r="U27" s="1"/>
      <c r="V27" s="45" t="str">
        <f t="shared" si="1"/>
        <v>Học lại</v>
      </c>
      <c r="W27" s="45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66"/>
    </row>
    <row r="28" spans="2:38" ht="18.75" customHeight="1" x14ac:dyDescent="0.35">
      <c r="B28" s="47">
        <v>20</v>
      </c>
      <c r="C28" s="48" t="s">
        <v>300</v>
      </c>
      <c r="D28" s="49" t="s">
        <v>107</v>
      </c>
      <c r="E28" s="50" t="s">
        <v>136</v>
      </c>
      <c r="F28" s="51"/>
      <c r="G28" s="48" t="s">
        <v>426</v>
      </c>
      <c r="H28" s="52">
        <v>10</v>
      </c>
      <c r="I28" s="53">
        <v>5</v>
      </c>
      <c r="J28" s="53">
        <v>6</v>
      </c>
      <c r="K28" s="53" t="s">
        <v>37</v>
      </c>
      <c r="L28" s="59"/>
      <c r="M28" s="59"/>
      <c r="N28" s="59"/>
      <c r="O28" s="59"/>
      <c r="P28" s="55">
        <v>5</v>
      </c>
      <c r="Q28" s="56">
        <f t="shared" si="2"/>
        <v>5.7</v>
      </c>
      <c r="R28" s="57" t="str">
        <f t="shared" si="4"/>
        <v>C</v>
      </c>
      <c r="S28" s="58" t="str">
        <f t="shared" si="0"/>
        <v>Trung bình</v>
      </c>
      <c r="T28" s="42" t="str">
        <f t="shared" si="3"/>
        <v/>
      </c>
      <c r="U28" s="1"/>
      <c r="V28" s="45" t="str">
        <f t="shared" si="1"/>
        <v>Đạt</v>
      </c>
      <c r="W28" s="45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66"/>
    </row>
    <row r="29" spans="2:38" ht="18.75" customHeight="1" x14ac:dyDescent="0.35">
      <c r="B29" s="47">
        <v>21</v>
      </c>
      <c r="C29" s="48" t="s">
        <v>301</v>
      </c>
      <c r="D29" s="49" t="s">
        <v>302</v>
      </c>
      <c r="E29" s="50" t="s">
        <v>148</v>
      </c>
      <c r="F29" s="51"/>
      <c r="G29" s="48" t="s">
        <v>427</v>
      </c>
      <c r="H29" s="52">
        <v>9</v>
      </c>
      <c r="I29" s="53">
        <v>6</v>
      </c>
      <c r="J29" s="53">
        <v>6</v>
      </c>
      <c r="K29" s="53" t="s">
        <v>37</v>
      </c>
      <c r="L29" s="59"/>
      <c r="M29" s="59"/>
      <c r="N29" s="59"/>
      <c r="O29" s="59"/>
      <c r="P29" s="55">
        <v>5</v>
      </c>
      <c r="Q29" s="56">
        <f t="shared" si="2"/>
        <v>5.8</v>
      </c>
      <c r="R29" s="57" t="str">
        <f t="shared" si="4"/>
        <v>C</v>
      </c>
      <c r="S29" s="58" t="str">
        <f t="shared" si="0"/>
        <v>Trung bình</v>
      </c>
      <c r="T29" s="42" t="str">
        <f t="shared" si="3"/>
        <v/>
      </c>
      <c r="U29" s="1"/>
      <c r="V29" s="45" t="str">
        <f t="shared" si="1"/>
        <v>Đạt</v>
      </c>
      <c r="W29" s="45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66"/>
    </row>
    <row r="30" spans="2:38" ht="18.75" customHeight="1" x14ac:dyDescent="0.35">
      <c r="B30" s="47">
        <v>22</v>
      </c>
      <c r="C30" s="48" t="s">
        <v>303</v>
      </c>
      <c r="D30" s="49" t="s">
        <v>304</v>
      </c>
      <c r="E30" s="50" t="s">
        <v>305</v>
      </c>
      <c r="F30" s="51"/>
      <c r="G30" s="48" t="s">
        <v>251</v>
      </c>
      <c r="H30" s="52">
        <v>7</v>
      </c>
      <c r="I30" s="53">
        <v>5</v>
      </c>
      <c r="J30" s="53">
        <v>6</v>
      </c>
      <c r="K30" s="53" t="s">
        <v>37</v>
      </c>
      <c r="L30" s="59"/>
      <c r="M30" s="59"/>
      <c r="N30" s="59"/>
      <c r="O30" s="59"/>
      <c r="P30" s="55">
        <v>5</v>
      </c>
      <c r="Q30" s="56">
        <f t="shared" si="2"/>
        <v>5.4</v>
      </c>
      <c r="R30" s="57" t="str">
        <f t="shared" si="4"/>
        <v>D+</v>
      </c>
      <c r="S30" s="58" t="str">
        <f t="shared" si="0"/>
        <v>Trung bình yếu</v>
      </c>
      <c r="T30" s="42" t="str">
        <f t="shared" si="3"/>
        <v/>
      </c>
      <c r="U30" s="1"/>
      <c r="V30" s="45" t="str">
        <f t="shared" si="1"/>
        <v>Đạt</v>
      </c>
      <c r="W30" s="45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66"/>
    </row>
    <row r="31" spans="2:38" ht="18.75" customHeight="1" x14ac:dyDescent="0.35">
      <c r="B31" s="47">
        <v>23</v>
      </c>
      <c r="C31" s="48" t="s">
        <v>306</v>
      </c>
      <c r="D31" s="49" t="s">
        <v>307</v>
      </c>
      <c r="E31" s="50" t="s">
        <v>305</v>
      </c>
      <c r="F31" s="51"/>
      <c r="G31" s="48" t="s">
        <v>428</v>
      </c>
      <c r="H31" s="52">
        <v>8</v>
      </c>
      <c r="I31" s="53">
        <v>5</v>
      </c>
      <c r="J31" s="53">
        <v>5</v>
      </c>
      <c r="K31" s="53" t="s">
        <v>37</v>
      </c>
      <c r="L31" s="59"/>
      <c r="M31" s="59"/>
      <c r="N31" s="59"/>
      <c r="O31" s="59"/>
      <c r="P31" s="55" t="s">
        <v>690</v>
      </c>
      <c r="Q31" s="56">
        <f t="shared" si="2"/>
        <v>0</v>
      </c>
      <c r="R31" s="57" t="str">
        <f t="shared" si="4"/>
        <v>F</v>
      </c>
      <c r="S31" s="58" t="str">
        <f t="shared" si="0"/>
        <v>Kém</v>
      </c>
      <c r="T31" s="42" t="s">
        <v>691</v>
      </c>
      <c r="U31" s="1"/>
      <c r="V31" s="45" t="str">
        <f t="shared" si="1"/>
        <v>Học lại</v>
      </c>
      <c r="W31" s="45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66"/>
    </row>
    <row r="32" spans="2:38" ht="18.75" customHeight="1" x14ac:dyDescent="0.35">
      <c r="B32" s="47">
        <v>24</v>
      </c>
      <c r="C32" s="48" t="s">
        <v>308</v>
      </c>
      <c r="D32" s="49" t="s">
        <v>67</v>
      </c>
      <c r="E32" s="50" t="s">
        <v>156</v>
      </c>
      <c r="F32" s="51"/>
      <c r="G32" s="48" t="s">
        <v>237</v>
      </c>
      <c r="H32" s="52">
        <v>10</v>
      </c>
      <c r="I32" s="53">
        <v>6</v>
      </c>
      <c r="J32" s="53">
        <v>5</v>
      </c>
      <c r="K32" s="53" t="s">
        <v>37</v>
      </c>
      <c r="L32" s="59"/>
      <c r="M32" s="59"/>
      <c r="N32" s="59"/>
      <c r="O32" s="59"/>
      <c r="P32" s="55">
        <v>3</v>
      </c>
      <c r="Q32" s="56">
        <f t="shared" si="2"/>
        <v>4.7</v>
      </c>
      <c r="R32" s="57" t="str">
        <f t="shared" si="4"/>
        <v>D</v>
      </c>
      <c r="S32" s="58" t="str">
        <f t="shared" si="0"/>
        <v>Trung bình yếu</v>
      </c>
      <c r="T32" s="42" t="str">
        <f t="shared" si="3"/>
        <v/>
      </c>
      <c r="U32" s="1"/>
      <c r="V32" s="45" t="str">
        <f t="shared" si="1"/>
        <v>Đạt</v>
      </c>
      <c r="W32" s="45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66"/>
    </row>
    <row r="33" spans="2:38" ht="18.75" customHeight="1" x14ac:dyDescent="0.35">
      <c r="B33" s="47">
        <v>25</v>
      </c>
      <c r="C33" s="48" t="s">
        <v>309</v>
      </c>
      <c r="D33" s="49" t="s">
        <v>107</v>
      </c>
      <c r="E33" s="50" t="s">
        <v>156</v>
      </c>
      <c r="F33" s="51"/>
      <c r="G33" s="48" t="s">
        <v>247</v>
      </c>
      <c r="H33" s="52">
        <v>10</v>
      </c>
      <c r="I33" s="53">
        <v>6</v>
      </c>
      <c r="J33" s="53">
        <v>6</v>
      </c>
      <c r="K33" s="53" t="s">
        <v>37</v>
      </c>
      <c r="L33" s="59"/>
      <c r="M33" s="59"/>
      <c r="N33" s="59"/>
      <c r="O33" s="59"/>
      <c r="P33" s="55">
        <v>3</v>
      </c>
      <c r="Q33" s="56">
        <f t="shared" si="2"/>
        <v>4.9000000000000004</v>
      </c>
      <c r="R33" s="57" t="str">
        <f t="shared" si="4"/>
        <v>D</v>
      </c>
      <c r="S33" s="58" t="str">
        <f t="shared" si="0"/>
        <v>Trung bình yếu</v>
      </c>
      <c r="T33" s="42" t="str">
        <f t="shared" si="3"/>
        <v/>
      </c>
      <c r="U33" s="1"/>
      <c r="V33" s="45" t="str">
        <f t="shared" si="1"/>
        <v>Đạt</v>
      </c>
      <c r="W33" s="45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66"/>
    </row>
    <row r="34" spans="2:38" ht="18.75" customHeight="1" x14ac:dyDescent="0.35">
      <c r="B34" s="47">
        <v>26</v>
      </c>
      <c r="C34" s="48" t="s">
        <v>310</v>
      </c>
      <c r="D34" s="49" t="s">
        <v>107</v>
      </c>
      <c r="E34" s="50" t="s">
        <v>156</v>
      </c>
      <c r="F34" s="51"/>
      <c r="G34" s="48" t="s">
        <v>228</v>
      </c>
      <c r="H34" s="52">
        <v>10</v>
      </c>
      <c r="I34" s="53">
        <v>7</v>
      </c>
      <c r="J34" s="53">
        <v>6</v>
      </c>
      <c r="K34" s="53" t="s">
        <v>37</v>
      </c>
      <c r="L34" s="59"/>
      <c r="M34" s="59"/>
      <c r="N34" s="59"/>
      <c r="O34" s="59"/>
      <c r="P34" s="55">
        <v>3</v>
      </c>
      <c r="Q34" s="56">
        <f t="shared" si="2"/>
        <v>5.0999999999999996</v>
      </c>
      <c r="R34" s="57" t="str">
        <f t="shared" si="4"/>
        <v>D+</v>
      </c>
      <c r="S34" s="58" t="str">
        <f t="shared" si="0"/>
        <v>Trung bình yếu</v>
      </c>
      <c r="T34" s="42" t="str">
        <f t="shared" si="3"/>
        <v/>
      </c>
      <c r="U34" s="1"/>
      <c r="V34" s="45" t="str">
        <f t="shared" si="1"/>
        <v>Đạt</v>
      </c>
      <c r="W34" s="45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66"/>
    </row>
    <row r="35" spans="2:38" ht="18.75" customHeight="1" x14ac:dyDescent="0.35">
      <c r="B35" s="47">
        <v>27</v>
      </c>
      <c r="C35" s="48" t="s">
        <v>311</v>
      </c>
      <c r="D35" s="49" t="s">
        <v>140</v>
      </c>
      <c r="E35" s="50" t="s">
        <v>156</v>
      </c>
      <c r="F35" s="51"/>
      <c r="G35" s="48" t="s">
        <v>235</v>
      </c>
      <c r="H35" s="52">
        <v>9</v>
      </c>
      <c r="I35" s="53">
        <v>6</v>
      </c>
      <c r="J35" s="53">
        <v>6</v>
      </c>
      <c r="K35" s="53" t="s">
        <v>37</v>
      </c>
      <c r="L35" s="59"/>
      <c r="M35" s="59"/>
      <c r="N35" s="59"/>
      <c r="O35" s="59"/>
      <c r="P35" s="55">
        <v>8</v>
      </c>
      <c r="Q35" s="56">
        <f t="shared" si="2"/>
        <v>7.3</v>
      </c>
      <c r="R35" s="57" t="str">
        <f t="shared" si="4"/>
        <v>B</v>
      </c>
      <c r="S35" s="58" t="str">
        <f t="shared" si="0"/>
        <v>Khá</v>
      </c>
      <c r="T35" s="42" t="str">
        <f t="shared" si="3"/>
        <v/>
      </c>
      <c r="U35" s="1"/>
      <c r="V35" s="45" t="str">
        <f t="shared" si="1"/>
        <v>Đạt</v>
      </c>
      <c r="W35" s="45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66"/>
    </row>
    <row r="36" spans="2:38" ht="18.75" customHeight="1" x14ac:dyDescent="0.35">
      <c r="B36" s="47">
        <v>28</v>
      </c>
      <c r="C36" s="48" t="s">
        <v>312</v>
      </c>
      <c r="D36" s="49" t="s">
        <v>313</v>
      </c>
      <c r="E36" s="50" t="s">
        <v>314</v>
      </c>
      <c r="F36" s="51"/>
      <c r="G36" s="48" t="s">
        <v>234</v>
      </c>
      <c r="H36" s="52">
        <v>10</v>
      </c>
      <c r="I36" s="53">
        <v>6</v>
      </c>
      <c r="J36" s="53">
        <v>7</v>
      </c>
      <c r="K36" s="53" t="s">
        <v>37</v>
      </c>
      <c r="L36" s="59"/>
      <c r="M36" s="59"/>
      <c r="N36" s="59"/>
      <c r="O36" s="59"/>
      <c r="P36" s="55" t="s">
        <v>690</v>
      </c>
      <c r="Q36" s="56">
        <f t="shared" si="2"/>
        <v>0</v>
      </c>
      <c r="R36" s="57" t="str">
        <f t="shared" si="4"/>
        <v>F</v>
      </c>
      <c r="S36" s="58" t="str">
        <f t="shared" si="0"/>
        <v>Kém</v>
      </c>
      <c r="T36" s="42" t="str">
        <f t="shared" si="3"/>
        <v>Vắng</v>
      </c>
      <c r="U36" s="1"/>
      <c r="V36" s="45" t="str">
        <f t="shared" si="1"/>
        <v>Học lại</v>
      </c>
      <c r="W36" s="45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66"/>
    </row>
    <row r="37" spans="2:38" ht="18.75" customHeight="1" x14ac:dyDescent="0.35">
      <c r="B37" s="47">
        <v>29</v>
      </c>
      <c r="C37" s="48" t="s">
        <v>315</v>
      </c>
      <c r="D37" s="49" t="s">
        <v>316</v>
      </c>
      <c r="E37" s="50" t="s">
        <v>317</v>
      </c>
      <c r="F37" s="51"/>
      <c r="G37" s="48" t="s">
        <v>235</v>
      </c>
      <c r="H37" s="52">
        <v>9</v>
      </c>
      <c r="I37" s="53">
        <v>6</v>
      </c>
      <c r="J37" s="53">
        <v>5</v>
      </c>
      <c r="K37" s="53" t="s">
        <v>37</v>
      </c>
      <c r="L37" s="59"/>
      <c r="M37" s="59"/>
      <c r="N37" s="59"/>
      <c r="O37" s="59"/>
      <c r="P37" s="55">
        <v>3</v>
      </c>
      <c r="Q37" s="56">
        <f t="shared" si="2"/>
        <v>4.5999999999999996</v>
      </c>
      <c r="R37" s="57" t="str">
        <f t="shared" si="4"/>
        <v>D</v>
      </c>
      <c r="S37" s="58" t="str">
        <f t="shared" si="0"/>
        <v>Trung bình yếu</v>
      </c>
      <c r="T37" s="42" t="str">
        <f t="shared" si="3"/>
        <v/>
      </c>
      <c r="U37" s="1"/>
      <c r="V37" s="45" t="str">
        <f t="shared" si="1"/>
        <v>Đạt</v>
      </c>
      <c r="W37" s="45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66"/>
    </row>
    <row r="38" spans="2:38" ht="18.75" customHeight="1" x14ac:dyDescent="0.35">
      <c r="B38" s="47">
        <v>30</v>
      </c>
      <c r="C38" s="48" t="s">
        <v>318</v>
      </c>
      <c r="D38" s="49" t="s">
        <v>319</v>
      </c>
      <c r="E38" s="50" t="s">
        <v>317</v>
      </c>
      <c r="F38" s="51"/>
      <c r="G38" s="48" t="s">
        <v>241</v>
      </c>
      <c r="H38" s="52">
        <v>10</v>
      </c>
      <c r="I38" s="53">
        <v>6</v>
      </c>
      <c r="J38" s="53">
        <v>6</v>
      </c>
      <c r="K38" s="53" t="s">
        <v>37</v>
      </c>
      <c r="L38" s="59"/>
      <c r="M38" s="59"/>
      <c r="N38" s="59"/>
      <c r="O38" s="59"/>
      <c r="P38" s="55">
        <v>2</v>
      </c>
      <c r="Q38" s="56">
        <f t="shared" si="2"/>
        <v>4.4000000000000004</v>
      </c>
      <c r="R38" s="57" t="str">
        <f t="shared" si="4"/>
        <v>D</v>
      </c>
      <c r="S38" s="58" t="str">
        <f t="shared" si="0"/>
        <v>Trung bình yếu</v>
      </c>
      <c r="T38" s="42" t="str">
        <f t="shared" si="3"/>
        <v/>
      </c>
      <c r="U38" s="1"/>
      <c r="V38" s="45" t="str">
        <f t="shared" si="1"/>
        <v>Đạt</v>
      </c>
      <c r="W38" s="45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66"/>
    </row>
    <row r="39" spans="2:38" ht="18.75" customHeight="1" x14ac:dyDescent="0.35">
      <c r="B39" s="47">
        <v>31</v>
      </c>
      <c r="C39" s="48" t="s">
        <v>320</v>
      </c>
      <c r="D39" s="49" t="s">
        <v>321</v>
      </c>
      <c r="E39" s="50" t="s">
        <v>322</v>
      </c>
      <c r="F39" s="51"/>
      <c r="G39" s="48" t="s">
        <v>253</v>
      </c>
      <c r="H39" s="52">
        <v>9</v>
      </c>
      <c r="I39" s="53">
        <v>5</v>
      </c>
      <c r="J39" s="53">
        <v>6</v>
      </c>
      <c r="K39" s="53" t="s">
        <v>37</v>
      </c>
      <c r="L39" s="59"/>
      <c r="M39" s="59"/>
      <c r="N39" s="59"/>
      <c r="O39" s="59"/>
      <c r="P39" s="55">
        <v>3</v>
      </c>
      <c r="Q39" s="56">
        <f t="shared" si="2"/>
        <v>4.5999999999999996</v>
      </c>
      <c r="R39" s="57" t="str">
        <f t="shared" si="4"/>
        <v>D</v>
      </c>
      <c r="S39" s="58" t="str">
        <f t="shared" si="0"/>
        <v>Trung bình yếu</v>
      </c>
      <c r="T39" s="42" t="str">
        <f t="shared" si="3"/>
        <v/>
      </c>
      <c r="U39" s="1"/>
      <c r="V39" s="45" t="str">
        <f t="shared" si="1"/>
        <v>Đạt</v>
      </c>
      <c r="W39" s="45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66"/>
    </row>
    <row r="40" spans="2:38" ht="18.75" customHeight="1" x14ac:dyDescent="0.35">
      <c r="B40" s="47">
        <v>32</v>
      </c>
      <c r="C40" s="48" t="s">
        <v>323</v>
      </c>
      <c r="D40" s="49" t="s">
        <v>107</v>
      </c>
      <c r="E40" s="50" t="s">
        <v>324</v>
      </c>
      <c r="F40" s="51"/>
      <c r="G40" s="48" t="s">
        <v>242</v>
      </c>
      <c r="H40" s="52">
        <v>9</v>
      </c>
      <c r="I40" s="53">
        <v>6</v>
      </c>
      <c r="J40" s="53">
        <v>5</v>
      </c>
      <c r="K40" s="53" t="s">
        <v>37</v>
      </c>
      <c r="L40" s="59"/>
      <c r="M40" s="59"/>
      <c r="N40" s="59"/>
      <c r="O40" s="59"/>
      <c r="P40" s="55">
        <v>3</v>
      </c>
      <c r="Q40" s="56">
        <f t="shared" si="2"/>
        <v>4.5999999999999996</v>
      </c>
      <c r="R40" s="57" t="str">
        <f t="shared" si="4"/>
        <v>D</v>
      </c>
      <c r="S40" s="58" t="str">
        <f t="shared" si="0"/>
        <v>Trung bình yếu</v>
      </c>
      <c r="T40" s="42" t="str">
        <f t="shared" si="3"/>
        <v/>
      </c>
      <c r="U40" s="1"/>
      <c r="V40" s="45" t="str">
        <f t="shared" si="1"/>
        <v>Đạt</v>
      </c>
      <c r="W40" s="45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66"/>
    </row>
    <row r="41" spans="2:38" ht="18.75" customHeight="1" x14ac:dyDescent="0.35">
      <c r="B41" s="47">
        <v>33</v>
      </c>
      <c r="C41" s="48" t="s">
        <v>325</v>
      </c>
      <c r="D41" s="49" t="s">
        <v>159</v>
      </c>
      <c r="E41" s="50" t="s">
        <v>326</v>
      </c>
      <c r="F41" s="51"/>
      <c r="G41" s="48" t="s">
        <v>244</v>
      </c>
      <c r="H41" s="52">
        <v>10</v>
      </c>
      <c r="I41" s="53">
        <v>6</v>
      </c>
      <c r="J41" s="53">
        <v>6</v>
      </c>
      <c r="K41" s="53" t="s">
        <v>37</v>
      </c>
      <c r="L41" s="59"/>
      <c r="M41" s="59"/>
      <c r="N41" s="59"/>
      <c r="O41" s="59"/>
      <c r="P41" s="55">
        <v>3</v>
      </c>
      <c r="Q41" s="56">
        <f t="shared" si="2"/>
        <v>4.9000000000000004</v>
      </c>
      <c r="R41" s="57" t="str">
        <f t="shared" si="4"/>
        <v>D</v>
      </c>
      <c r="S41" s="58" t="str">
        <f t="shared" si="0"/>
        <v>Trung bình yếu</v>
      </c>
      <c r="T41" s="42" t="str">
        <f t="shared" si="3"/>
        <v/>
      </c>
      <c r="U41" s="1"/>
      <c r="V41" s="45" t="str">
        <f t="shared" si="1"/>
        <v>Đạt</v>
      </c>
      <c r="W41" s="45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66"/>
    </row>
    <row r="42" spans="2:38" ht="18.75" customHeight="1" x14ac:dyDescent="0.35">
      <c r="B42" s="47">
        <v>34</v>
      </c>
      <c r="C42" s="48" t="s">
        <v>327</v>
      </c>
      <c r="D42" s="49" t="s">
        <v>328</v>
      </c>
      <c r="E42" s="50" t="s">
        <v>329</v>
      </c>
      <c r="F42" s="51"/>
      <c r="G42" s="48" t="s">
        <v>420</v>
      </c>
      <c r="H42" s="52">
        <v>10</v>
      </c>
      <c r="I42" s="53">
        <v>7</v>
      </c>
      <c r="J42" s="53">
        <v>7</v>
      </c>
      <c r="K42" s="53" t="s">
        <v>37</v>
      </c>
      <c r="L42" s="59"/>
      <c r="M42" s="59"/>
      <c r="N42" s="59"/>
      <c r="O42" s="59"/>
      <c r="P42" s="55">
        <v>1</v>
      </c>
      <c r="Q42" s="56">
        <f t="shared" si="2"/>
        <v>4.3</v>
      </c>
      <c r="R42" s="57" t="str">
        <f t="shared" si="4"/>
        <v>D</v>
      </c>
      <c r="S42" s="58" t="str">
        <f t="shared" si="0"/>
        <v>Trung bình yếu</v>
      </c>
      <c r="T42" s="42" t="str">
        <f t="shared" si="3"/>
        <v/>
      </c>
      <c r="U42" s="1"/>
      <c r="V42" s="45" t="str">
        <f t="shared" si="1"/>
        <v>Đạt</v>
      </c>
      <c r="W42" s="45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66"/>
    </row>
    <row r="43" spans="2:38" ht="18.75" customHeight="1" x14ac:dyDescent="0.35">
      <c r="B43" s="47">
        <v>35</v>
      </c>
      <c r="C43" s="48" t="s">
        <v>330</v>
      </c>
      <c r="D43" s="49" t="s">
        <v>331</v>
      </c>
      <c r="E43" s="50" t="s">
        <v>329</v>
      </c>
      <c r="F43" s="51"/>
      <c r="G43" s="48" t="s">
        <v>429</v>
      </c>
      <c r="H43" s="52">
        <v>9</v>
      </c>
      <c r="I43" s="53">
        <v>6</v>
      </c>
      <c r="J43" s="53">
        <v>7</v>
      </c>
      <c r="K43" s="53" t="s">
        <v>37</v>
      </c>
      <c r="L43" s="59"/>
      <c r="M43" s="59"/>
      <c r="N43" s="59"/>
      <c r="O43" s="59"/>
      <c r="P43" s="55">
        <v>6</v>
      </c>
      <c r="Q43" s="56">
        <f t="shared" si="2"/>
        <v>6.5</v>
      </c>
      <c r="R43" s="57" t="str">
        <f t="shared" si="4"/>
        <v>C+</v>
      </c>
      <c r="S43" s="58" t="str">
        <f t="shared" si="0"/>
        <v>Trung bình</v>
      </c>
      <c r="T43" s="42" t="str">
        <f t="shared" si="3"/>
        <v/>
      </c>
      <c r="U43" s="1"/>
      <c r="V43" s="45" t="str">
        <f t="shared" si="1"/>
        <v>Đạt</v>
      </c>
      <c r="W43" s="45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66"/>
    </row>
    <row r="44" spans="2:38" ht="18.75" customHeight="1" x14ac:dyDescent="0.35">
      <c r="B44" s="47">
        <v>36</v>
      </c>
      <c r="C44" s="48" t="s">
        <v>332</v>
      </c>
      <c r="D44" s="49" t="s">
        <v>333</v>
      </c>
      <c r="E44" s="50" t="s">
        <v>334</v>
      </c>
      <c r="F44" s="51"/>
      <c r="G44" s="48" t="s">
        <v>426</v>
      </c>
      <c r="H44" s="52">
        <v>10</v>
      </c>
      <c r="I44" s="53">
        <v>6</v>
      </c>
      <c r="J44" s="53">
        <v>6</v>
      </c>
      <c r="K44" s="53" t="s">
        <v>37</v>
      </c>
      <c r="L44" s="59"/>
      <c r="M44" s="59"/>
      <c r="N44" s="59"/>
      <c r="O44" s="59"/>
      <c r="P44" s="55">
        <v>6</v>
      </c>
      <c r="Q44" s="56">
        <f t="shared" si="2"/>
        <v>6.4</v>
      </c>
      <c r="R44" s="57" t="str">
        <f t="shared" si="4"/>
        <v>C</v>
      </c>
      <c r="S44" s="58" t="str">
        <f t="shared" si="0"/>
        <v>Trung bình</v>
      </c>
      <c r="T44" s="42" t="str">
        <f t="shared" si="3"/>
        <v/>
      </c>
      <c r="U44" s="1"/>
      <c r="V44" s="45" t="str">
        <f t="shared" si="1"/>
        <v>Đạt</v>
      </c>
      <c r="W44" s="45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66"/>
    </row>
    <row r="45" spans="2:38" ht="18.75" customHeight="1" x14ac:dyDescent="0.35">
      <c r="B45" s="47">
        <v>37</v>
      </c>
      <c r="C45" s="48" t="s">
        <v>335</v>
      </c>
      <c r="D45" s="49" t="s">
        <v>336</v>
      </c>
      <c r="E45" s="50" t="s">
        <v>337</v>
      </c>
      <c r="F45" s="51"/>
      <c r="G45" s="48" t="s">
        <v>430</v>
      </c>
      <c r="H45" s="52">
        <v>8</v>
      </c>
      <c r="I45" s="53">
        <v>6</v>
      </c>
      <c r="J45" s="53">
        <v>6</v>
      </c>
      <c r="K45" s="53" t="s">
        <v>37</v>
      </c>
      <c r="L45" s="59"/>
      <c r="M45" s="59"/>
      <c r="N45" s="59"/>
      <c r="O45" s="59"/>
      <c r="P45" s="55">
        <v>4</v>
      </c>
      <c r="Q45" s="56">
        <f t="shared" si="2"/>
        <v>5.2</v>
      </c>
      <c r="R45" s="57" t="str">
        <f t="shared" si="4"/>
        <v>D+</v>
      </c>
      <c r="S45" s="58" t="str">
        <f t="shared" si="0"/>
        <v>Trung bình yếu</v>
      </c>
      <c r="T45" s="42" t="str">
        <f t="shared" si="3"/>
        <v/>
      </c>
      <c r="U45" s="1"/>
      <c r="V45" s="45" t="str">
        <f t="shared" si="1"/>
        <v>Đạt</v>
      </c>
      <c r="W45" s="45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66"/>
    </row>
    <row r="46" spans="2:38" ht="18.75" customHeight="1" x14ac:dyDescent="0.35">
      <c r="B46" s="47">
        <v>38</v>
      </c>
      <c r="C46" s="48" t="s">
        <v>338</v>
      </c>
      <c r="D46" s="49" t="s">
        <v>339</v>
      </c>
      <c r="E46" s="50" t="s">
        <v>178</v>
      </c>
      <c r="F46" s="51"/>
      <c r="G46" s="48" t="s">
        <v>426</v>
      </c>
      <c r="H46" s="52">
        <v>9</v>
      </c>
      <c r="I46" s="53">
        <v>6</v>
      </c>
      <c r="J46" s="53">
        <v>7</v>
      </c>
      <c r="K46" s="53" t="s">
        <v>37</v>
      </c>
      <c r="L46" s="59"/>
      <c r="M46" s="59"/>
      <c r="N46" s="59"/>
      <c r="O46" s="59"/>
      <c r="P46" s="55">
        <v>10</v>
      </c>
      <c r="Q46" s="56">
        <f t="shared" si="2"/>
        <v>8.5</v>
      </c>
      <c r="R46" s="57" t="str">
        <f t="shared" si="4"/>
        <v>A</v>
      </c>
      <c r="S46" s="58" t="str">
        <f t="shared" si="0"/>
        <v>Giỏi</v>
      </c>
      <c r="T46" s="42" t="str">
        <f t="shared" si="3"/>
        <v/>
      </c>
      <c r="U46" s="1"/>
      <c r="V46" s="45" t="str">
        <f t="shared" si="1"/>
        <v>Đạt</v>
      </c>
      <c r="W46" s="45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66"/>
    </row>
    <row r="47" spans="2:38" ht="18.75" customHeight="1" x14ac:dyDescent="0.35">
      <c r="B47" s="47">
        <v>39</v>
      </c>
      <c r="C47" s="48" t="s">
        <v>340</v>
      </c>
      <c r="D47" s="49" t="s">
        <v>341</v>
      </c>
      <c r="E47" s="50" t="s">
        <v>178</v>
      </c>
      <c r="F47" s="51"/>
      <c r="G47" s="48" t="s">
        <v>421</v>
      </c>
      <c r="H47" s="52">
        <v>9</v>
      </c>
      <c r="I47" s="53">
        <v>6</v>
      </c>
      <c r="J47" s="53">
        <v>6</v>
      </c>
      <c r="K47" s="53" t="s">
        <v>37</v>
      </c>
      <c r="L47" s="59"/>
      <c r="M47" s="59"/>
      <c r="N47" s="59"/>
      <c r="O47" s="59"/>
      <c r="P47" s="55">
        <v>7</v>
      </c>
      <c r="Q47" s="56">
        <f t="shared" si="2"/>
        <v>6.8</v>
      </c>
      <c r="R47" s="57" t="str">
        <f t="shared" si="4"/>
        <v>C+</v>
      </c>
      <c r="S47" s="58" t="str">
        <f t="shared" si="0"/>
        <v>Trung bình</v>
      </c>
      <c r="T47" s="42" t="str">
        <f t="shared" si="3"/>
        <v/>
      </c>
      <c r="U47" s="1"/>
      <c r="V47" s="45" t="str">
        <f t="shared" si="1"/>
        <v>Đạt</v>
      </c>
      <c r="W47" s="45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66"/>
    </row>
    <row r="48" spans="2:38" ht="18.75" customHeight="1" x14ac:dyDescent="0.35">
      <c r="B48" s="47">
        <v>40</v>
      </c>
      <c r="C48" s="48" t="s">
        <v>342</v>
      </c>
      <c r="D48" s="49" t="s">
        <v>343</v>
      </c>
      <c r="E48" s="50" t="s">
        <v>178</v>
      </c>
      <c r="F48" s="51"/>
      <c r="G48" s="48" t="s">
        <v>241</v>
      </c>
      <c r="H48" s="52">
        <v>10</v>
      </c>
      <c r="I48" s="53">
        <v>7</v>
      </c>
      <c r="J48" s="53">
        <v>6</v>
      </c>
      <c r="K48" s="53" t="s">
        <v>37</v>
      </c>
      <c r="L48" s="59"/>
      <c r="M48" s="59"/>
      <c r="N48" s="59"/>
      <c r="O48" s="59"/>
      <c r="P48" s="55">
        <v>10</v>
      </c>
      <c r="Q48" s="56">
        <f t="shared" si="2"/>
        <v>8.6</v>
      </c>
      <c r="R48" s="57" t="str">
        <f t="shared" si="4"/>
        <v>A</v>
      </c>
      <c r="S48" s="58" t="str">
        <f t="shared" si="0"/>
        <v>Giỏi</v>
      </c>
      <c r="T48" s="42" t="str">
        <f t="shared" si="3"/>
        <v/>
      </c>
      <c r="U48" s="1"/>
      <c r="V48" s="45" t="str">
        <f t="shared" si="1"/>
        <v>Đạt</v>
      </c>
      <c r="W48" s="45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66"/>
    </row>
    <row r="49" spans="2:38" ht="18.75" customHeight="1" x14ac:dyDescent="0.35">
      <c r="B49" s="47">
        <v>41</v>
      </c>
      <c r="C49" s="48" t="s">
        <v>344</v>
      </c>
      <c r="D49" s="49" t="s">
        <v>345</v>
      </c>
      <c r="E49" s="50" t="s">
        <v>178</v>
      </c>
      <c r="F49" s="51"/>
      <c r="G49" s="48" t="s">
        <v>228</v>
      </c>
      <c r="H49" s="52">
        <v>9</v>
      </c>
      <c r="I49" s="53">
        <v>6</v>
      </c>
      <c r="J49" s="53">
        <v>5</v>
      </c>
      <c r="K49" s="53" t="s">
        <v>37</v>
      </c>
      <c r="L49" s="59"/>
      <c r="M49" s="59"/>
      <c r="N49" s="59"/>
      <c r="O49" s="59"/>
      <c r="P49" s="55" t="s">
        <v>690</v>
      </c>
      <c r="Q49" s="56">
        <f t="shared" si="2"/>
        <v>0</v>
      </c>
      <c r="R49" s="57" t="str">
        <f t="shared" si="4"/>
        <v>F</v>
      </c>
      <c r="S49" s="58" t="str">
        <f t="shared" si="0"/>
        <v>Kém</v>
      </c>
      <c r="T49" s="42" t="str">
        <f t="shared" si="3"/>
        <v>Vắng</v>
      </c>
      <c r="U49" s="1"/>
      <c r="V49" s="45" t="str">
        <f t="shared" si="1"/>
        <v>Học lại</v>
      </c>
      <c r="W49" s="45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66"/>
    </row>
    <row r="50" spans="2:38" ht="18.75" customHeight="1" x14ac:dyDescent="0.35">
      <c r="B50" s="47">
        <v>42</v>
      </c>
      <c r="C50" s="48" t="s">
        <v>346</v>
      </c>
      <c r="D50" s="49" t="s">
        <v>347</v>
      </c>
      <c r="E50" s="50" t="s">
        <v>183</v>
      </c>
      <c r="F50" s="51"/>
      <c r="G50" s="48" t="s">
        <v>423</v>
      </c>
      <c r="H50" s="52">
        <v>10</v>
      </c>
      <c r="I50" s="53">
        <v>6</v>
      </c>
      <c r="J50" s="53">
        <v>6</v>
      </c>
      <c r="K50" s="53" t="s">
        <v>37</v>
      </c>
      <c r="L50" s="59"/>
      <c r="M50" s="59"/>
      <c r="N50" s="59"/>
      <c r="O50" s="59"/>
      <c r="P50" s="55">
        <v>10</v>
      </c>
      <c r="Q50" s="56">
        <f t="shared" si="2"/>
        <v>8.4</v>
      </c>
      <c r="R50" s="57" t="str">
        <f t="shared" si="4"/>
        <v>B+</v>
      </c>
      <c r="S50" s="58" t="str">
        <f t="shared" si="0"/>
        <v>Khá</v>
      </c>
      <c r="T50" s="42" t="str">
        <f t="shared" si="3"/>
        <v/>
      </c>
      <c r="U50" s="1"/>
      <c r="V50" s="45" t="str">
        <f t="shared" si="1"/>
        <v>Đạt</v>
      </c>
      <c r="W50" s="45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66"/>
    </row>
    <row r="51" spans="2:38" ht="18.75" customHeight="1" x14ac:dyDescent="0.35">
      <c r="B51" s="47">
        <v>43</v>
      </c>
      <c r="C51" s="48" t="s">
        <v>348</v>
      </c>
      <c r="D51" s="49" t="s">
        <v>140</v>
      </c>
      <c r="E51" s="50" t="s">
        <v>349</v>
      </c>
      <c r="F51" s="51"/>
      <c r="G51" s="48" t="s">
        <v>227</v>
      </c>
      <c r="H51" s="52">
        <v>9</v>
      </c>
      <c r="I51" s="53">
        <v>5</v>
      </c>
      <c r="J51" s="53">
        <v>6</v>
      </c>
      <c r="K51" s="53" t="s">
        <v>37</v>
      </c>
      <c r="L51" s="59"/>
      <c r="M51" s="59"/>
      <c r="N51" s="59"/>
      <c r="O51" s="59"/>
      <c r="P51" s="55">
        <v>3</v>
      </c>
      <c r="Q51" s="56">
        <f t="shared" si="2"/>
        <v>4.5999999999999996</v>
      </c>
      <c r="R51" s="57" t="str">
        <f t="shared" si="4"/>
        <v>D</v>
      </c>
      <c r="S51" s="58" t="str">
        <f t="shared" si="0"/>
        <v>Trung bình yếu</v>
      </c>
      <c r="T51" s="42" t="str">
        <f t="shared" si="3"/>
        <v/>
      </c>
      <c r="U51" s="1"/>
      <c r="V51" s="45" t="str">
        <f t="shared" si="1"/>
        <v>Đạt</v>
      </c>
      <c r="W51" s="45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66"/>
    </row>
    <row r="52" spans="2:38" ht="18.75" customHeight="1" x14ac:dyDescent="0.35">
      <c r="B52" s="47">
        <v>44</v>
      </c>
      <c r="C52" s="48" t="s">
        <v>350</v>
      </c>
      <c r="D52" s="49" t="s">
        <v>351</v>
      </c>
      <c r="E52" s="50" t="s">
        <v>352</v>
      </c>
      <c r="F52" s="51"/>
      <c r="G52" s="48" t="s">
        <v>243</v>
      </c>
      <c r="H52" s="52">
        <v>10</v>
      </c>
      <c r="I52" s="53">
        <v>8</v>
      </c>
      <c r="J52" s="53">
        <v>7</v>
      </c>
      <c r="K52" s="53" t="s">
        <v>37</v>
      </c>
      <c r="L52" s="59"/>
      <c r="M52" s="59"/>
      <c r="N52" s="59"/>
      <c r="O52" s="59"/>
      <c r="P52" s="55">
        <v>4</v>
      </c>
      <c r="Q52" s="56">
        <f t="shared" si="2"/>
        <v>6</v>
      </c>
      <c r="R52" s="57" t="str">
        <f t="shared" si="4"/>
        <v>C</v>
      </c>
      <c r="S52" s="58" t="str">
        <f t="shared" si="0"/>
        <v>Trung bình</v>
      </c>
      <c r="T52" s="42" t="str">
        <f t="shared" si="3"/>
        <v/>
      </c>
      <c r="U52" s="1"/>
      <c r="V52" s="45" t="str">
        <f t="shared" si="1"/>
        <v>Đạt</v>
      </c>
      <c r="W52" s="45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66"/>
    </row>
    <row r="53" spans="2:38" ht="18.75" customHeight="1" x14ac:dyDescent="0.35">
      <c r="B53" s="47">
        <v>45</v>
      </c>
      <c r="C53" s="48" t="s">
        <v>353</v>
      </c>
      <c r="D53" s="49" t="s">
        <v>354</v>
      </c>
      <c r="E53" s="50" t="s">
        <v>355</v>
      </c>
      <c r="F53" s="51"/>
      <c r="G53" s="48" t="s">
        <v>232</v>
      </c>
      <c r="H53" s="52">
        <v>9</v>
      </c>
      <c r="I53" s="53">
        <v>6</v>
      </c>
      <c r="J53" s="53">
        <v>6</v>
      </c>
      <c r="K53" s="53" t="s">
        <v>37</v>
      </c>
      <c r="L53" s="59"/>
      <c r="M53" s="59"/>
      <c r="N53" s="59"/>
      <c r="O53" s="59"/>
      <c r="P53" s="55">
        <v>6</v>
      </c>
      <c r="Q53" s="56">
        <f t="shared" si="2"/>
        <v>6.3</v>
      </c>
      <c r="R53" s="57" t="str">
        <f t="shared" si="4"/>
        <v>C</v>
      </c>
      <c r="S53" s="58" t="str">
        <f t="shared" si="0"/>
        <v>Trung bình</v>
      </c>
      <c r="T53" s="42" t="str">
        <f t="shared" si="3"/>
        <v/>
      </c>
      <c r="U53" s="1"/>
      <c r="V53" s="45" t="str">
        <f t="shared" si="1"/>
        <v>Đạt</v>
      </c>
      <c r="W53" s="45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66"/>
    </row>
    <row r="54" spans="2:38" ht="18.75" customHeight="1" x14ac:dyDescent="0.35">
      <c r="B54" s="47">
        <v>46</v>
      </c>
      <c r="C54" s="48" t="s">
        <v>356</v>
      </c>
      <c r="D54" s="49" t="s">
        <v>357</v>
      </c>
      <c r="E54" s="50" t="s">
        <v>358</v>
      </c>
      <c r="F54" s="51"/>
      <c r="G54" s="48" t="s">
        <v>241</v>
      </c>
      <c r="H54" s="52">
        <v>9</v>
      </c>
      <c r="I54" s="53">
        <v>6</v>
      </c>
      <c r="J54" s="53">
        <v>7</v>
      </c>
      <c r="K54" s="53" t="s">
        <v>37</v>
      </c>
      <c r="L54" s="59"/>
      <c r="M54" s="59"/>
      <c r="N54" s="59"/>
      <c r="O54" s="59"/>
      <c r="P54" s="55">
        <v>5</v>
      </c>
      <c r="Q54" s="56">
        <f t="shared" si="2"/>
        <v>6</v>
      </c>
      <c r="R54" s="57" t="str">
        <f t="shared" si="4"/>
        <v>C</v>
      </c>
      <c r="S54" s="58" t="str">
        <f t="shared" si="0"/>
        <v>Trung bình</v>
      </c>
      <c r="T54" s="42" t="str">
        <f t="shared" si="3"/>
        <v/>
      </c>
      <c r="U54" s="1"/>
      <c r="V54" s="45" t="str">
        <f t="shared" si="1"/>
        <v>Đạt</v>
      </c>
      <c r="W54" s="45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66"/>
    </row>
    <row r="55" spans="2:38" ht="18.75" customHeight="1" x14ac:dyDescent="0.35">
      <c r="B55" s="47">
        <v>47</v>
      </c>
      <c r="C55" s="48" t="s">
        <v>359</v>
      </c>
      <c r="D55" s="49" t="s">
        <v>360</v>
      </c>
      <c r="E55" s="50" t="s">
        <v>361</v>
      </c>
      <c r="F55" s="51"/>
      <c r="G55" s="48" t="s">
        <v>431</v>
      </c>
      <c r="H55" s="52">
        <v>9</v>
      </c>
      <c r="I55" s="53">
        <v>6</v>
      </c>
      <c r="J55" s="53">
        <v>6</v>
      </c>
      <c r="K55" s="53" t="s">
        <v>37</v>
      </c>
      <c r="L55" s="59"/>
      <c r="M55" s="59"/>
      <c r="N55" s="59"/>
      <c r="O55" s="59"/>
      <c r="P55" s="55">
        <v>4</v>
      </c>
      <c r="Q55" s="56">
        <f t="shared" si="2"/>
        <v>5.3</v>
      </c>
      <c r="R55" s="57" t="str">
        <f t="shared" si="4"/>
        <v>D+</v>
      </c>
      <c r="S55" s="58" t="str">
        <f t="shared" si="0"/>
        <v>Trung bình yếu</v>
      </c>
      <c r="T55" s="42" t="str">
        <f t="shared" si="3"/>
        <v/>
      </c>
      <c r="U55" s="1"/>
      <c r="V55" s="45" t="str">
        <f t="shared" si="1"/>
        <v>Đạt</v>
      </c>
      <c r="W55" s="45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66"/>
    </row>
    <row r="56" spans="2:38" ht="18.75" customHeight="1" x14ac:dyDescent="0.35">
      <c r="B56" s="47">
        <v>48</v>
      </c>
      <c r="C56" s="48" t="s">
        <v>362</v>
      </c>
      <c r="D56" s="49" t="s">
        <v>363</v>
      </c>
      <c r="E56" s="50" t="s">
        <v>361</v>
      </c>
      <c r="F56" s="51"/>
      <c r="G56" s="48" t="s">
        <v>232</v>
      </c>
      <c r="H56" s="52">
        <v>9</v>
      </c>
      <c r="I56" s="53">
        <v>7</v>
      </c>
      <c r="J56" s="53">
        <v>6</v>
      </c>
      <c r="K56" s="53" t="s">
        <v>37</v>
      </c>
      <c r="L56" s="59"/>
      <c r="M56" s="59"/>
      <c r="N56" s="59"/>
      <c r="O56" s="59"/>
      <c r="P56" s="55">
        <v>6</v>
      </c>
      <c r="Q56" s="56">
        <f t="shared" si="2"/>
        <v>6.5</v>
      </c>
      <c r="R56" s="57" t="str">
        <f t="shared" si="4"/>
        <v>C+</v>
      </c>
      <c r="S56" s="58" t="str">
        <f t="shared" si="0"/>
        <v>Trung bình</v>
      </c>
      <c r="T56" s="42" t="str">
        <f t="shared" si="3"/>
        <v/>
      </c>
      <c r="U56" s="1"/>
      <c r="V56" s="45" t="str">
        <f t="shared" si="1"/>
        <v>Đạt</v>
      </c>
      <c r="W56" s="45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66"/>
    </row>
    <row r="57" spans="2:38" ht="18.75" customHeight="1" x14ac:dyDescent="0.35">
      <c r="B57" s="47">
        <v>49</v>
      </c>
      <c r="C57" s="48" t="s">
        <v>364</v>
      </c>
      <c r="D57" s="49" t="s">
        <v>365</v>
      </c>
      <c r="E57" s="50" t="s">
        <v>366</v>
      </c>
      <c r="F57" s="51"/>
      <c r="G57" s="48" t="s">
        <v>419</v>
      </c>
      <c r="H57" s="52">
        <v>8</v>
      </c>
      <c r="I57" s="53">
        <v>6</v>
      </c>
      <c r="J57" s="53">
        <v>6</v>
      </c>
      <c r="K57" s="53" t="s">
        <v>37</v>
      </c>
      <c r="L57" s="59"/>
      <c r="M57" s="59"/>
      <c r="N57" s="59"/>
      <c r="O57" s="59"/>
      <c r="P57" s="55">
        <v>5</v>
      </c>
      <c r="Q57" s="56">
        <f t="shared" si="2"/>
        <v>5.7</v>
      </c>
      <c r="R57" s="57" t="str">
        <f t="shared" si="4"/>
        <v>C</v>
      </c>
      <c r="S57" s="58" t="str">
        <f t="shared" si="0"/>
        <v>Trung bình</v>
      </c>
      <c r="T57" s="42" t="str">
        <f t="shared" si="3"/>
        <v/>
      </c>
      <c r="U57" s="1"/>
      <c r="V57" s="45" t="str">
        <f t="shared" si="1"/>
        <v>Đạt</v>
      </c>
      <c r="W57" s="45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66"/>
    </row>
    <row r="58" spans="2:38" ht="18.75" customHeight="1" x14ac:dyDescent="0.35">
      <c r="B58" s="47">
        <v>50</v>
      </c>
      <c r="C58" s="48" t="s">
        <v>367</v>
      </c>
      <c r="D58" s="49" t="s">
        <v>368</v>
      </c>
      <c r="E58" s="50" t="s">
        <v>366</v>
      </c>
      <c r="F58" s="51"/>
      <c r="G58" s="48" t="s">
        <v>239</v>
      </c>
      <c r="H58" s="52">
        <v>9</v>
      </c>
      <c r="I58" s="53">
        <v>6</v>
      </c>
      <c r="J58" s="53">
        <v>5</v>
      </c>
      <c r="K58" s="53" t="s">
        <v>37</v>
      </c>
      <c r="L58" s="59"/>
      <c r="M58" s="59"/>
      <c r="N58" s="59"/>
      <c r="O58" s="59"/>
      <c r="P58" s="55">
        <v>3</v>
      </c>
      <c r="Q58" s="56">
        <f t="shared" si="2"/>
        <v>4.5999999999999996</v>
      </c>
      <c r="R58" s="57" t="str">
        <f t="shared" si="4"/>
        <v>D</v>
      </c>
      <c r="S58" s="58" t="str">
        <f t="shared" si="0"/>
        <v>Trung bình yếu</v>
      </c>
      <c r="T58" s="42" t="str">
        <f t="shared" si="3"/>
        <v/>
      </c>
      <c r="U58" s="1"/>
      <c r="V58" s="45" t="str">
        <f t="shared" si="1"/>
        <v>Đạt</v>
      </c>
      <c r="W58" s="45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66"/>
    </row>
    <row r="59" spans="2:38" ht="18.75" customHeight="1" x14ac:dyDescent="0.35">
      <c r="B59" s="47">
        <v>51</v>
      </c>
      <c r="C59" s="48" t="s">
        <v>369</v>
      </c>
      <c r="D59" s="49" t="s">
        <v>370</v>
      </c>
      <c r="E59" s="50" t="s">
        <v>366</v>
      </c>
      <c r="F59" s="51"/>
      <c r="G59" s="48" t="s">
        <v>421</v>
      </c>
      <c r="H59" s="52">
        <v>8</v>
      </c>
      <c r="I59" s="53">
        <v>6</v>
      </c>
      <c r="J59" s="53">
        <v>7</v>
      </c>
      <c r="K59" s="53" t="s">
        <v>37</v>
      </c>
      <c r="L59" s="59"/>
      <c r="M59" s="59"/>
      <c r="N59" s="59"/>
      <c r="O59" s="59"/>
      <c r="P59" s="55">
        <v>7</v>
      </c>
      <c r="Q59" s="56">
        <f t="shared" si="2"/>
        <v>6.9</v>
      </c>
      <c r="R59" s="57" t="str">
        <f t="shared" si="4"/>
        <v>C+</v>
      </c>
      <c r="S59" s="58" t="str">
        <f t="shared" si="0"/>
        <v>Trung bình</v>
      </c>
      <c r="T59" s="42" t="str">
        <f t="shared" si="3"/>
        <v/>
      </c>
      <c r="U59" s="1"/>
      <c r="V59" s="45" t="str">
        <f t="shared" si="1"/>
        <v>Đạt</v>
      </c>
      <c r="W59" s="45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66"/>
    </row>
    <row r="60" spans="2:38" ht="18.75" customHeight="1" x14ac:dyDescent="0.35">
      <c r="B60" s="47">
        <v>52</v>
      </c>
      <c r="C60" s="48" t="s">
        <v>371</v>
      </c>
      <c r="D60" s="49" t="s">
        <v>372</v>
      </c>
      <c r="E60" s="50" t="s">
        <v>373</v>
      </c>
      <c r="F60" s="51"/>
      <c r="G60" s="48" t="s">
        <v>432</v>
      </c>
      <c r="H60" s="52">
        <v>7</v>
      </c>
      <c r="I60" s="53">
        <v>5</v>
      </c>
      <c r="J60" s="53">
        <v>5</v>
      </c>
      <c r="K60" s="53" t="s">
        <v>37</v>
      </c>
      <c r="L60" s="59"/>
      <c r="M60" s="59"/>
      <c r="N60" s="59"/>
      <c r="O60" s="59"/>
      <c r="P60" s="55">
        <v>4</v>
      </c>
      <c r="Q60" s="56">
        <f t="shared" si="2"/>
        <v>4.7</v>
      </c>
      <c r="R60" s="57" t="str">
        <f t="shared" si="4"/>
        <v>D</v>
      </c>
      <c r="S60" s="58" t="str">
        <f t="shared" si="0"/>
        <v>Trung bình yếu</v>
      </c>
      <c r="T60" s="42" t="str">
        <f t="shared" si="3"/>
        <v/>
      </c>
      <c r="U60" s="1"/>
      <c r="V60" s="45" t="str">
        <f t="shared" si="1"/>
        <v>Đạt</v>
      </c>
      <c r="W60" s="45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66"/>
    </row>
    <row r="61" spans="2:38" ht="18.75" customHeight="1" x14ac:dyDescent="0.35">
      <c r="B61" s="47">
        <v>53</v>
      </c>
      <c r="C61" s="48" t="s">
        <v>374</v>
      </c>
      <c r="D61" s="49" t="s">
        <v>375</v>
      </c>
      <c r="E61" s="50" t="s">
        <v>376</v>
      </c>
      <c r="F61" s="51"/>
      <c r="G61" s="48" t="s">
        <v>230</v>
      </c>
      <c r="H61" s="52">
        <v>9</v>
      </c>
      <c r="I61" s="53">
        <v>6</v>
      </c>
      <c r="J61" s="53">
        <v>6</v>
      </c>
      <c r="K61" s="53" t="s">
        <v>37</v>
      </c>
      <c r="L61" s="59"/>
      <c r="M61" s="59"/>
      <c r="N61" s="59"/>
      <c r="O61" s="59"/>
      <c r="P61" s="55">
        <v>5</v>
      </c>
      <c r="Q61" s="56">
        <f t="shared" si="2"/>
        <v>5.8</v>
      </c>
      <c r="R61" s="57" t="str">
        <f t="shared" si="4"/>
        <v>C</v>
      </c>
      <c r="S61" s="58" t="str">
        <f t="shared" si="0"/>
        <v>Trung bình</v>
      </c>
      <c r="T61" s="42" t="str">
        <f t="shared" si="3"/>
        <v/>
      </c>
      <c r="U61" s="1"/>
      <c r="V61" s="45" t="str">
        <f t="shared" si="1"/>
        <v>Đạt</v>
      </c>
      <c r="W61" s="45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66"/>
    </row>
    <row r="62" spans="2:38" ht="18.75" customHeight="1" x14ac:dyDescent="0.35">
      <c r="B62" s="47">
        <v>54</v>
      </c>
      <c r="C62" s="48" t="s">
        <v>377</v>
      </c>
      <c r="D62" s="49" t="s">
        <v>378</v>
      </c>
      <c r="E62" s="50" t="s">
        <v>195</v>
      </c>
      <c r="F62" s="51"/>
      <c r="G62" s="48" t="s">
        <v>252</v>
      </c>
      <c r="H62" s="52">
        <v>8</v>
      </c>
      <c r="I62" s="53">
        <v>5</v>
      </c>
      <c r="J62" s="53">
        <v>5</v>
      </c>
      <c r="K62" s="53" t="s">
        <v>37</v>
      </c>
      <c r="L62" s="59"/>
      <c r="M62" s="59"/>
      <c r="N62" s="59"/>
      <c r="O62" s="59"/>
      <c r="P62" s="55">
        <v>3</v>
      </c>
      <c r="Q62" s="56">
        <f t="shared" si="2"/>
        <v>4.3</v>
      </c>
      <c r="R62" s="57" t="str">
        <f t="shared" si="4"/>
        <v>D</v>
      </c>
      <c r="S62" s="58" t="str">
        <f t="shared" si="0"/>
        <v>Trung bình yếu</v>
      </c>
      <c r="T62" s="42" t="str">
        <f t="shared" si="3"/>
        <v/>
      </c>
      <c r="U62" s="1"/>
      <c r="V62" s="45" t="str">
        <f t="shared" si="1"/>
        <v>Đạt</v>
      </c>
      <c r="W62" s="45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66"/>
    </row>
    <row r="63" spans="2:38" ht="18.75" customHeight="1" x14ac:dyDescent="0.35">
      <c r="B63" s="47">
        <v>55</v>
      </c>
      <c r="C63" s="48" t="s">
        <v>379</v>
      </c>
      <c r="D63" s="49" t="s">
        <v>380</v>
      </c>
      <c r="E63" s="50" t="s">
        <v>195</v>
      </c>
      <c r="F63" s="51"/>
      <c r="G63" s="48" t="s">
        <v>252</v>
      </c>
      <c r="H63" s="52">
        <v>9</v>
      </c>
      <c r="I63" s="53">
        <v>6</v>
      </c>
      <c r="J63" s="53">
        <v>7</v>
      </c>
      <c r="K63" s="53" t="s">
        <v>37</v>
      </c>
      <c r="L63" s="59"/>
      <c r="M63" s="59"/>
      <c r="N63" s="59"/>
      <c r="O63" s="59"/>
      <c r="P63" s="55">
        <v>4</v>
      </c>
      <c r="Q63" s="56">
        <f t="shared" si="2"/>
        <v>5.5</v>
      </c>
      <c r="R63" s="57" t="str">
        <f t="shared" si="4"/>
        <v>C</v>
      </c>
      <c r="S63" s="58" t="str">
        <f t="shared" si="0"/>
        <v>Trung bình</v>
      </c>
      <c r="T63" s="42" t="str">
        <f t="shared" si="3"/>
        <v/>
      </c>
      <c r="U63" s="1"/>
      <c r="V63" s="45" t="str">
        <f t="shared" si="1"/>
        <v>Đạt</v>
      </c>
      <c r="W63" s="45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66"/>
    </row>
    <row r="64" spans="2:38" ht="18.75" customHeight="1" x14ac:dyDescent="0.35">
      <c r="B64" s="47">
        <v>56</v>
      </c>
      <c r="C64" s="48" t="s">
        <v>381</v>
      </c>
      <c r="D64" s="49" t="s">
        <v>382</v>
      </c>
      <c r="E64" s="50" t="s">
        <v>195</v>
      </c>
      <c r="F64" s="51"/>
      <c r="G64" s="48" t="s">
        <v>239</v>
      </c>
      <c r="H64" s="52">
        <v>9</v>
      </c>
      <c r="I64" s="53">
        <v>6</v>
      </c>
      <c r="J64" s="53">
        <v>6</v>
      </c>
      <c r="K64" s="53" t="s">
        <v>37</v>
      </c>
      <c r="L64" s="59"/>
      <c r="M64" s="59"/>
      <c r="N64" s="59"/>
      <c r="O64" s="59"/>
      <c r="P64" s="55">
        <v>3</v>
      </c>
      <c r="Q64" s="56">
        <f t="shared" si="2"/>
        <v>4.8</v>
      </c>
      <c r="R64" s="57" t="str">
        <f t="shared" si="4"/>
        <v>D</v>
      </c>
      <c r="S64" s="58" t="str">
        <f t="shared" si="0"/>
        <v>Trung bình yếu</v>
      </c>
      <c r="T64" s="42" t="str">
        <f t="shared" si="3"/>
        <v/>
      </c>
      <c r="U64" s="1"/>
      <c r="V64" s="45" t="str">
        <f t="shared" si="1"/>
        <v>Đạt</v>
      </c>
      <c r="W64" s="45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66"/>
    </row>
    <row r="65" spans="1:38" ht="18.75" customHeight="1" x14ac:dyDescent="0.35">
      <c r="B65" s="47">
        <v>57</v>
      </c>
      <c r="C65" s="48" t="s">
        <v>383</v>
      </c>
      <c r="D65" s="49" t="s">
        <v>69</v>
      </c>
      <c r="E65" s="50" t="s">
        <v>384</v>
      </c>
      <c r="F65" s="51"/>
      <c r="G65" s="48" t="s">
        <v>421</v>
      </c>
      <c r="H65" s="52">
        <v>10</v>
      </c>
      <c r="I65" s="53">
        <v>6</v>
      </c>
      <c r="J65" s="53">
        <v>6</v>
      </c>
      <c r="K65" s="53" t="s">
        <v>37</v>
      </c>
      <c r="L65" s="59"/>
      <c r="M65" s="59"/>
      <c r="N65" s="59"/>
      <c r="O65" s="59"/>
      <c r="P65" s="55">
        <v>6</v>
      </c>
      <c r="Q65" s="56">
        <f t="shared" si="2"/>
        <v>6.4</v>
      </c>
      <c r="R65" s="57" t="str">
        <f t="shared" si="4"/>
        <v>C</v>
      </c>
      <c r="S65" s="58" t="str">
        <f t="shared" si="0"/>
        <v>Trung bình</v>
      </c>
      <c r="T65" s="42" t="str">
        <f t="shared" si="3"/>
        <v/>
      </c>
      <c r="U65" s="1"/>
      <c r="V65" s="45" t="str">
        <f t="shared" si="1"/>
        <v>Đạt</v>
      </c>
      <c r="W65" s="45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66"/>
    </row>
    <row r="66" spans="1:38" ht="18.75" customHeight="1" x14ac:dyDescent="0.35">
      <c r="B66" s="47">
        <v>58</v>
      </c>
      <c r="C66" s="48" t="s">
        <v>385</v>
      </c>
      <c r="D66" s="49" t="s">
        <v>386</v>
      </c>
      <c r="E66" s="50" t="s">
        <v>387</v>
      </c>
      <c r="F66" s="51"/>
      <c r="G66" s="48" t="s">
        <v>423</v>
      </c>
      <c r="H66" s="52">
        <v>10</v>
      </c>
      <c r="I66" s="53">
        <v>7</v>
      </c>
      <c r="J66" s="53">
        <v>6</v>
      </c>
      <c r="K66" s="53" t="s">
        <v>37</v>
      </c>
      <c r="L66" s="59"/>
      <c r="M66" s="59"/>
      <c r="N66" s="59"/>
      <c r="O66" s="59"/>
      <c r="P66" s="55">
        <v>8</v>
      </c>
      <c r="Q66" s="56">
        <f t="shared" si="2"/>
        <v>7.6</v>
      </c>
      <c r="R66" s="57" t="str">
        <f t="shared" si="4"/>
        <v>B</v>
      </c>
      <c r="S66" s="58" t="str">
        <f t="shared" si="0"/>
        <v>Khá</v>
      </c>
      <c r="T66" s="42" t="str">
        <f t="shared" si="3"/>
        <v/>
      </c>
      <c r="U66" s="1"/>
      <c r="V66" s="45" t="str">
        <f t="shared" si="1"/>
        <v>Đạt</v>
      </c>
      <c r="W66" s="45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66"/>
    </row>
    <row r="67" spans="1:38" ht="18.75" customHeight="1" x14ac:dyDescent="0.35">
      <c r="B67" s="47">
        <v>59</v>
      </c>
      <c r="C67" s="48" t="s">
        <v>388</v>
      </c>
      <c r="D67" s="49" t="s">
        <v>389</v>
      </c>
      <c r="E67" s="50" t="s">
        <v>390</v>
      </c>
      <c r="F67" s="51"/>
      <c r="G67" s="48" t="s">
        <v>228</v>
      </c>
      <c r="H67" s="52">
        <v>10</v>
      </c>
      <c r="I67" s="53">
        <v>7</v>
      </c>
      <c r="J67" s="53">
        <v>8</v>
      </c>
      <c r="K67" s="53" t="s">
        <v>37</v>
      </c>
      <c r="L67" s="59"/>
      <c r="M67" s="59"/>
      <c r="N67" s="59"/>
      <c r="O67" s="59"/>
      <c r="P67" s="55">
        <v>6</v>
      </c>
      <c r="Q67" s="56">
        <f t="shared" si="2"/>
        <v>7</v>
      </c>
      <c r="R67" s="57" t="str">
        <f t="shared" si="4"/>
        <v>B</v>
      </c>
      <c r="S67" s="58" t="str">
        <f t="shared" si="0"/>
        <v>Khá</v>
      </c>
      <c r="T67" s="42" t="str">
        <f t="shared" si="3"/>
        <v/>
      </c>
      <c r="U67" s="1"/>
      <c r="V67" s="45" t="str">
        <f t="shared" si="1"/>
        <v>Đạt</v>
      </c>
      <c r="W67" s="45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66"/>
    </row>
    <row r="68" spans="1:38" ht="18.75" customHeight="1" x14ac:dyDescent="0.35">
      <c r="B68" s="47">
        <v>60</v>
      </c>
      <c r="C68" s="48" t="s">
        <v>391</v>
      </c>
      <c r="D68" s="49" t="s">
        <v>107</v>
      </c>
      <c r="E68" s="50" t="s">
        <v>392</v>
      </c>
      <c r="F68" s="51"/>
      <c r="G68" s="48" t="s">
        <v>433</v>
      </c>
      <c r="H68" s="52">
        <v>10</v>
      </c>
      <c r="I68" s="53">
        <v>6</v>
      </c>
      <c r="J68" s="53">
        <v>7</v>
      </c>
      <c r="K68" s="53" t="s">
        <v>37</v>
      </c>
      <c r="L68" s="59"/>
      <c r="M68" s="59"/>
      <c r="N68" s="59"/>
      <c r="O68" s="59"/>
      <c r="P68" s="55">
        <v>4</v>
      </c>
      <c r="Q68" s="56">
        <f t="shared" si="2"/>
        <v>5.6</v>
      </c>
      <c r="R68" s="57" t="str">
        <f t="shared" si="4"/>
        <v>C</v>
      </c>
      <c r="S68" s="58" t="str">
        <f t="shared" si="0"/>
        <v>Trung bình</v>
      </c>
      <c r="T68" s="42" t="str">
        <f t="shared" si="3"/>
        <v/>
      </c>
      <c r="U68" s="1"/>
      <c r="V68" s="45" t="str">
        <f t="shared" si="1"/>
        <v>Đạt</v>
      </c>
      <c r="W68" s="45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66"/>
    </row>
    <row r="69" spans="1:38" ht="18.75" customHeight="1" x14ac:dyDescent="0.35">
      <c r="B69" s="47">
        <v>61</v>
      </c>
      <c r="C69" s="48" t="s">
        <v>393</v>
      </c>
      <c r="D69" s="49" t="s">
        <v>394</v>
      </c>
      <c r="E69" s="50" t="s">
        <v>395</v>
      </c>
      <c r="F69" s="51"/>
      <c r="G69" s="48" t="s">
        <v>233</v>
      </c>
      <c r="H69" s="52">
        <v>10</v>
      </c>
      <c r="I69" s="53">
        <v>7</v>
      </c>
      <c r="J69" s="53">
        <v>7</v>
      </c>
      <c r="K69" s="53" t="s">
        <v>37</v>
      </c>
      <c r="L69" s="59"/>
      <c r="M69" s="59"/>
      <c r="N69" s="59"/>
      <c r="O69" s="59"/>
      <c r="P69" s="55">
        <v>9</v>
      </c>
      <c r="Q69" s="56">
        <f t="shared" si="2"/>
        <v>8.3000000000000007</v>
      </c>
      <c r="R69" s="57" t="str">
        <f t="shared" si="4"/>
        <v>B+</v>
      </c>
      <c r="S69" s="58" t="str">
        <f t="shared" si="0"/>
        <v>Khá</v>
      </c>
      <c r="T69" s="42" t="str">
        <f t="shared" si="3"/>
        <v/>
      </c>
      <c r="U69" s="1"/>
      <c r="V69" s="45" t="str">
        <f t="shared" si="1"/>
        <v>Đạt</v>
      </c>
      <c r="W69" s="45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66"/>
    </row>
    <row r="70" spans="1:38" ht="18.75" customHeight="1" x14ac:dyDescent="0.35">
      <c r="B70" s="47">
        <v>62</v>
      </c>
      <c r="C70" s="48" t="s">
        <v>396</v>
      </c>
      <c r="D70" s="49" t="s">
        <v>397</v>
      </c>
      <c r="E70" s="50" t="s">
        <v>398</v>
      </c>
      <c r="F70" s="51"/>
      <c r="G70" s="48" t="s">
        <v>251</v>
      </c>
      <c r="H70" s="52">
        <v>8</v>
      </c>
      <c r="I70" s="53">
        <v>5</v>
      </c>
      <c r="J70" s="53">
        <v>5</v>
      </c>
      <c r="K70" s="53" t="s">
        <v>37</v>
      </c>
      <c r="L70" s="59"/>
      <c r="M70" s="59"/>
      <c r="N70" s="59"/>
      <c r="O70" s="59"/>
      <c r="P70" s="55" t="s">
        <v>690</v>
      </c>
      <c r="Q70" s="56">
        <f t="shared" si="2"/>
        <v>0</v>
      </c>
      <c r="R70" s="57" t="str">
        <f t="shared" si="4"/>
        <v>F</v>
      </c>
      <c r="S70" s="58" t="str">
        <f t="shared" si="0"/>
        <v>Kém</v>
      </c>
      <c r="T70" s="42" t="str">
        <f t="shared" si="3"/>
        <v>Vắng</v>
      </c>
      <c r="U70" s="1"/>
      <c r="V70" s="45" t="str">
        <f t="shared" si="1"/>
        <v>Học lại</v>
      </c>
      <c r="W70" s="45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66"/>
    </row>
    <row r="71" spans="1:38" ht="18.75" customHeight="1" x14ac:dyDescent="0.35">
      <c r="B71" s="47">
        <v>63</v>
      </c>
      <c r="C71" s="48" t="s">
        <v>399</v>
      </c>
      <c r="D71" s="49" t="s">
        <v>400</v>
      </c>
      <c r="E71" s="50" t="s">
        <v>212</v>
      </c>
      <c r="F71" s="51"/>
      <c r="G71" s="48" t="s">
        <v>434</v>
      </c>
      <c r="H71" s="52">
        <v>9</v>
      </c>
      <c r="I71" s="53">
        <v>7</v>
      </c>
      <c r="J71" s="53">
        <v>6</v>
      </c>
      <c r="K71" s="53" t="s">
        <v>37</v>
      </c>
      <c r="L71" s="59"/>
      <c r="M71" s="59"/>
      <c r="N71" s="59"/>
      <c r="O71" s="59"/>
      <c r="P71" s="55">
        <v>4</v>
      </c>
      <c r="Q71" s="56">
        <f t="shared" si="2"/>
        <v>5.5</v>
      </c>
      <c r="R71" s="57" t="str">
        <f t="shared" si="4"/>
        <v>C</v>
      </c>
      <c r="S71" s="58" t="str">
        <f t="shared" si="0"/>
        <v>Trung bình</v>
      </c>
      <c r="T71" s="42" t="str">
        <f t="shared" si="3"/>
        <v/>
      </c>
      <c r="U71" s="1"/>
      <c r="V71" s="45" t="str">
        <f t="shared" si="1"/>
        <v>Đạt</v>
      </c>
      <c r="W71" s="45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66"/>
    </row>
    <row r="72" spans="1:38" ht="18.75" customHeight="1" x14ac:dyDescent="0.35">
      <c r="B72" s="47">
        <v>64</v>
      </c>
      <c r="C72" s="48" t="s">
        <v>401</v>
      </c>
      <c r="D72" s="49" t="s">
        <v>402</v>
      </c>
      <c r="E72" s="50" t="s">
        <v>403</v>
      </c>
      <c r="F72" s="51"/>
      <c r="G72" s="48" t="s">
        <v>231</v>
      </c>
      <c r="H72" s="52">
        <v>10</v>
      </c>
      <c r="I72" s="53">
        <v>6</v>
      </c>
      <c r="J72" s="53">
        <v>6</v>
      </c>
      <c r="K72" s="53" t="s">
        <v>37</v>
      </c>
      <c r="L72" s="59"/>
      <c r="M72" s="59"/>
      <c r="N72" s="59"/>
      <c r="O72" s="59"/>
      <c r="P72" s="55">
        <v>5</v>
      </c>
      <c r="Q72" s="56">
        <f t="shared" si="2"/>
        <v>5.9</v>
      </c>
      <c r="R72" s="57" t="str">
        <f t="shared" si="4"/>
        <v>C</v>
      </c>
      <c r="S72" s="58" t="str">
        <f t="shared" si="0"/>
        <v>Trung bình</v>
      </c>
      <c r="T72" s="42" t="str">
        <f t="shared" si="3"/>
        <v/>
      </c>
      <c r="U72" s="1"/>
      <c r="V72" s="45" t="str">
        <f t="shared" si="1"/>
        <v>Đạt</v>
      </c>
      <c r="W72" s="45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66"/>
    </row>
    <row r="73" spans="1:38" ht="18.75" customHeight="1" x14ac:dyDescent="0.35">
      <c r="B73" s="47">
        <v>65</v>
      </c>
      <c r="C73" s="48" t="s">
        <v>404</v>
      </c>
      <c r="D73" s="49" t="s">
        <v>405</v>
      </c>
      <c r="E73" s="50" t="s">
        <v>406</v>
      </c>
      <c r="F73" s="51"/>
      <c r="G73" s="48" t="s">
        <v>419</v>
      </c>
      <c r="H73" s="52">
        <v>9</v>
      </c>
      <c r="I73" s="53">
        <v>6</v>
      </c>
      <c r="J73" s="53">
        <v>6</v>
      </c>
      <c r="K73" s="53" t="s">
        <v>37</v>
      </c>
      <c r="L73" s="59"/>
      <c r="M73" s="59"/>
      <c r="N73" s="59"/>
      <c r="O73" s="59"/>
      <c r="P73" s="55">
        <v>5</v>
      </c>
      <c r="Q73" s="56">
        <f t="shared" si="2"/>
        <v>5.8</v>
      </c>
      <c r="R73" s="57" t="str">
        <f t="shared" si="4"/>
        <v>C</v>
      </c>
      <c r="S73" s="58" t="str">
        <f t="shared" si="0"/>
        <v>Trung bình</v>
      </c>
      <c r="T73" s="42" t="str">
        <f t="shared" si="3"/>
        <v/>
      </c>
      <c r="U73" s="1"/>
      <c r="V73" s="45" t="str">
        <f t="shared" ref="V73:V79" si="5">IF(T73="Không đủ ĐKDT","Học lại",IF(T73="Đình chỉ thi","Học lại",IF(AND(MID(G73,2,2)&lt;"12",T73="Vắng"),"Thi lại",IF(T73="Vắng có phép", "Thi lại",IF(AND((MID(G73,2,2)&lt;"12"),Q73&lt;4.5),"Thi lại",IF(AND((MID(G73,2,2)&lt;"19"),Q73&lt;4),"Học lại",IF(AND((MID(G73,2,2)&gt;"18"),Q73&lt;4),"Thi lại",IF(AND(MID(G73,2,2)&gt;"18",P73=0),"Thi lại",IF(AND((MID(G73,2,2)&lt;"12"),P73=0),"Thi lại",IF(AND((MID(G73,2,2)&lt;"19"),(MID(G73,2,2)&gt;"11"),P73=0),"Học lại","Đạt"))))))))))</f>
        <v>Đạt</v>
      </c>
      <c r="W73" s="45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66"/>
    </row>
    <row r="74" spans="1:38" ht="18.75" customHeight="1" x14ac:dyDescent="0.35">
      <c r="B74" s="47">
        <v>66</v>
      </c>
      <c r="C74" s="48" t="s">
        <v>407</v>
      </c>
      <c r="D74" s="49" t="s">
        <v>408</v>
      </c>
      <c r="E74" s="50" t="s">
        <v>406</v>
      </c>
      <c r="F74" s="51"/>
      <c r="G74" s="48" t="s">
        <v>435</v>
      </c>
      <c r="H74" s="52">
        <v>9</v>
      </c>
      <c r="I74" s="53">
        <v>6</v>
      </c>
      <c r="J74" s="53">
        <v>5</v>
      </c>
      <c r="K74" s="53" t="s">
        <v>37</v>
      </c>
      <c r="L74" s="59"/>
      <c r="M74" s="59"/>
      <c r="N74" s="59"/>
      <c r="O74" s="59"/>
      <c r="P74" s="55">
        <v>3</v>
      </c>
      <c r="Q74" s="56">
        <f t="shared" ref="Q74:Q79" si="6">IF(P74="H","I",IF(OR(P74="DC",P74="C",P74="V"),0,ROUND(SUMPRODUCT(H74:P74,$H$8:$P$8)/100,1)))</f>
        <v>4.5999999999999996</v>
      </c>
      <c r="R74" s="57" t="str">
        <f t="shared" si="4"/>
        <v>D</v>
      </c>
      <c r="S74" s="58" t="str">
        <f t="shared" si="0"/>
        <v>Trung bình yếu</v>
      </c>
      <c r="T74" s="42" t="str">
        <f t="shared" ref="T74:T79" si="7">+IF(OR($H74=0,$I74=0,$J74=0,$K74=0),"Không đủ ĐKDT",IF(AND(P74=0,Q74&gt;=4),"Không đạt",IF(P74="V", "Vắng", IF(P74="DC", "Đình chỉ thi",IF(P74="H", "Vắng có phép","")))))</f>
        <v/>
      </c>
      <c r="U74" s="1"/>
      <c r="V74" s="45" t="str">
        <f t="shared" si="5"/>
        <v>Đạt</v>
      </c>
      <c r="W74" s="45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66"/>
    </row>
    <row r="75" spans="1:38" ht="18.75" customHeight="1" x14ac:dyDescent="0.35">
      <c r="B75" s="47">
        <v>67</v>
      </c>
      <c r="C75" s="48" t="s">
        <v>409</v>
      </c>
      <c r="D75" s="49" t="s">
        <v>142</v>
      </c>
      <c r="E75" s="50" t="s">
        <v>215</v>
      </c>
      <c r="F75" s="51"/>
      <c r="G75" s="48" t="s">
        <v>436</v>
      </c>
      <c r="H75" s="52">
        <v>9</v>
      </c>
      <c r="I75" s="53">
        <v>6</v>
      </c>
      <c r="J75" s="53">
        <v>7</v>
      </c>
      <c r="K75" s="53" t="s">
        <v>37</v>
      </c>
      <c r="L75" s="59"/>
      <c r="M75" s="59"/>
      <c r="N75" s="59"/>
      <c r="O75" s="59"/>
      <c r="P75" s="55">
        <v>3</v>
      </c>
      <c r="Q75" s="56">
        <f t="shared" si="6"/>
        <v>5</v>
      </c>
      <c r="R75" s="57" t="str">
        <f t="shared" si="4"/>
        <v>D+</v>
      </c>
      <c r="S75" s="58" t="str">
        <f t="shared" si="0"/>
        <v>Trung bình yếu</v>
      </c>
      <c r="T75" s="42" t="str">
        <f t="shared" si="7"/>
        <v/>
      </c>
      <c r="U75" s="1"/>
      <c r="V75" s="45" t="str">
        <f t="shared" si="5"/>
        <v>Đạt</v>
      </c>
      <c r="W75" s="45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66"/>
    </row>
    <row r="76" spans="1:38" ht="18.75" customHeight="1" x14ac:dyDescent="0.35">
      <c r="B76" s="47">
        <v>68</v>
      </c>
      <c r="C76" s="48" t="s">
        <v>410</v>
      </c>
      <c r="D76" s="49" t="s">
        <v>411</v>
      </c>
      <c r="E76" s="50" t="s">
        <v>412</v>
      </c>
      <c r="F76" s="51"/>
      <c r="G76" s="48" t="s">
        <v>233</v>
      </c>
      <c r="H76" s="52">
        <v>10</v>
      </c>
      <c r="I76" s="53">
        <v>7</v>
      </c>
      <c r="J76" s="53">
        <v>7</v>
      </c>
      <c r="K76" s="53" t="s">
        <v>37</v>
      </c>
      <c r="L76" s="59"/>
      <c r="M76" s="59"/>
      <c r="N76" s="59"/>
      <c r="O76" s="59"/>
      <c r="P76" s="55">
        <v>3</v>
      </c>
      <c r="Q76" s="56">
        <f t="shared" si="6"/>
        <v>5.3</v>
      </c>
      <c r="R76" s="57" t="str">
        <f t="shared" si="4"/>
        <v>D+</v>
      </c>
      <c r="S76" s="58" t="str">
        <f t="shared" si="0"/>
        <v>Trung bình yếu</v>
      </c>
      <c r="T76" s="42" t="str">
        <f t="shared" si="7"/>
        <v/>
      </c>
      <c r="U76" s="1"/>
      <c r="V76" s="45" t="str">
        <f t="shared" si="5"/>
        <v>Đạt</v>
      </c>
      <c r="W76" s="45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66"/>
    </row>
    <row r="77" spans="1:38" ht="18.75" customHeight="1" x14ac:dyDescent="0.35">
      <c r="B77" s="47">
        <v>69</v>
      </c>
      <c r="C77" s="48" t="s">
        <v>413</v>
      </c>
      <c r="D77" s="49" t="s">
        <v>414</v>
      </c>
      <c r="E77" s="50" t="s">
        <v>415</v>
      </c>
      <c r="F77" s="51"/>
      <c r="G77" s="48" t="s">
        <v>227</v>
      </c>
      <c r="H77" s="52">
        <v>10</v>
      </c>
      <c r="I77" s="53">
        <v>7</v>
      </c>
      <c r="J77" s="53">
        <v>7</v>
      </c>
      <c r="K77" s="53" t="s">
        <v>37</v>
      </c>
      <c r="L77" s="59"/>
      <c r="M77" s="59"/>
      <c r="N77" s="59"/>
      <c r="O77" s="59"/>
      <c r="P77" s="55">
        <v>9</v>
      </c>
      <c r="Q77" s="56">
        <f t="shared" si="6"/>
        <v>8.3000000000000007</v>
      </c>
      <c r="R77" s="57" t="str">
        <f t="shared" si="4"/>
        <v>B+</v>
      </c>
      <c r="S77" s="58" t="str">
        <f t="shared" si="0"/>
        <v>Khá</v>
      </c>
      <c r="T77" s="42" t="str">
        <f t="shared" si="7"/>
        <v/>
      </c>
      <c r="U77" s="1"/>
      <c r="V77" s="45" t="str">
        <f t="shared" si="5"/>
        <v>Đạt</v>
      </c>
      <c r="W77" s="45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66"/>
    </row>
    <row r="78" spans="1:38" ht="18.75" customHeight="1" x14ac:dyDescent="0.35">
      <c r="B78" s="47">
        <v>70</v>
      </c>
      <c r="C78" s="48" t="s">
        <v>416</v>
      </c>
      <c r="D78" s="49" t="s">
        <v>111</v>
      </c>
      <c r="E78" s="50" t="s">
        <v>417</v>
      </c>
      <c r="F78" s="51"/>
      <c r="G78" s="48" t="s">
        <v>249</v>
      </c>
      <c r="H78" s="52">
        <v>10</v>
      </c>
      <c r="I78" s="53">
        <v>6</v>
      </c>
      <c r="J78" s="53">
        <v>6</v>
      </c>
      <c r="K78" s="53" t="s">
        <v>37</v>
      </c>
      <c r="L78" s="59"/>
      <c r="M78" s="59"/>
      <c r="N78" s="59"/>
      <c r="O78" s="59"/>
      <c r="P78" s="55">
        <v>6</v>
      </c>
      <c r="Q78" s="56">
        <f t="shared" si="6"/>
        <v>6.4</v>
      </c>
      <c r="R78" s="57" t="str">
        <f t="shared" si="4"/>
        <v>C</v>
      </c>
      <c r="S78" s="58" t="str">
        <f t="shared" si="0"/>
        <v>Trung bình</v>
      </c>
      <c r="T78" s="42" t="str">
        <f t="shared" si="7"/>
        <v/>
      </c>
      <c r="U78" s="1"/>
      <c r="V78" s="45" t="str">
        <f t="shared" si="5"/>
        <v>Đạt</v>
      </c>
      <c r="W78" s="45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66"/>
    </row>
    <row r="79" spans="1:38" ht="18.75" customHeight="1" x14ac:dyDescent="0.35">
      <c r="B79" s="104">
        <v>71</v>
      </c>
      <c r="C79" s="68" t="s">
        <v>418</v>
      </c>
      <c r="D79" s="69" t="s">
        <v>345</v>
      </c>
      <c r="E79" s="70" t="s">
        <v>226</v>
      </c>
      <c r="F79" s="71"/>
      <c r="G79" s="68" t="s">
        <v>236</v>
      </c>
      <c r="H79" s="72">
        <v>9</v>
      </c>
      <c r="I79" s="73">
        <v>5</v>
      </c>
      <c r="J79" s="73">
        <v>6</v>
      </c>
      <c r="K79" s="73" t="s">
        <v>37</v>
      </c>
      <c r="L79" s="74"/>
      <c r="M79" s="74"/>
      <c r="N79" s="74"/>
      <c r="O79" s="74"/>
      <c r="P79" s="67">
        <v>6</v>
      </c>
      <c r="Q79" s="105">
        <f t="shared" si="6"/>
        <v>6.1</v>
      </c>
      <c r="R79" s="75" t="str">
        <f t="shared" si="4"/>
        <v>C</v>
      </c>
      <c r="S79" s="76" t="str">
        <f t="shared" si="0"/>
        <v>Trung bình</v>
      </c>
      <c r="T79" s="101" t="str">
        <f t="shared" si="7"/>
        <v/>
      </c>
      <c r="U79" s="1"/>
      <c r="V79" s="45" t="str">
        <f t="shared" si="5"/>
        <v>Đạt</v>
      </c>
      <c r="W79" s="45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66"/>
    </row>
    <row r="80" spans="1:38" ht="16.5" x14ac:dyDescent="0.35">
      <c r="A80" s="66"/>
      <c r="B80" s="156" t="s">
        <v>38</v>
      </c>
      <c r="C80" s="156"/>
      <c r="D80" s="78"/>
      <c r="E80" s="79"/>
      <c r="F80" s="79"/>
      <c r="G80" s="79"/>
      <c r="H80" s="80"/>
      <c r="I80" s="81"/>
      <c r="J80" s="81"/>
      <c r="K80" s="82"/>
      <c r="L80" s="82"/>
      <c r="M80" s="82"/>
      <c r="N80" s="82"/>
      <c r="O80" s="82"/>
      <c r="P80" s="82"/>
      <c r="Q80" s="82"/>
      <c r="R80" s="82"/>
      <c r="S80" s="82"/>
      <c r="T80" s="82"/>
      <c r="U80" s="1"/>
    </row>
    <row r="81" spans="1:38" ht="16.5" customHeight="1" x14ac:dyDescent="0.35">
      <c r="A81" s="66"/>
      <c r="B81" s="83" t="s">
        <v>39</v>
      </c>
      <c r="C81" s="83"/>
      <c r="D81" s="84">
        <f>+$Y$7</f>
        <v>71</v>
      </c>
      <c r="E81" s="85" t="s">
        <v>40</v>
      </c>
      <c r="F81" s="85"/>
      <c r="G81" s="147" t="s">
        <v>41</v>
      </c>
      <c r="H81" s="147"/>
      <c r="I81" s="147"/>
      <c r="J81" s="147"/>
      <c r="K81" s="147"/>
      <c r="L81" s="147"/>
      <c r="M81" s="147"/>
      <c r="N81" s="147"/>
      <c r="O81" s="147"/>
      <c r="P81" s="44">
        <f>$Y$7 -COUNTIF($T$8:$T$239,"Vắng") -COUNTIF($T$8:$T$239,"Vắng có phép") - COUNTIF($T$8:$T$239,"Đình chỉ thi") - COUNTIF($T$8:$T$239,"Không đủ ĐKDT")</f>
        <v>67</v>
      </c>
      <c r="Q81" s="44"/>
      <c r="R81" s="86"/>
      <c r="S81" s="87"/>
      <c r="T81" s="87" t="s">
        <v>40</v>
      </c>
      <c r="U81" s="1"/>
    </row>
    <row r="82" spans="1:38" ht="16.5" customHeight="1" x14ac:dyDescent="0.35">
      <c r="A82" s="66"/>
      <c r="B82" s="83" t="s">
        <v>42</v>
      </c>
      <c r="C82" s="83"/>
      <c r="D82" s="84">
        <f>+$AJ$7</f>
        <v>66</v>
      </c>
      <c r="E82" s="85" t="s">
        <v>40</v>
      </c>
      <c r="F82" s="85"/>
      <c r="G82" s="147" t="s">
        <v>43</v>
      </c>
      <c r="H82" s="147"/>
      <c r="I82" s="147"/>
      <c r="J82" s="147"/>
      <c r="K82" s="147"/>
      <c r="L82" s="147"/>
      <c r="M82" s="147"/>
      <c r="N82" s="147"/>
      <c r="O82" s="147"/>
      <c r="P82" s="88">
        <f>COUNTIF($T$8:$T$115,"Vắng")</f>
        <v>4</v>
      </c>
      <c r="Q82" s="88"/>
      <c r="R82" s="89"/>
      <c r="S82" s="87"/>
      <c r="T82" s="87" t="s">
        <v>40</v>
      </c>
      <c r="U82" s="1"/>
    </row>
    <row r="83" spans="1:38" ht="16.5" customHeight="1" x14ac:dyDescent="0.35">
      <c r="A83" s="66"/>
      <c r="B83" s="83" t="s">
        <v>44</v>
      </c>
      <c r="C83" s="83"/>
      <c r="D83" s="90">
        <f>COUNTIF(V9:V79,"Học lại")</f>
        <v>5</v>
      </c>
      <c r="E83" s="85" t="s">
        <v>40</v>
      </c>
      <c r="F83" s="85"/>
      <c r="G83" s="147" t="s">
        <v>45</v>
      </c>
      <c r="H83" s="147"/>
      <c r="I83" s="147"/>
      <c r="J83" s="147"/>
      <c r="K83" s="147"/>
      <c r="L83" s="147"/>
      <c r="M83" s="147"/>
      <c r="N83" s="147"/>
      <c r="O83" s="147"/>
      <c r="P83" s="44">
        <f>COUNTIF($T$8:$T$115,"Vắng có phép")</f>
        <v>0</v>
      </c>
      <c r="Q83" s="44"/>
      <c r="R83" s="86"/>
      <c r="S83" s="87"/>
      <c r="T83" s="87" t="s">
        <v>40</v>
      </c>
      <c r="U83" s="1"/>
    </row>
    <row r="84" spans="1:38" ht="3" customHeight="1" x14ac:dyDescent="0.35">
      <c r="A84" s="66"/>
      <c r="B84" s="77"/>
      <c r="C84" s="78"/>
      <c r="D84" s="78"/>
      <c r="E84" s="79"/>
      <c r="F84" s="79"/>
      <c r="G84" s="79"/>
      <c r="H84" s="80"/>
      <c r="I84" s="81"/>
      <c r="J84" s="81"/>
      <c r="K84" s="82"/>
      <c r="L84" s="82"/>
      <c r="M84" s="82"/>
      <c r="N84" s="82"/>
      <c r="O84" s="82"/>
      <c r="P84" s="82"/>
      <c r="Q84" s="82"/>
      <c r="R84" s="82"/>
      <c r="S84" s="82"/>
      <c r="T84" s="82"/>
      <c r="U84" s="1"/>
    </row>
    <row r="85" spans="1:38" x14ac:dyDescent="0.35">
      <c r="B85" s="91" t="s">
        <v>46</v>
      </c>
      <c r="C85" s="91"/>
      <c r="D85" s="92">
        <f>COUNTIF(V9:V79,"Thi lại")</f>
        <v>0</v>
      </c>
      <c r="E85" s="93" t="s">
        <v>40</v>
      </c>
      <c r="F85" s="1"/>
      <c r="G85" s="1"/>
      <c r="H85" s="1"/>
      <c r="I85" s="1"/>
      <c r="J85" s="148"/>
      <c r="K85" s="148"/>
      <c r="L85" s="148"/>
      <c r="M85" s="148"/>
      <c r="N85" s="148"/>
      <c r="O85" s="148"/>
      <c r="P85" s="148"/>
      <c r="Q85" s="148"/>
      <c r="R85" s="148"/>
      <c r="S85" s="148"/>
      <c r="T85" s="148"/>
      <c r="U85" s="1"/>
    </row>
    <row r="86" spans="1:38" x14ac:dyDescent="0.35">
      <c r="B86" s="91"/>
      <c r="C86" s="91"/>
      <c r="D86" s="92"/>
      <c r="E86" s="93"/>
      <c r="F86" s="1"/>
      <c r="G86" s="1"/>
      <c r="H86" s="1"/>
      <c r="I86" s="1"/>
      <c r="J86" s="148" t="s">
        <v>696</v>
      </c>
      <c r="K86" s="148"/>
      <c r="L86" s="148"/>
      <c r="M86" s="148"/>
      <c r="N86" s="148"/>
      <c r="O86" s="148"/>
      <c r="P86" s="148"/>
      <c r="Q86" s="148"/>
      <c r="R86" s="148"/>
      <c r="S86" s="148"/>
      <c r="T86" s="148"/>
      <c r="U86" s="1"/>
    </row>
    <row r="87" spans="1:38" ht="34.5" customHeight="1" x14ac:dyDescent="0.35">
      <c r="A87" s="94"/>
      <c r="B87" s="149" t="s">
        <v>47</v>
      </c>
      <c r="C87" s="149"/>
      <c r="D87" s="149"/>
      <c r="E87" s="149"/>
      <c r="F87" s="149"/>
      <c r="G87" s="149"/>
      <c r="H87" s="149"/>
      <c r="I87" s="95"/>
      <c r="J87" s="150" t="s">
        <v>50</v>
      </c>
      <c r="K87" s="151"/>
      <c r="L87" s="151"/>
      <c r="M87" s="151"/>
      <c r="N87" s="151"/>
      <c r="O87" s="151"/>
      <c r="P87" s="151"/>
      <c r="Q87" s="151"/>
      <c r="R87" s="151"/>
      <c r="S87" s="151"/>
      <c r="T87" s="151"/>
      <c r="U87" s="1"/>
    </row>
    <row r="88" spans="1:38" ht="4.5" customHeight="1" x14ac:dyDescent="0.35">
      <c r="A88" s="66"/>
      <c r="B88" s="77"/>
      <c r="C88" s="96"/>
      <c r="D88" s="96"/>
      <c r="E88" s="97"/>
      <c r="F88" s="97"/>
      <c r="G88" s="97"/>
      <c r="H88" s="98"/>
      <c r="I88" s="99"/>
      <c r="J88" s="99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pans="1:38" s="66" customFormat="1" x14ac:dyDescent="0.35">
      <c r="B89" s="149" t="s">
        <v>48</v>
      </c>
      <c r="C89" s="149"/>
      <c r="D89" s="152" t="s">
        <v>49</v>
      </c>
      <c r="E89" s="152"/>
      <c r="F89" s="152"/>
      <c r="G89" s="152"/>
      <c r="H89" s="152"/>
      <c r="I89" s="99"/>
      <c r="J89" s="99"/>
      <c r="K89" s="82"/>
      <c r="L89" s="82"/>
      <c r="M89" s="82"/>
      <c r="N89" s="82"/>
      <c r="O89" s="82"/>
      <c r="P89" s="82"/>
      <c r="Q89" s="82"/>
      <c r="R89" s="82"/>
      <c r="S89" s="82"/>
      <c r="T89" s="82"/>
      <c r="U89" s="1"/>
      <c r="V89" s="2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</row>
    <row r="90" spans="1:38" s="66" customFormat="1" x14ac:dyDescent="0.35">
      <c r="A90" s="4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2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</row>
    <row r="91" spans="1:38" s="66" customFormat="1" x14ac:dyDescent="0.35">
      <c r="A91" s="4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2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</row>
    <row r="92" spans="1:38" s="66" customFormat="1" ht="9.75" customHeight="1" x14ac:dyDescent="0.35">
      <c r="A92" s="4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2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</row>
    <row r="93" spans="1:38" s="66" customFormat="1" ht="3.75" customHeight="1" x14ac:dyDescent="0.35">
      <c r="A93" s="4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2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</row>
    <row r="94" spans="1:38" s="66" customFormat="1" ht="18" customHeight="1" x14ac:dyDescent="0.35">
      <c r="A94" s="4"/>
      <c r="B94" s="146" t="s">
        <v>694</v>
      </c>
      <c r="C94" s="146"/>
      <c r="D94" s="146" t="s">
        <v>695</v>
      </c>
      <c r="E94" s="146"/>
      <c r="F94" s="146"/>
      <c r="G94" s="146"/>
      <c r="H94" s="146"/>
      <c r="I94" s="146"/>
      <c r="J94" s="146" t="s">
        <v>51</v>
      </c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"/>
      <c r="V94" s="2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</row>
    <row r="95" spans="1:38" s="66" customFormat="1" ht="4.5" customHeight="1" x14ac:dyDescent="0.35">
      <c r="A95" s="4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2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</row>
    <row r="96" spans="1:38" ht="39" customHeight="1" x14ac:dyDescent="0.35">
      <c r="B96" s="154"/>
      <c r="C96" s="149"/>
      <c r="D96" s="149"/>
      <c r="E96" s="149"/>
      <c r="F96" s="149"/>
      <c r="G96" s="149"/>
      <c r="H96" s="154"/>
      <c r="I96" s="154"/>
      <c r="J96" s="154"/>
      <c r="K96" s="154"/>
      <c r="L96" s="154"/>
      <c r="M96" s="154"/>
      <c r="N96" s="155"/>
      <c r="O96" s="155"/>
      <c r="P96" s="155"/>
      <c r="Q96" s="155"/>
      <c r="R96" s="155"/>
      <c r="S96" s="155"/>
      <c r="T96" s="155"/>
    </row>
    <row r="97" spans="2:20" x14ac:dyDescent="0.35">
      <c r="B97" s="77"/>
      <c r="C97" s="96"/>
      <c r="D97" s="96"/>
      <c r="E97" s="97"/>
      <c r="F97" s="97"/>
      <c r="G97" s="97"/>
      <c r="H97" s="98"/>
      <c r="I97" s="99"/>
      <c r="J97" s="99"/>
      <c r="K97" s="1"/>
      <c r="L97" s="1"/>
      <c r="M97" s="1"/>
      <c r="N97" s="1"/>
      <c r="O97" s="1"/>
      <c r="P97" s="1"/>
      <c r="Q97" s="1"/>
      <c r="R97" s="1"/>
      <c r="S97" s="1"/>
      <c r="T97" s="1"/>
    </row>
    <row r="98" spans="2:20" x14ac:dyDescent="0.35">
      <c r="B98" s="149"/>
      <c r="C98" s="149"/>
      <c r="D98" s="152"/>
      <c r="E98" s="152"/>
      <c r="F98" s="152"/>
      <c r="G98" s="152"/>
      <c r="H98" s="152"/>
      <c r="I98" s="99"/>
      <c r="J98" s="99"/>
      <c r="K98" s="82"/>
      <c r="L98" s="82"/>
      <c r="M98" s="82"/>
      <c r="N98" s="82"/>
      <c r="O98" s="82"/>
      <c r="P98" s="82"/>
      <c r="Q98" s="82"/>
      <c r="R98" s="82"/>
      <c r="S98" s="82"/>
      <c r="T98" s="82"/>
    </row>
    <row r="99" spans="2:20" x14ac:dyDescent="0.3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</row>
    <row r="104" spans="2:20" x14ac:dyDescent="0.35">
      <c r="B104" s="153"/>
      <c r="C104" s="153"/>
      <c r="D104" s="153"/>
      <c r="E104" s="153"/>
      <c r="F104" s="153"/>
      <c r="G104" s="153"/>
      <c r="H104" s="153"/>
      <c r="I104" s="153"/>
      <c r="J104" s="153"/>
      <c r="K104" s="153"/>
      <c r="L104" s="153"/>
      <c r="M104" s="153"/>
      <c r="N104" s="153"/>
      <c r="O104" s="153"/>
      <c r="P104" s="153"/>
      <c r="Q104" s="153"/>
      <c r="R104" s="153"/>
      <c r="S104" s="153"/>
      <c r="T104" s="153"/>
    </row>
  </sheetData>
  <sheetProtection formatCells="0" formatColumns="0" formatRows="0" insertColumns="0" insertRows="0" insertHyperlinks="0" deleteColumns="0" deleteRows="0" sort="0" autoFilter="0" pivotTables="0"/>
  <autoFilter ref="A8:AL8">
    <filterColumn colId="1" showButton="0"/>
    <filterColumn colId="2" showButton="0"/>
    <filterColumn colId="3" showButton="0"/>
    <filterColumn colId="4" showButton="0"/>
    <filterColumn colId="5" showButton="0"/>
  </autoFilter>
  <mergeCells count="59">
    <mergeCell ref="B1:G1"/>
    <mergeCell ref="H1:T1"/>
    <mergeCell ref="B2:G2"/>
    <mergeCell ref="H2:T2"/>
    <mergeCell ref="AD3:AE5"/>
    <mergeCell ref="AF3:AG5"/>
    <mergeCell ref="AH3:AI5"/>
    <mergeCell ref="AJ3:AK5"/>
    <mergeCell ref="W3:W6"/>
    <mergeCell ref="X3:X6"/>
    <mergeCell ref="Y3:Y6"/>
    <mergeCell ref="Z3:AC5"/>
    <mergeCell ref="G4:K4"/>
    <mergeCell ref="O4:T4"/>
    <mergeCell ref="B3:C3"/>
    <mergeCell ref="D3:N3"/>
    <mergeCell ref="O3:T3"/>
    <mergeCell ref="B4:C4"/>
    <mergeCell ref="E4:F4"/>
    <mergeCell ref="S6:S7"/>
    <mergeCell ref="T6:T8"/>
    <mergeCell ref="R6:R7"/>
    <mergeCell ref="B8:G8"/>
    <mergeCell ref="J6:J7"/>
    <mergeCell ref="K6:K7"/>
    <mergeCell ref="L6:L7"/>
    <mergeCell ref="P6:P7"/>
    <mergeCell ref="Q6:Q8"/>
    <mergeCell ref="G6:G7"/>
    <mergeCell ref="H6:H7"/>
    <mergeCell ref="I6:I7"/>
    <mergeCell ref="B6:B7"/>
    <mergeCell ref="C6:C7"/>
    <mergeCell ref="D6:E7"/>
    <mergeCell ref="F6:F7"/>
    <mergeCell ref="B89:C89"/>
    <mergeCell ref="D89:H89"/>
    <mergeCell ref="J85:T85"/>
    <mergeCell ref="J86:T86"/>
    <mergeCell ref="B87:H87"/>
    <mergeCell ref="J87:T87"/>
    <mergeCell ref="G83:O83"/>
    <mergeCell ref="B80:C80"/>
    <mergeCell ref="G81:O81"/>
    <mergeCell ref="G82:O82"/>
    <mergeCell ref="M6:N6"/>
    <mergeCell ref="O6:O7"/>
    <mergeCell ref="N104:T104"/>
    <mergeCell ref="B94:C94"/>
    <mergeCell ref="D94:I94"/>
    <mergeCell ref="J94:T94"/>
    <mergeCell ref="B96:G96"/>
    <mergeCell ref="H96:M96"/>
    <mergeCell ref="N96:T96"/>
    <mergeCell ref="B98:C98"/>
    <mergeCell ref="D98:H98"/>
    <mergeCell ref="B104:D104"/>
    <mergeCell ref="E104:G104"/>
    <mergeCell ref="H104:M104"/>
  </mergeCells>
  <conditionalFormatting sqref="H9:P11">
    <cfRule type="cellIs" dxfId="53" priority="14" operator="greaterThan">
      <formula>10</formula>
    </cfRule>
  </conditionalFormatting>
  <conditionalFormatting sqref="P9:P11">
    <cfRule type="cellIs" dxfId="52" priority="10" operator="greaterThan">
      <formula>10</formula>
    </cfRule>
    <cfRule type="cellIs" dxfId="51" priority="11" operator="greaterThan">
      <formula>10</formula>
    </cfRule>
    <cfRule type="cellIs" dxfId="50" priority="12" operator="greaterThan">
      <formula>10</formula>
    </cfRule>
  </conditionalFormatting>
  <conditionalFormatting sqref="H9:K11">
    <cfRule type="cellIs" dxfId="49" priority="9" operator="greaterThan">
      <formula>10</formula>
    </cfRule>
  </conditionalFormatting>
  <conditionalFormatting sqref="O2">
    <cfRule type="duplicateValues" dxfId="48" priority="8"/>
  </conditionalFormatting>
  <conditionalFormatting sqref="O2">
    <cfRule type="duplicateValues" dxfId="47" priority="7"/>
  </conditionalFormatting>
  <conditionalFormatting sqref="H12:P79">
    <cfRule type="cellIs" dxfId="46" priority="6" operator="greaterThan">
      <formula>10</formula>
    </cfRule>
  </conditionalFormatting>
  <conditionalFormatting sqref="P12:P79">
    <cfRule type="cellIs" dxfId="45" priority="2" operator="greaterThan">
      <formula>10</formula>
    </cfRule>
    <cfRule type="cellIs" dxfId="44" priority="3" operator="greaterThan">
      <formula>10</formula>
    </cfRule>
    <cfRule type="cellIs" dxfId="43" priority="4" operator="greaterThan">
      <formula>10</formula>
    </cfRule>
  </conditionalFormatting>
  <conditionalFormatting sqref="H12:K79">
    <cfRule type="cellIs" dxfId="42" priority="1" operator="greaterThan">
      <formula>10</formula>
    </cfRule>
  </conditionalFormatting>
  <conditionalFormatting sqref="C1:C11 C80:C1048576">
    <cfRule type="duplicateValues" dxfId="41" priority="22"/>
  </conditionalFormatting>
  <conditionalFormatting sqref="C12:C79">
    <cfRule type="duplicateValues" dxfId="40" priority="25"/>
  </conditionalFormatting>
  <dataValidations count="2">
    <dataValidation type="decimal" allowBlank="1" showInputMessage="1" showErrorMessage="1" sqref="H9:K79">
      <formula1>0</formula1>
      <formula2>10</formula2>
    </dataValidation>
    <dataValidation allowBlank="1" showInputMessage="1" showErrorMessage="1" errorTitle="Không xóa dữ liệu" error="Không xóa dữ liệu" prompt="Không xóa dữ liệu" sqref="D83 W3:AK7 X2:AK2 X9 AL2:AL7 V9:W79"/>
  </dataValidations>
  <pageMargins left="0.17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3"/>
  <sheetViews>
    <sheetView zoomScaleNormal="100" workbookViewId="0">
      <pane ySplit="2" topLeftCell="A3" activePane="bottomLeft" state="frozen"/>
      <selection activeCell="J12" sqref="J12"/>
      <selection pane="bottomLeft" activeCell="E100" sqref="E100"/>
    </sheetView>
  </sheetViews>
  <sheetFormatPr defaultColWidth="9" defaultRowHeight="15.5" x14ac:dyDescent="0.35"/>
  <cols>
    <col min="1" max="1" width="0.4140625" style="4" customWidth="1"/>
    <col min="2" max="2" width="4" style="4" customWidth="1"/>
    <col min="3" max="3" width="12.6640625" style="4" customWidth="1"/>
    <col min="4" max="4" width="11" style="4" customWidth="1"/>
    <col min="5" max="5" width="8.4140625" style="4" customWidth="1"/>
    <col min="6" max="6" width="9.33203125" style="4" hidden="1" customWidth="1"/>
    <col min="7" max="7" width="19.5" style="4" customWidth="1"/>
    <col min="8" max="10" width="4.33203125" style="4" customWidth="1"/>
    <col min="11" max="11" width="4.33203125" style="4" hidden="1" customWidth="1"/>
    <col min="12" max="12" width="3.25" style="4" hidden="1" customWidth="1"/>
    <col min="13" max="13" width="4.9140625" style="4" hidden="1" customWidth="1"/>
    <col min="14" max="14" width="9.6640625" style="4" hidden="1" customWidth="1"/>
    <col min="15" max="15" width="8.08203125" style="4" hidden="1" customWidth="1"/>
    <col min="16" max="16" width="5.25" style="4" customWidth="1"/>
    <col min="17" max="17" width="6.4140625" style="4" customWidth="1"/>
    <col min="18" max="18" width="6.4140625" style="4" hidden="1" customWidth="1"/>
    <col min="19" max="19" width="11.9140625" style="4" hidden="1" customWidth="1"/>
    <col min="20" max="20" width="17" style="4" customWidth="1"/>
    <col min="21" max="21" width="5.75" style="4" customWidth="1"/>
    <col min="22" max="22" width="6.4140625" style="2" customWidth="1"/>
    <col min="23" max="38" width="9" style="3"/>
    <col min="39" max="16384" width="9" style="4"/>
  </cols>
  <sheetData>
    <row r="1" spans="2:38" ht="30" customHeight="1" x14ac:dyDescent="0.35">
      <c r="B1" s="141" t="s">
        <v>0</v>
      </c>
      <c r="C1" s="141"/>
      <c r="D1" s="141"/>
      <c r="E1" s="141"/>
      <c r="F1" s="141"/>
      <c r="G1" s="141"/>
      <c r="H1" s="142" t="s">
        <v>692</v>
      </c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"/>
    </row>
    <row r="2" spans="2:38" ht="19.5" customHeight="1" x14ac:dyDescent="0.35">
      <c r="B2" s="143" t="s">
        <v>1</v>
      </c>
      <c r="C2" s="143"/>
      <c r="D2" s="143"/>
      <c r="E2" s="143"/>
      <c r="F2" s="143"/>
      <c r="G2" s="143"/>
      <c r="H2" s="144" t="s">
        <v>53</v>
      </c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5"/>
      <c r="V2" s="6"/>
      <c r="AD2" s="2"/>
      <c r="AE2" s="7"/>
      <c r="AF2" s="2"/>
      <c r="AG2" s="2"/>
      <c r="AH2" s="2"/>
      <c r="AI2" s="7"/>
      <c r="AJ2" s="2"/>
    </row>
    <row r="3" spans="2:38" ht="20" customHeight="1" x14ac:dyDescent="0.35">
      <c r="B3" s="132" t="s">
        <v>2</v>
      </c>
      <c r="C3" s="132"/>
      <c r="D3" s="133" t="s">
        <v>54</v>
      </c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4" t="s">
        <v>58</v>
      </c>
      <c r="P3" s="134"/>
      <c r="Q3" s="134"/>
      <c r="R3" s="134"/>
      <c r="S3" s="134"/>
      <c r="T3" s="134"/>
      <c r="W3" s="127" t="s">
        <v>3</v>
      </c>
      <c r="X3" s="127" t="s">
        <v>4</v>
      </c>
      <c r="Y3" s="127" t="s">
        <v>5</v>
      </c>
      <c r="Z3" s="127" t="s">
        <v>6</v>
      </c>
      <c r="AA3" s="127"/>
      <c r="AB3" s="127"/>
      <c r="AC3" s="127"/>
      <c r="AD3" s="127" t="s">
        <v>7</v>
      </c>
      <c r="AE3" s="127"/>
      <c r="AF3" s="127" t="s">
        <v>8</v>
      </c>
      <c r="AG3" s="127"/>
      <c r="AH3" s="127" t="s">
        <v>9</v>
      </c>
      <c r="AI3" s="127"/>
      <c r="AJ3" s="127" t="s">
        <v>10</v>
      </c>
      <c r="AK3" s="127"/>
      <c r="AL3" s="9"/>
    </row>
    <row r="4" spans="2:38" ht="17.25" customHeight="1" x14ac:dyDescent="0.35">
      <c r="B4" s="128" t="s">
        <v>11</v>
      </c>
      <c r="C4" s="128"/>
      <c r="D4" s="100"/>
      <c r="E4" s="129" t="s">
        <v>12</v>
      </c>
      <c r="F4" s="129"/>
      <c r="G4" s="130">
        <v>43686</v>
      </c>
      <c r="H4" s="131"/>
      <c r="I4" s="131"/>
      <c r="J4" s="131"/>
      <c r="K4" s="131"/>
      <c r="L4" s="10"/>
      <c r="M4" s="10"/>
      <c r="N4" s="10"/>
      <c r="O4" s="129" t="s">
        <v>56</v>
      </c>
      <c r="P4" s="129"/>
      <c r="Q4" s="129"/>
      <c r="R4" s="129"/>
      <c r="S4" s="129"/>
      <c r="T4" s="129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  <c r="AH4" s="127"/>
      <c r="AI4" s="127"/>
      <c r="AJ4" s="127"/>
      <c r="AK4" s="127"/>
      <c r="AL4" s="9"/>
    </row>
    <row r="5" spans="2:38" ht="5.25" customHeight="1" x14ac:dyDescent="0.35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1"/>
      <c r="R5" s="1"/>
      <c r="S5" s="1"/>
      <c r="T5" s="1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9"/>
    </row>
    <row r="6" spans="2:38" ht="30.75" customHeight="1" x14ac:dyDescent="0.35">
      <c r="B6" s="123" t="s">
        <v>13</v>
      </c>
      <c r="C6" s="135" t="s">
        <v>14</v>
      </c>
      <c r="D6" s="137" t="s">
        <v>15</v>
      </c>
      <c r="E6" s="138"/>
      <c r="F6" s="123" t="s">
        <v>16</v>
      </c>
      <c r="G6" s="123" t="s">
        <v>4</v>
      </c>
      <c r="H6" s="126" t="s">
        <v>17</v>
      </c>
      <c r="I6" s="126" t="s">
        <v>18</v>
      </c>
      <c r="J6" s="126" t="s">
        <v>19</v>
      </c>
      <c r="K6" s="126" t="s">
        <v>20</v>
      </c>
      <c r="L6" s="122" t="s">
        <v>21</v>
      </c>
      <c r="M6" s="119" t="s">
        <v>22</v>
      </c>
      <c r="N6" s="121"/>
      <c r="O6" s="122" t="s">
        <v>23</v>
      </c>
      <c r="P6" s="122" t="s">
        <v>24</v>
      </c>
      <c r="Q6" s="123" t="s">
        <v>25</v>
      </c>
      <c r="R6" s="122" t="s">
        <v>26</v>
      </c>
      <c r="S6" s="123" t="s">
        <v>27</v>
      </c>
      <c r="T6" s="123" t="s">
        <v>28</v>
      </c>
      <c r="W6" s="127"/>
      <c r="X6" s="127"/>
      <c r="Y6" s="127"/>
      <c r="Z6" s="13" t="s">
        <v>29</v>
      </c>
      <c r="AA6" s="13" t="s">
        <v>30</v>
      </c>
      <c r="AB6" s="13" t="s">
        <v>31</v>
      </c>
      <c r="AC6" s="13" t="s">
        <v>32</v>
      </c>
      <c r="AD6" s="13" t="s">
        <v>33</v>
      </c>
      <c r="AE6" s="13" t="s">
        <v>32</v>
      </c>
      <c r="AF6" s="13" t="s">
        <v>33</v>
      </c>
      <c r="AG6" s="13" t="s">
        <v>32</v>
      </c>
      <c r="AH6" s="13" t="s">
        <v>33</v>
      </c>
      <c r="AI6" s="13" t="s">
        <v>32</v>
      </c>
      <c r="AJ6" s="13" t="s">
        <v>33</v>
      </c>
      <c r="AK6" s="14" t="s">
        <v>32</v>
      </c>
      <c r="AL6" s="15"/>
    </row>
    <row r="7" spans="2:38" ht="15.5" customHeight="1" x14ac:dyDescent="0.35">
      <c r="B7" s="125"/>
      <c r="C7" s="136"/>
      <c r="D7" s="139"/>
      <c r="E7" s="140"/>
      <c r="F7" s="125"/>
      <c r="G7" s="125"/>
      <c r="H7" s="126"/>
      <c r="I7" s="126"/>
      <c r="J7" s="126"/>
      <c r="K7" s="126"/>
      <c r="L7" s="122"/>
      <c r="M7" s="103" t="s">
        <v>34</v>
      </c>
      <c r="N7" s="103" t="s">
        <v>35</v>
      </c>
      <c r="O7" s="122"/>
      <c r="P7" s="122"/>
      <c r="Q7" s="124"/>
      <c r="R7" s="122"/>
      <c r="S7" s="125"/>
      <c r="T7" s="124"/>
      <c r="V7" s="17"/>
      <c r="W7" s="18" t="str">
        <f>+D3</f>
        <v>NGÔN NGỮ LẬP TRÌNH C++</v>
      </c>
      <c r="X7" s="19">
        <f>+P3</f>
        <v>0</v>
      </c>
      <c r="Y7" s="20">
        <f>+$AH$7+$AJ$7+$AF$7</f>
        <v>69</v>
      </c>
      <c r="Z7" s="7">
        <f>COUNTIF($S$8:$S$108,"Khiển trách")</f>
        <v>0</v>
      </c>
      <c r="AA7" s="7">
        <f>COUNTIF($S$8:$S$108,"Cảnh cáo")</f>
        <v>0</v>
      </c>
      <c r="AB7" s="7">
        <f>COUNTIF($S$8:$S$108,"Đình chỉ thi")</f>
        <v>0</v>
      </c>
      <c r="AC7" s="21">
        <f>+($Z$7+$AA$7+$AB$7)/$Y$7*100%</f>
        <v>0</v>
      </c>
      <c r="AD7" s="7">
        <f>SUM(COUNTIF($S$8:$S$106,"Vắng"),COUNTIF($S$8:$S$106,"Vắng có phép"))</f>
        <v>0</v>
      </c>
      <c r="AE7" s="22">
        <f>+$AD$7/$Y$7</f>
        <v>0</v>
      </c>
      <c r="AF7" s="23">
        <f>COUNTIF($V$8:$V$106,"Thi lại")</f>
        <v>0</v>
      </c>
      <c r="AG7" s="22">
        <f>+$AF$7/$Y$7</f>
        <v>0</v>
      </c>
      <c r="AH7" s="23">
        <f>COUNTIF($V$8:$V$107,"Học lại")</f>
        <v>2</v>
      </c>
      <c r="AI7" s="22">
        <f>+$AH$7/$Y$7</f>
        <v>2.8985507246376812E-2</v>
      </c>
      <c r="AJ7" s="7">
        <f>COUNTIF($V$9:$V$107,"Đạt")</f>
        <v>67</v>
      </c>
      <c r="AK7" s="21">
        <f>+$AJ$7/$Y$7</f>
        <v>0.97101449275362317</v>
      </c>
      <c r="AL7" s="24"/>
    </row>
    <row r="8" spans="2:38" ht="14.25" customHeight="1" x14ac:dyDescent="0.35">
      <c r="B8" s="119" t="s">
        <v>36</v>
      </c>
      <c r="C8" s="120"/>
      <c r="D8" s="120"/>
      <c r="E8" s="120"/>
      <c r="F8" s="120"/>
      <c r="G8" s="121"/>
      <c r="H8" s="25">
        <v>10</v>
      </c>
      <c r="I8" s="25">
        <v>20</v>
      </c>
      <c r="J8" s="26">
        <v>20</v>
      </c>
      <c r="K8" s="25"/>
      <c r="L8" s="27"/>
      <c r="M8" s="28"/>
      <c r="N8" s="28"/>
      <c r="O8" s="28"/>
      <c r="P8" s="29">
        <f>100-(H8+I8+J8+K8)</f>
        <v>50</v>
      </c>
      <c r="Q8" s="125"/>
      <c r="R8" s="30"/>
      <c r="S8" s="30"/>
      <c r="T8" s="125"/>
      <c r="W8" s="2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9"/>
    </row>
    <row r="9" spans="2:38" ht="18.75" customHeight="1" x14ac:dyDescent="0.35">
      <c r="B9" s="32">
        <v>1</v>
      </c>
      <c r="C9" s="33" t="s">
        <v>437</v>
      </c>
      <c r="D9" s="34" t="s">
        <v>438</v>
      </c>
      <c r="E9" s="35" t="s">
        <v>63</v>
      </c>
      <c r="F9" s="36" t="s">
        <v>439</v>
      </c>
      <c r="G9" s="33" t="s">
        <v>439</v>
      </c>
      <c r="H9" s="37">
        <v>9</v>
      </c>
      <c r="I9" s="38">
        <v>6</v>
      </c>
      <c r="J9" s="38">
        <v>6</v>
      </c>
      <c r="K9" s="38" t="s">
        <v>37</v>
      </c>
      <c r="L9" s="39"/>
      <c r="M9" s="39"/>
      <c r="N9" s="39"/>
      <c r="O9" s="39"/>
      <c r="P9" s="40">
        <v>5</v>
      </c>
      <c r="Q9" s="56">
        <f>IF(P9="H","I",IF(OR(P9="DC",P9="C",P9="V"),0,ROUND(SUMPRODUCT(H9:P9,$H$8:$P$8)/100,1)))</f>
        <v>5.8</v>
      </c>
      <c r="R9" s="41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C</v>
      </c>
      <c r="S9" s="41" t="str">
        <f t="shared" ref="S9:S77" si="0">IF($Q9&lt;4,"Kém",IF(AND($Q9&gt;=4,$Q9&lt;=5.4),"Trung bình yếu",IF(AND($Q9&gt;=5.5,$Q9&lt;=6.9),"Trung bình",IF(AND($Q9&gt;=7,$Q9&lt;=8.4),"Khá",IF(AND($Q9&gt;=8.5,$Q9&lt;=10),"Giỏi","")))))</f>
        <v>Trung bình</v>
      </c>
      <c r="T9" s="43" t="str">
        <f>+IF(OR($H9=0,$I9=0,$J9=0,$K9=0),"Không đủ ĐKDT",IF(AND(P9=0,Q9&gt;=4),"Không đạt",IF(P9="V", "Vắng", IF(P9="DC", "Đình chỉ thi",IF(P9="H", "Vắng có phép","")))))</f>
        <v/>
      </c>
      <c r="U9" s="1"/>
      <c r="V9" s="45" t="str">
        <f t="shared" ref="V9:V72" si="1">IF(T9="Không đủ ĐKDT","Học lại",IF(T9="Đình chỉ thi","Học lại",IF(AND(MID(G9,2,2)&lt;"12",T9="Vắng"),"Thi lại",IF(T9="Vắng có phép", "Thi lại",IF(AND((MID(G9,2,2)&lt;"12"),Q9&lt;4.5),"Thi lại",IF(AND((MID(G9,2,2)&lt;"19"),Q9&lt;4),"Học lại",IF(AND((MID(G9,2,2)&gt;"18"),Q9&lt;4),"Thi lại",IF(AND(MID(G9,2,2)&gt;"18",P9=0),"Thi lại",IF(AND((MID(G9,2,2)&lt;"12"),P9=0),"Thi lại",IF(AND((MID(G9,2,2)&lt;"19"),(MID(G9,2,2)&gt;"11"),P9=0),"Học lại","Đạt"))))))))))</f>
        <v>Đạt</v>
      </c>
      <c r="W9" s="45"/>
      <c r="X9" s="46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9"/>
    </row>
    <row r="10" spans="2:38" ht="18.75" customHeight="1" x14ac:dyDescent="0.35">
      <c r="B10" s="47">
        <v>2</v>
      </c>
      <c r="C10" s="48" t="s">
        <v>440</v>
      </c>
      <c r="D10" s="49" t="s">
        <v>441</v>
      </c>
      <c r="E10" s="50" t="s">
        <v>63</v>
      </c>
      <c r="F10" s="51" t="s">
        <v>253</v>
      </c>
      <c r="G10" s="48" t="s">
        <v>253</v>
      </c>
      <c r="H10" s="52">
        <v>9</v>
      </c>
      <c r="I10" s="53">
        <v>7</v>
      </c>
      <c r="J10" s="53">
        <v>6</v>
      </c>
      <c r="K10" s="53" t="s">
        <v>37</v>
      </c>
      <c r="L10" s="54"/>
      <c r="M10" s="54"/>
      <c r="N10" s="54"/>
      <c r="O10" s="54"/>
      <c r="P10" s="55">
        <v>3</v>
      </c>
      <c r="Q10" s="56">
        <f t="shared" ref="Q10:Q73" si="2">IF(P10="H","I",IF(OR(P10="DC",P10="C",P10="V"),0,ROUND(SUMPRODUCT(H10:P10,$H$8:$P$8)/100,1)))</f>
        <v>5</v>
      </c>
      <c r="R10" s="57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D+</v>
      </c>
      <c r="S10" s="58" t="str">
        <f t="shared" si="0"/>
        <v>Trung bình yếu</v>
      </c>
      <c r="T10" s="42" t="str">
        <f t="shared" ref="T10:T73" si="3">+IF(OR($H10=0,$I10=0,$J10=0,$K10=0),"Không đủ ĐKDT",IF(AND(P10=0,Q10&gt;=4),"Không đạt",IF(P10="V", "Vắng", IF(P10="DC", "Đình chỉ thi",IF(P10="H", "Vắng có phép","")))))</f>
        <v/>
      </c>
      <c r="U10" s="1"/>
      <c r="V10" s="45" t="str">
        <f t="shared" si="1"/>
        <v>Đạt</v>
      </c>
      <c r="W10" s="45"/>
      <c r="X10" s="31"/>
      <c r="Y10" s="31"/>
      <c r="Z10" s="31"/>
      <c r="AA10" s="13"/>
      <c r="AB10" s="13"/>
      <c r="AC10" s="13"/>
      <c r="AD10" s="13"/>
      <c r="AE10" s="8"/>
      <c r="AF10" s="13"/>
      <c r="AG10" s="13"/>
      <c r="AH10" s="13"/>
      <c r="AI10" s="13"/>
      <c r="AJ10" s="13"/>
      <c r="AK10" s="13"/>
      <c r="AL10" s="15"/>
    </row>
    <row r="11" spans="2:38" ht="18.75" customHeight="1" x14ac:dyDescent="0.35">
      <c r="B11" s="47">
        <v>3</v>
      </c>
      <c r="C11" s="48" t="s">
        <v>442</v>
      </c>
      <c r="D11" s="49" t="s">
        <v>363</v>
      </c>
      <c r="E11" s="50" t="s">
        <v>63</v>
      </c>
      <c r="F11" s="51" t="s">
        <v>227</v>
      </c>
      <c r="G11" s="48" t="s">
        <v>227</v>
      </c>
      <c r="H11" s="52">
        <v>8</v>
      </c>
      <c r="I11" s="53">
        <v>7</v>
      </c>
      <c r="J11" s="53">
        <v>7</v>
      </c>
      <c r="K11" s="53" t="s">
        <v>37</v>
      </c>
      <c r="L11" s="59"/>
      <c r="M11" s="59"/>
      <c r="N11" s="59"/>
      <c r="O11" s="59"/>
      <c r="P11" s="55">
        <v>3</v>
      </c>
      <c r="Q11" s="56">
        <f t="shared" si="2"/>
        <v>5.0999999999999996</v>
      </c>
      <c r="R11" s="57" t="str">
        <f t="shared" ref="R11:R77" si="4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D+</v>
      </c>
      <c r="S11" s="58" t="str">
        <f t="shared" si="0"/>
        <v>Trung bình yếu</v>
      </c>
      <c r="T11" s="42" t="str">
        <f t="shared" si="3"/>
        <v/>
      </c>
      <c r="U11" s="1"/>
      <c r="V11" s="45" t="str">
        <f t="shared" si="1"/>
        <v>Đạt</v>
      </c>
      <c r="W11" s="45"/>
      <c r="X11" s="60"/>
      <c r="Y11" s="60"/>
      <c r="Z11" s="102"/>
      <c r="AA11" s="8"/>
      <c r="AB11" s="8"/>
      <c r="AC11" s="8"/>
      <c r="AD11" s="62"/>
      <c r="AE11" s="8"/>
      <c r="AF11" s="63"/>
      <c r="AG11" s="64"/>
      <c r="AH11" s="63"/>
      <c r="AI11" s="64"/>
      <c r="AJ11" s="63"/>
      <c r="AK11" s="8"/>
      <c r="AL11" s="65"/>
    </row>
    <row r="12" spans="2:38" ht="18.75" customHeight="1" x14ac:dyDescent="0.35">
      <c r="B12" s="47">
        <v>4</v>
      </c>
      <c r="C12" s="48" t="s">
        <v>443</v>
      </c>
      <c r="D12" s="49" t="s">
        <v>444</v>
      </c>
      <c r="E12" s="50" t="s">
        <v>63</v>
      </c>
      <c r="F12" s="51" t="s">
        <v>242</v>
      </c>
      <c r="G12" s="48" t="s">
        <v>242</v>
      </c>
      <c r="H12" s="52">
        <v>10</v>
      </c>
      <c r="I12" s="53">
        <v>6</v>
      </c>
      <c r="J12" s="53">
        <v>6</v>
      </c>
      <c r="K12" s="53" t="s">
        <v>37</v>
      </c>
      <c r="L12" s="59"/>
      <c r="M12" s="59"/>
      <c r="N12" s="59"/>
      <c r="O12" s="59"/>
      <c r="P12" s="55">
        <v>4</v>
      </c>
      <c r="Q12" s="56">
        <f t="shared" si="2"/>
        <v>5.4</v>
      </c>
      <c r="R12" s="57" t="str">
        <f t="shared" si="4"/>
        <v>D+</v>
      </c>
      <c r="S12" s="58" t="str">
        <f t="shared" si="0"/>
        <v>Trung bình yếu</v>
      </c>
      <c r="T12" s="42" t="str">
        <f t="shared" si="3"/>
        <v/>
      </c>
      <c r="U12" s="1"/>
      <c r="V12" s="45" t="str">
        <f t="shared" si="1"/>
        <v>Đạt</v>
      </c>
      <c r="W12" s="45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66"/>
    </row>
    <row r="13" spans="2:38" ht="18.75" customHeight="1" x14ac:dyDescent="0.35">
      <c r="B13" s="47">
        <v>5</v>
      </c>
      <c r="C13" s="48" t="s">
        <v>445</v>
      </c>
      <c r="D13" s="49" t="s">
        <v>446</v>
      </c>
      <c r="E13" s="50" t="s">
        <v>447</v>
      </c>
      <c r="F13" s="51" t="s">
        <v>423</v>
      </c>
      <c r="G13" s="48" t="s">
        <v>423</v>
      </c>
      <c r="H13" s="52">
        <v>9</v>
      </c>
      <c r="I13" s="53">
        <v>6</v>
      </c>
      <c r="J13" s="53">
        <v>7</v>
      </c>
      <c r="K13" s="53" t="s">
        <v>37</v>
      </c>
      <c r="L13" s="59"/>
      <c r="M13" s="59"/>
      <c r="N13" s="59"/>
      <c r="O13" s="59"/>
      <c r="P13" s="55">
        <v>8</v>
      </c>
      <c r="Q13" s="56">
        <f t="shared" si="2"/>
        <v>7.5</v>
      </c>
      <c r="R13" s="57" t="str">
        <f t="shared" si="4"/>
        <v>B</v>
      </c>
      <c r="S13" s="58" t="str">
        <f t="shared" si="0"/>
        <v>Khá</v>
      </c>
      <c r="T13" s="42" t="str">
        <f t="shared" si="3"/>
        <v/>
      </c>
      <c r="U13" s="1"/>
      <c r="V13" s="45" t="str">
        <f t="shared" si="1"/>
        <v>Đạt</v>
      </c>
      <c r="W13" s="45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66"/>
    </row>
    <row r="14" spans="2:38" ht="18.75" customHeight="1" x14ac:dyDescent="0.35">
      <c r="B14" s="47">
        <v>6</v>
      </c>
      <c r="C14" s="48" t="s">
        <v>448</v>
      </c>
      <c r="D14" s="49" t="s">
        <v>449</v>
      </c>
      <c r="E14" s="50" t="s">
        <v>450</v>
      </c>
      <c r="F14" s="51" t="s">
        <v>434</v>
      </c>
      <c r="G14" s="48" t="s">
        <v>434</v>
      </c>
      <c r="H14" s="52">
        <v>8</v>
      </c>
      <c r="I14" s="53">
        <v>7</v>
      </c>
      <c r="J14" s="53">
        <v>7</v>
      </c>
      <c r="K14" s="53" t="s">
        <v>37</v>
      </c>
      <c r="L14" s="59"/>
      <c r="M14" s="59"/>
      <c r="N14" s="59"/>
      <c r="O14" s="59"/>
      <c r="P14" s="55">
        <v>5</v>
      </c>
      <c r="Q14" s="56">
        <f t="shared" si="2"/>
        <v>6.1</v>
      </c>
      <c r="R14" s="57" t="str">
        <f t="shared" si="4"/>
        <v>C</v>
      </c>
      <c r="S14" s="58" t="str">
        <f t="shared" si="0"/>
        <v>Trung bình</v>
      </c>
      <c r="T14" s="42" t="str">
        <f t="shared" si="3"/>
        <v/>
      </c>
      <c r="U14" s="1"/>
      <c r="V14" s="45" t="str">
        <f t="shared" si="1"/>
        <v>Đạt</v>
      </c>
      <c r="W14" s="45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66"/>
    </row>
    <row r="15" spans="2:38" ht="18.75" customHeight="1" x14ac:dyDescent="0.35">
      <c r="B15" s="47">
        <v>7</v>
      </c>
      <c r="C15" s="48" t="s">
        <v>451</v>
      </c>
      <c r="D15" s="49" t="s">
        <v>452</v>
      </c>
      <c r="E15" s="50" t="s">
        <v>453</v>
      </c>
      <c r="F15" s="51" t="s">
        <v>249</v>
      </c>
      <c r="G15" s="48" t="s">
        <v>249</v>
      </c>
      <c r="H15" s="52">
        <v>9</v>
      </c>
      <c r="I15" s="53">
        <v>7</v>
      </c>
      <c r="J15" s="53">
        <v>6</v>
      </c>
      <c r="K15" s="53" t="s">
        <v>37</v>
      </c>
      <c r="L15" s="59"/>
      <c r="M15" s="59"/>
      <c r="N15" s="59"/>
      <c r="O15" s="59"/>
      <c r="P15" s="55">
        <v>10</v>
      </c>
      <c r="Q15" s="56">
        <f t="shared" si="2"/>
        <v>8.5</v>
      </c>
      <c r="R15" s="57" t="str">
        <f t="shared" si="4"/>
        <v>A</v>
      </c>
      <c r="S15" s="58" t="str">
        <f t="shared" si="0"/>
        <v>Giỏi</v>
      </c>
      <c r="T15" s="42" t="str">
        <f t="shared" si="3"/>
        <v/>
      </c>
      <c r="U15" s="1"/>
      <c r="V15" s="45" t="str">
        <f t="shared" si="1"/>
        <v>Đạt</v>
      </c>
      <c r="W15" s="45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66"/>
    </row>
    <row r="16" spans="2:38" ht="18.75" customHeight="1" x14ac:dyDescent="0.35">
      <c r="B16" s="47">
        <v>8</v>
      </c>
      <c r="C16" s="48" t="s">
        <v>454</v>
      </c>
      <c r="D16" s="49" t="s">
        <v>455</v>
      </c>
      <c r="E16" s="50" t="s">
        <v>88</v>
      </c>
      <c r="F16" s="51" t="s">
        <v>250</v>
      </c>
      <c r="G16" s="48" t="s">
        <v>250</v>
      </c>
      <c r="H16" s="52">
        <v>10</v>
      </c>
      <c r="I16" s="53">
        <v>6</v>
      </c>
      <c r="J16" s="53">
        <v>5</v>
      </c>
      <c r="K16" s="53" t="s">
        <v>37</v>
      </c>
      <c r="L16" s="59"/>
      <c r="M16" s="59"/>
      <c r="N16" s="59"/>
      <c r="O16" s="59"/>
      <c r="P16" s="55">
        <v>3</v>
      </c>
      <c r="Q16" s="56">
        <f t="shared" si="2"/>
        <v>4.7</v>
      </c>
      <c r="R16" s="57" t="str">
        <f t="shared" si="4"/>
        <v>D</v>
      </c>
      <c r="S16" s="58" t="str">
        <f t="shared" si="0"/>
        <v>Trung bình yếu</v>
      </c>
      <c r="T16" s="42" t="str">
        <f t="shared" si="3"/>
        <v/>
      </c>
      <c r="U16" s="1"/>
      <c r="V16" s="45" t="str">
        <f t="shared" si="1"/>
        <v>Đạt</v>
      </c>
      <c r="W16" s="45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66"/>
    </row>
    <row r="17" spans="2:38" ht="18.75" customHeight="1" x14ac:dyDescent="0.35">
      <c r="B17" s="47">
        <v>9</v>
      </c>
      <c r="C17" s="48" t="s">
        <v>456</v>
      </c>
      <c r="D17" s="49" t="s">
        <v>457</v>
      </c>
      <c r="E17" s="50" t="s">
        <v>262</v>
      </c>
      <c r="F17" s="51" t="s">
        <v>458</v>
      </c>
      <c r="G17" s="48" t="s">
        <v>458</v>
      </c>
      <c r="H17" s="52">
        <v>10</v>
      </c>
      <c r="I17" s="53">
        <v>6</v>
      </c>
      <c r="J17" s="53">
        <v>6</v>
      </c>
      <c r="K17" s="53" t="s">
        <v>37</v>
      </c>
      <c r="L17" s="59"/>
      <c r="M17" s="59"/>
      <c r="N17" s="59"/>
      <c r="O17" s="59"/>
      <c r="P17" s="55">
        <v>4</v>
      </c>
      <c r="Q17" s="56">
        <f t="shared" si="2"/>
        <v>5.4</v>
      </c>
      <c r="R17" s="57" t="str">
        <f t="shared" si="4"/>
        <v>D+</v>
      </c>
      <c r="S17" s="58" t="str">
        <f t="shared" si="0"/>
        <v>Trung bình yếu</v>
      </c>
      <c r="T17" s="42" t="str">
        <f t="shared" si="3"/>
        <v/>
      </c>
      <c r="U17" s="1"/>
      <c r="V17" s="45" t="str">
        <f t="shared" si="1"/>
        <v>Đạt</v>
      </c>
      <c r="W17" s="45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66"/>
    </row>
    <row r="18" spans="2:38" ht="18.75" customHeight="1" x14ac:dyDescent="0.35">
      <c r="B18" s="47">
        <v>10</v>
      </c>
      <c r="C18" s="48" t="s">
        <v>459</v>
      </c>
      <c r="D18" s="49" t="s">
        <v>460</v>
      </c>
      <c r="E18" s="50" t="s">
        <v>96</v>
      </c>
      <c r="F18" s="51" t="s">
        <v>237</v>
      </c>
      <c r="G18" s="48" t="s">
        <v>237</v>
      </c>
      <c r="H18" s="52">
        <v>9</v>
      </c>
      <c r="I18" s="53">
        <v>6</v>
      </c>
      <c r="J18" s="53">
        <v>7</v>
      </c>
      <c r="K18" s="53" t="s">
        <v>37</v>
      </c>
      <c r="L18" s="59"/>
      <c r="M18" s="59"/>
      <c r="N18" s="59"/>
      <c r="O18" s="59"/>
      <c r="P18" s="55">
        <v>6</v>
      </c>
      <c r="Q18" s="56">
        <f t="shared" si="2"/>
        <v>6.5</v>
      </c>
      <c r="R18" s="57" t="str">
        <f t="shared" si="4"/>
        <v>C+</v>
      </c>
      <c r="S18" s="58" t="str">
        <f t="shared" si="0"/>
        <v>Trung bình</v>
      </c>
      <c r="T18" s="42" t="str">
        <f t="shared" si="3"/>
        <v/>
      </c>
      <c r="U18" s="1"/>
      <c r="V18" s="45" t="str">
        <f t="shared" si="1"/>
        <v>Đạt</v>
      </c>
      <c r="W18" s="45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66"/>
    </row>
    <row r="19" spans="2:38" ht="18.75" customHeight="1" x14ac:dyDescent="0.35">
      <c r="B19" s="47">
        <v>11</v>
      </c>
      <c r="C19" s="48" t="s">
        <v>461</v>
      </c>
      <c r="D19" s="49" t="s">
        <v>462</v>
      </c>
      <c r="E19" s="50" t="s">
        <v>267</v>
      </c>
      <c r="F19" s="51" t="s">
        <v>458</v>
      </c>
      <c r="G19" s="48" t="s">
        <v>458</v>
      </c>
      <c r="H19" s="52">
        <v>9</v>
      </c>
      <c r="I19" s="53">
        <v>7</v>
      </c>
      <c r="J19" s="53">
        <v>6</v>
      </c>
      <c r="K19" s="53" t="s">
        <v>37</v>
      </c>
      <c r="L19" s="59"/>
      <c r="M19" s="59"/>
      <c r="N19" s="59"/>
      <c r="O19" s="59"/>
      <c r="P19" s="55" t="s">
        <v>690</v>
      </c>
      <c r="Q19" s="56">
        <f t="shared" si="2"/>
        <v>0</v>
      </c>
      <c r="R19" s="57" t="str">
        <f t="shared" si="4"/>
        <v>F</v>
      </c>
      <c r="S19" s="58" t="str">
        <f t="shared" si="0"/>
        <v>Kém</v>
      </c>
      <c r="T19" s="42" t="str">
        <f t="shared" si="3"/>
        <v>Vắng</v>
      </c>
      <c r="U19" s="1"/>
      <c r="V19" s="45" t="str">
        <f t="shared" si="1"/>
        <v>Học lại</v>
      </c>
      <c r="W19" s="45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66"/>
    </row>
    <row r="20" spans="2:38" ht="18.75" customHeight="1" x14ac:dyDescent="0.35">
      <c r="B20" s="47">
        <v>12</v>
      </c>
      <c r="C20" s="48" t="s">
        <v>463</v>
      </c>
      <c r="D20" s="49" t="s">
        <v>464</v>
      </c>
      <c r="E20" s="50" t="s">
        <v>267</v>
      </c>
      <c r="F20" s="51" t="s">
        <v>242</v>
      </c>
      <c r="G20" s="48" t="s">
        <v>242</v>
      </c>
      <c r="H20" s="52">
        <v>8</v>
      </c>
      <c r="I20" s="53">
        <v>6</v>
      </c>
      <c r="J20" s="53">
        <v>6</v>
      </c>
      <c r="K20" s="53" t="s">
        <v>37</v>
      </c>
      <c r="L20" s="59"/>
      <c r="M20" s="59"/>
      <c r="N20" s="59"/>
      <c r="O20" s="59"/>
      <c r="P20" s="55">
        <v>3</v>
      </c>
      <c r="Q20" s="56">
        <f t="shared" si="2"/>
        <v>4.7</v>
      </c>
      <c r="R20" s="57" t="str">
        <f t="shared" si="4"/>
        <v>D</v>
      </c>
      <c r="S20" s="58" t="str">
        <f t="shared" si="0"/>
        <v>Trung bình yếu</v>
      </c>
      <c r="T20" s="42" t="str">
        <f t="shared" si="3"/>
        <v/>
      </c>
      <c r="U20" s="1"/>
      <c r="V20" s="45" t="str">
        <f t="shared" si="1"/>
        <v>Đạt</v>
      </c>
      <c r="W20" s="45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66"/>
    </row>
    <row r="21" spans="2:38" ht="18.75" customHeight="1" x14ac:dyDescent="0.35">
      <c r="B21" s="47">
        <v>13</v>
      </c>
      <c r="C21" s="48" t="s">
        <v>465</v>
      </c>
      <c r="D21" s="49" t="s">
        <v>466</v>
      </c>
      <c r="E21" s="50" t="s">
        <v>105</v>
      </c>
      <c r="F21" s="51" t="s">
        <v>229</v>
      </c>
      <c r="G21" s="48" t="s">
        <v>229</v>
      </c>
      <c r="H21" s="52">
        <v>10</v>
      </c>
      <c r="I21" s="53">
        <v>6</v>
      </c>
      <c r="J21" s="53">
        <v>7</v>
      </c>
      <c r="K21" s="53" t="s">
        <v>37</v>
      </c>
      <c r="L21" s="59"/>
      <c r="M21" s="59"/>
      <c r="N21" s="59"/>
      <c r="O21" s="59"/>
      <c r="P21" s="55">
        <v>4</v>
      </c>
      <c r="Q21" s="56">
        <f t="shared" si="2"/>
        <v>5.6</v>
      </c>
      <c r="R21" s="57" t="str">
        <f t="shared" si="4"/>
        <v>C</v>
      </c>
      <c r="S21" s="58" t="str">
        <f t="shared" si="0"/>
        <v>Trung bình</v>
      </c>
      <c r="T21" s="42" t="str">
        <f t="shared" si="3"/>
        <v/>
      </c>
      <c r="U21" s="1"/>
      <c r="V21" s="45" t="str">
        <f t="shared" si="1"/>
        <v>Đạt</v>
      </c>
      <c r="W21" s="45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66"/>
    </row>
    <row r="22" spans="2:38" ht="18.75" customHeight="1" x14ac:dyDescent="0.35">
      <c r="B22" s="47">
        <v>14</v>
      </c>
      <c r="C22" s="48" t="s">
        <v>467</v>
      </c>
      <c r="D22" s="49" t="s">
        <v>107</v>
      </c>
      <c r="E22" s="50" t="s">
        <v>468</v>
      </c>
      <c r="F22" s="51" t="s">
        <v>434</v>
      </c>
      <c r="G22" s="48" t="s">
        <v>434</v>
      </c>
      <c r="H22" s="52">
        <v>7</v>
      </c>
      <c r="I22" s="53">
        <v>6</v>
      </c>
      <c r="J22" s="53">
        <v>5</v>
      </c>
      <c r="K22" s="53" t="s">
        <v>37</v>
      </c>
      <c r="L22" s="59"/>
      <c r="M22" s="59"/>
      <c r="N22" s="59"/>
      <c r="O22" s="59"/>
      <c r="P22" s="55">
        <v>5</v>
      </c>
      <c r="Q22" s="56">
        <f t="shared" si="2"/>
        <v>5.4</v>
      </c>
      <c r="R22" s="57" t="str">
        <f t="shared" si="4"/>
        <v>D+</v>
      </c>
      <c r="S22" s="58" t="str">
        <f t="shared" si="0"/>
        <v>Trung bình yếu</v>
      </c>
      <c r="T22" s="42" t="str">
        <f t="shared" si="3"/>
        <v/>
      </c>
      <c r="U22" s="1"/>
      <c r="V22" s="45" t="str">
        <f t="shared" si="1"/>
        <v>Đạt</v>
      </c>
      <c r="W22" s="45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66"/>
    </row>
    <row r="23" spans="2:38" ht="18.75" customHeight="1" x14ac:dyDescent="0.35">
      <c r="B23" s="47">
        <v>15</v>
      </c>
      <c r="C23" s="48" t="s">
        <v>469</v>
      </c>
      <c r="D23" s="49" t="s">
        <v>142</v>
      </c>
      <c r="E23" s="50" t="s">
        <v>470</v>
      </c>
      <c r="F23" s="51" t="s">
        <v>242</v>
      </c>
      <c r="G23" s="48" t="s">
        <v>242</v>
      </c>
      <c r="H23" s="52">
        <v>8</v>
      </c>
      <c r="I23" s="53">
        <v>5</v>
      </c>
      <c r="J23" s="53">
        <v>6</v>
      </c>
      <c r="K23" s="53" t="s">
        <v>37</v>
      </c>
      <c r="L23" s="59"/>
      <c r="M23" s="59"/>
      <c r="N23" s="59"/>
      <c r="O23" s="59"/>
      <c r="P23" s="55">
        <v>5</v>
      </c>
      <c r="Q23" s="56">
        <f t="shared" si="2"/>
        <v>5.5</v>
      </c>
      <c r="R23" s="57" t="str">
        <f t="shared" si="4"/>
        <v>C</v>
      </c>
      <c r="S23" s="58" t="str">
        <f t="shared" si="0"/>
        <v>Trung bình</v>
      </c>
      <c r="T23" s="42" t="str">
        <f t="shared" si="3"/>
        <v/>
      </c>
      <c r="U23" s="1"/>
      <c r="V23" s="45" t="str">
        <f t="shared" si="1"/>
        <v>Đạt</v>
      </c>
      <c r="W23" s="45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66"/>
    </row>
    <row r="24" spans="2:38" ht="18.75" customHeight="1" x14ac:dyDescent="0.35">
      <c r="B24" s="47">
        <v>16</v>
      </c>
      <c r="C24" s="48" t="s">
        <v>471</v>
      </c>
      <c r="D24" s="49" t="s">
        <v>159</v>
      </c>
      <c r="E24" s="50" t="s">
        <v>472</v>
      </c>
      <c r="F24" s="51" t="s">
        <v>429</v>
      </c>
      <c r="G24" s="48" t="s">
        <v>429</v>
      </c>
      <c r="H24" s="52">
        <v>10</v>
      </c>
      <c r="I24" s="53">
        <v>6</v>
      </c>
      <c r="J24" s="53">
        <v>6</v>
      </c>
      <c r="K24" s="53" t="s">
        <v>37</v>
      </c>
      <c r="L24" s="59"/>
      <c r="M24" s="59"/>
      <c r="N24" s="59"/>
      <c r="O24" s="59"/>
      <c r="P24" s="55">
        <v>5</v>
      </c>
      <c r="Q24" s="56">
        <f t="shared" si="2"/>
        <v>5.9</v>
      </c>
      <c r="R24" s="57" t="str">
        <f t="shared" si="4"/>
        <v>C</v>
      </c>
      <c r="S24" s="58" t="str">
        <f t="shared" si="0"/>
        <v>Trung bình</v>
      </c>
      <c r="T24" s="42" t="str">
        <f t="shared" si="3"/>
        <v/>
      </c>
      <c r="U24" s="1"/>
      <c r="V24" s="45" t="str">
        <f t="shared" si="1"/>
        <v>Đạt</v>
      </c>
      <c r="W24" s="45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66"/>
    </row>
    <row r="25" spans="2:38" ht="18.75" customHeight="1" x14ac:dyDescent="0.35">
      <c r="B25" s="47">
        <v>17</v>
      </c>
      <c r="C25" s="48" t="s">
        <v>473</v>
      </c>
      <c r="D25" s="49" t="s">
        <v>474</v>
      </c>
      <c r="E25" s="50" t="s">
        <v>128</v>
      </c>
      <c r="F25" s="51" t="s">
        <v>427</v>
      </c>
      <c r="G25" s="48" t="s">
        <v>427</v>
      </c>
      <c r="H25" s="52">
        <v>9</v>
      </c>
      <c r="I25" s="53">
        <v>6</v>
      </c>
      <c r="J25" s="53">
        <v>6</v>
      </c>
      <c r="K25" s="53" t="s">
        <v>37</v>
      </c>
      <c r="L25" s="59"/>
      <c r="M25" s="59"/>
      <c r="N25" s="59"/>
      <c r="O25" s="59"/>
      <c r="P25" s="55">
        <v>3</v>
      </c>
      <c r="Q25" s="56">
        <f t="shared" si="2"/>
        <v>4.8</v>
      </c>
      <c r="R25" s="57" t="str">
        <f t="shared" si="4"/>
        <v>D</v>
      </c>
      <c r="S25" s="58" t="str">
        <f t="shared" si="0"/>
        <v>Trung bình yếu</v>
      </c>
      <c r="T25" s="42" t="str">
        <f t="shared" si="3"/>
        <v/>
      </c>
      <c r="U25" s="1"/>
      <c r="V25" s="45" t="str">
        <f t="shared" si="1"/>
        <v>Đạt</v>
      </c>
      <c r="W25" s="45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66"/>
    </row>
    <row r="26" spans="2:38" ht="18.75" customHeight="1" x14ac:dyDescent="0.35">
      <c r="B26" s="47">
        <v>18</v>
      </c>
      <c r="C26" s="48" t="s">
        <v>475</v>
      </c>
      <c r="D26" s="49" t="s">
        <v>476</v>
      </c>
      <c r="E26" s="50" t="s">
        <v>292</v>
      </c>
      <c r="F26" s="51" t="s">
        <v>434</v>
      </c>
      <c r="G26" s="48" t="s">
        <v>434</v>
      </c>
      <c r="H26" s="52">
        <v>10</v>
      </c>
      <c r="I26" s="53">
        <v>6</v>
      </c>
      <c r="J26" s="53">
        <v>6</v>
      </c>
      <c r="K26" s="53" t="s">
        <v>37</v>
      </c>
      <c r="L26" s="59"/>
      <c r="M26" s="59"/>
      <c r="N26" s="59"/>
      <c r="O26" s="59"/>
      <c r="P26" s="55">
        <v>3</v>
      </c>
      <c r="Q26" s="56">
        <f t="shared" si="2"/>
        <v>4.9000000000000004</v>
      </c>
      <c r="R26" s="57" t="str">
        <f t="shared" si="4"/>
        <v>D</v>
      </c>
      <c r="S26" s="58" t="str">
        <f t="shared" si="0"/>
        <v>Trung bình yếu</v>
      </c>
      <c r="T26" s="42" t="str">
        <f t="shared" si="3"/>
        <v/>
      </c>
      <c r="U26" s="1"/>
      <c r="V26" s="45" t="str">
        <f t="shared" si="1"/>
        <v>Đạt</v>
      </c>
      <c r="W26" s="45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66"/>
    </row>
    <row r="27" spans="2:38" ht="18.75" customHeight="1" x14ac:dyDescent="0.35">
      <c r="B27" s="47">
        <v>19</v>
      </c>
      <c r="C27" s="48" t="s">
        <v>477</v>
      </c>
      <c r="D27" s="49" t="s">
        <v>446</v>
      </c>
      <c r="E27" s="50" t="s">
        <v>292</v>
      </c>
      <c r="F27" s="51" t="s">
        <v>245</v>
      </c>
      <c r="G27" s="48" t="s">
        <v>245</v>
      </c>
      <c r="H27" s="52">
        <v>10</v>
      </c>
      <c r="I27" s="53">
        <v>7</v>
      </c>
      <c r="J27" s="53">
        <v>7</v>
      </c>
      <c r="K27" s="53" t="s">
        <v>37</v>
      </c>
      <c r="L27" s="59"/>
      <c r="M27" s="59"/>
      <c r="N27" s="59"/>
      <c r="O27" s="59"/>
      <c r="P27" s="55">
        <v>3</v>
      </c>
      <c r="Q27" s="56">
        <f t="shared" si="2"/>
        <v>5.3</v>
      </c>
      <c r="R27" s="57" t="str">
        <f t="shared" si="4"/>
        <v>D+</v>
      </c>
      <c r="S27" s="58" t="str">
        <f t="shared" si="0"/>
        <v>Trung bình yếu</v>
      </c>
      <c r="T27" s="42" t="str">
        <f t="shared" si="3"/>
        <v/>
      </c>
      <c r="U27" s="1"/>
      <c r="V27" s="45" t="str">
        <f t="shared" si="1"/>
        <v>Đạt</v>
      </c>
      <c r="W27" s="45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66"/>
    </row>
    <row r="28" spans="2:38" ht="18.75" customHeight="1" x14ac:dyDescent="0.35">
      <c r="B28" s="47">
        <v>20</v>
      </c>
      <c r="C28" s="48" t="s">
        <v>478</v>
      </c>
      <c r="D28" s="49" t="s">
        <v>479</v>
      </c>
      <c r="E28" s="50" t="s">
        <v>133</v>
      </c>
      <c r="F28" s="51" t="s">
        <v>231</v>
      </c>
      <c r="G28" s="48" t="s">
        <v>231</v>
      </c>
      <c r="H28" s="52">
        <v>8</v>
      </c>
      <c r="I28" s="53">
        <v>6</v>
      </c>
      <c r="J28" s="53">
        <v>6</v>
      </c>
      <c r="K28" s="53" t="s">
        <v>37</v>
      </c>
      <c r="L28" s="59"/>
      <c r="M28" s="59"/>
      <c r="N28" s="59"/>
      <c r="O28" s="59"/>
      <c r="P28" s="55">
        <v>8</v>
      </c>
      <c r="Q28" s="56">
        <f t="shared" si="2"/>
        <v>7.2</v>
      </c>
      <c r="R28" s="57" t="str">
        <f t="shared" si="4"/>
        <v>B</v>
      </c>
      <c r="S28" s="58" t="str">
        <f t="shared" si="0"/>
        <v>Khá</v>
      </c>
      <c r="T28" s="42" t="str">
        <f t="shared" si="3"/>
        <v/>
      </c>
      <c r="U28" s="1"/>
      <c r="V28" s="45" t="str">
        <f t="shared" si="1"/>
        <v>Đạt</v>
      </c>
      <c r="W28" s="45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66"/>
    </row>
    <row r="29" spans="2:38" ht="18.75" customHeight="1" x14ac:dyDescent="0.35">
      <c r="B29" s="47">
        <v>21</v>
      </c>
      <c r="C29" s="48" t="s">
        <v>480</v>
      </c>
      <c r="D29" s="49" t="s">
        <v>474</v>
      </c>
      <c r="E29" s="50" t="s">
        <v>133</v>
      </c>
      <c r="F29" s="51" t="s">
        <v>232</v>
      </c>
      <c r="G29" s="48" t="s">
        <v>232</v>
      </c>
      <c r="H29" s="52">
        <v>8</v>
      </c>
      <c r="I29" s="53">
        <v>6</v>
      </c>
      <c r="J29" s="53">
        <v>6</v>
      </c>
      <c r="K29" s="53" t="s">
        <v>37</v>
      </c>
      <c r="L29" s="59"/>
      <c r="M29" s="59"/>
      <c r="N29" s="59"/>
      <c r="O29" s="59"/>
      <c r="P29" s="55">
        <v>6</v>
      </c>
      <c r="Q29" s="56">
        <f t="shared" si="2"/>
        <v>6.2</v>
      </c>
      <c r="R29" s="57" t="str">
        <f t="shared" si="4"/>
        <v>C</v>
      </c>
      <c r="S29" s="58" t="str">
        <f t="shared" si="0"/>
        <v>Trung bình</v>
      </c>
      <c r="T29" s="42" t="str">
        <f t="shared" si="3"/>
        <v/>
      </c>
      <c r="U29" s="1"/>
      <c r="V29" s="45" t="str">
        <f t="shared" si="1"/>
        <v>Đạt</v>
      </c>
      <c r="W29" s="45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66"/>
    </row>
    <row r="30" spans="2:38" ht="18.75" customHeight="1" x14ac:dyDescent="0.35">
      <c r="B30" s="47">
        <v>22</v>
      </c>
      <c r="C30" s="48" t="s">
        <v>481</v>
      </c>
      <c r="D30" s="49" t="s">
        <v>65</v>
      </c>
      <c r="E30" s="50" t="s">
        <v>136</v>
      </c>
      <c r="F30" s="51" t="s">
        <v>249</v>
      </c>
      <c r="G30" s="48" t="s">
        <v>249</v>
      </c>
      <c r="H30" s="52">
        <v>9</v>
      </c>
      <c r="I30" s="53">
        <v>5</v>
      </c>
      <c r="J30" s="53">
        <v>6</v>
      </c>
      <c r="K30" s="53" t="s">
        <v>37</v>
      </c>
      <c r="L30" s="59"/>
      <c r="M30" s="59"/>
      <c r="N30" s="59"/>
      <c r="O30" s="59"/>
      <c r="P30" s="55">
        <v>10</v>
      </c>
      <c r="Q30" s="56">
        <f t="shared" si="2"/>
        <v>8.1</v>
      </c>
      <c r="R30" s="57" t="str">
        <f t="shared" si="4"/>
        <v>B+</v>
      </c>
      <c r="S30" s="58" t="str">
        <f t="shared" si="0"/>
        <v>Khá</v>
      </c>
      <c r="T30" s="42" t="str">
        <f t="shared" si="3"/>
        <v/>
      </c>
      <c r="U30" s="1"/>
      <c r="V30" s="45" t="str">
        <f t="shared" si="1"/>
        <v>Đạt</v>
      </c>
      <c r="W30" s="45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66"/>
    </row>
    <row r="31" spans="2:38" ht="18.75" customHeight="1" x14ac:dyDescent="0.35">
      <c r="B31" s="47">
        <v>23</v>
      </c>
      <c r="C31" s="48" t="s">
        <v>482</v>
      </c>
      <c r="D31" s="49" t="s">
        <v>365</v>
      </c>
      <c r="E31" s="50" t="s">
        <v>136</v>
      </c>
      <c r="F31" s="51" t="s">
        <v>419</v>
      </c>
      <c r="G31" s="48" t="s">
        <v>419</v>
      </c>
      <c r="H31" s="52">
        <v>8</v>
      </c>
      <c r="I31" s="53">
        <v>6</v>
      </c>
      <c r="J31" s="53">
        <v>5</v>
      </c>
      <c r="K31" s="53" t="s">
        <v>37</v>
      </c>
      <c r="L31" s="59"/>
      <c r="M31" s="59"/>
      <c r="N31" s="59"/>
      <c r="O31" s="59"/>
      <c r="P31" s="55">
        <v>3</v>
      </c>
      <c r="Q31" s="56">
        <f t="shared" si="2"/>
        <v>4.5</v>
      </c>
      <c r="R31" s="57" t="str">
        <f t="shared" si="4"/>
        <v>D</v>
      </c>
      <c r="S31" s="58" t="str">
        <f t="shared" si="0"/>
        <v>Trung bình yếu</v>
      </c>
      <c r="T31" s="42" t="str">
        <f t="shared" si="3"/>
        <v/>
      </c>
      <c r="U31" s="1"/>
      <c r="V31" s="45" t="str">
        <f t="shared" si="1"/>
        <v>Đạt</v>
      </c>
      <c r="W31" s="45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66"/>
    </row>
    <row r="32" spans="2:38" ht="18.75" customHeight="1" x14ac:dyDescent="0.35">
      <c r="B32" s="47">
        <v>24</v>
      </c>
      <c r="C32" s="48" t="s">
        <v>483</v>
      </c>
      <c r="D32" s="49" t="s">
        <v>101</v>
      </c>
      <c r="E32" s="50" t="s">
        <v>146</v>
      </c>
      <c r="F32" s="51" t="s">
        <v>242</v>
      </c>
      <c r="G32" s="48" t="s">
        <v>242</v>
      </c>
      <c r="H32" s="52">
        <v>9</v>
      </c>
      <c r="I32" s="53">
        <v>6</v>
      </c>
      <c r="J32" s="53">
        <v>6</v>
      </c>
      <c r="K32" s="53" t="s">
        <v>37</v>
      </c>
      <c r="L32" s="59"/>
      <c r="M32" s="59"/>
      <c r="N32" s="59"/>
      <c r="O32" s="59"/>
      <c r="P32" s="55">
        <v>3</v>
      </c>
      <c r="Q32" s="56">
        <f t="shared" si="2"/>
        <v>4.8</v>
      </c>
      <c r="R32" s="57" t="str">
        <f t="shared" si="4"/>
        <v>D</v>
      </c>
      <c r="S32" s="58" t="str">
        <f t="shared" si="0"/>
        <v>Trung bình yếu</v>
      </c>
      <c r="T32" s="42" t="str">
        <f t="shared" si="3"/>
        <v/>
      </c>
      <c r="U32" s="1"/>
      <c r="V32" s="45" t="str">
        <f t="shared" si="1"/>
        <v>Đạt</v>
      </c>
      <c r="W32" s="45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66"/>
    </row>
    <row r="33" spans="2:38" ht="18.75" customHeight="1" x14ac:dyDescent="0.35">
      <c r="B33" s="47">
        <v>25</v>
      </c>
      <c r="C33" s="48" t="s">
        <v>484</v>
      </c>
      <c r="D33" s="49" t="s">
        <v>87</v>
      </c>
      <c r="E33" s="50" t="s">
        <v>485</v>
      </c>
      <c r="F33" s="51" t="s">
        <v>431</v>
      </c>
      <c r="G33" s="48" t="s">
        <v>431</v>
      </c>
      <c r="H33" s="52">
        <v>8</v>
      </c>
      <c r="I33" s="53">
        <v>6</v>
      </c>
      <c r="J33" s="53">
        <v>6</v>
      </c>
      <c r="K33" s="53" t="s">
        <v>37</v>
      </c>
      <c r="L33" s="59"/>
      <c r="M33" s="59"/>
      <c r="N33" s="59"/>
      <c r="O33" s="59"/>
      <c r="P33" s="55">
        <v>5</v>
      </c>
      <c r="Q33" s="56">
        <f t="shared" si="2"/>
        <v>5.7</v>
      </c>
      <c r="R33" s="57" t="str">
        <f t="shared" si="4"/>
        <v>C</v>
      </c>
      <c r="S33" s="58" t="str">
        <f t="shared" si="0"/>
        <v>Trung bình</v>
      </c>
      <c r="T33" s="42" t="str">
        <f t="shared" si="3"/>
        <v/>
      </c>
      <c r="U33" s="1"/>
      <c r="V33" s="45" t="str">
        <f t="shared" si="1"/>
        <v>Đạt</v>
      </c>
      <c r="W33" s="45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66"/>
    </row>
    <row r="34" spans="2:38" ht="18.75" customHeight="1" x14ac:dyDescent="0.35">
      <c r="B34" s="47">
        <v>26</v>
      </c>
      <c r="C34" s="48" t="s">
        <v>486</v>
      </c>
      <c r="D34" s="49" t="s">
        <v>142</v>
      </c>
      <c r="E34" s="50" t="s">
        <v>305</v>
      </c>
      <c r="F34" s="51" t="s">
        <v>430</v>
      </c>
      <c r="G34" s="48" t="s">
        <v>430</v>
      </c>
      <c r="H34" s="52">
        <v>8</v>
      </c>
      <c r="I34" s="53">
        <v>6</v>
      </c>
      <c r="J34" s="53">
        <v>6</v>
      </c>
      <c r="K34" s="53" t="s">
        <v>37</v>
      </c>
      <c r="L34" s="59"/>
      <c r="M34" s="59"/>
      <c r="N34" s="59"/>
      <c r="O34" s="59"/>
      <c r="P34" s="55">
        <v>6</v>
      </c>
      <c r="Q34" s="56">
        <f t="shared" si="2"/>
        <v>6.2</v>
      </c>
      <c r="R34" s="57" t="str">
        <f t="shared" si="4"/>
        <v>C</v>
      </c>
      <c r="S34" s="58" t="str">
        <f t="shared" si="0"/>
        <v>Trung bình</v>
      </c>
      <c r="T34" s="42" t="str">
        <f t="shared" si="3"/>
        <v/>
      </c>
      <c r="U34" s="1"/>
      <c r="V34" s="45" t="str">
        <f t="shared" si="1"/>
        <v>Đạt</v>
      </c>
      <c r="W34" s="45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66"/>
    </row>
    <row r="35" spans="2:38" ht="18.75" customHeight="1" x14ac:dyDescent="0.35">
      <c r="B35" s="47">
        <v>27</v>
      </c>
      <c r="C35" s="48" t="s">
        <v>487</v>
      </c>
      <c r="D35" s="49" t="s">
        <v>488</v>
      </c>
      <c r="E35" s="50" t="s">
        <v>489</v>
      </c>
      <c r="F35" s="51" t="s">
        <v>432</v>
      </c>
      <c r="G35" s="48" t="s">
        <v>432</v>
      </c>
      <c r="H35" s="52">
        <v>9</v>
      </c>
      <c r="I35" s="53">
        <v>6</v>
      </c>
      <c r="J35" s="53">
        <v>7</v>
      </c>
      <c r="K35" s="53" t="s">
        <v>37</v>
      </c>
      <c r="L35" s="59"/>
      <c r="M35" s="59"/>
      <c r="N35" s="59"/>
      <c r="O35" s="59"/>
      <c r="P35" s="55">
        <v>6</v>
      </c>
      <c r="Q35" s="56">
        <f t="shared" si="2"/>
        <v>6.5</v>
      </c>
      <c r="R35" s="57" t="str">
        <f t="shared" si="4"/>
        <v>C+</v>
      </c>
      <c r="S35" s="58" t="str">
        <f t="shared" si="0"/>
        <v>Trung bình</v>
      </c>
      <c r="T35" s="42" t="str">
        <f t="shared" si="3"/>
        <v/>
      </c>
      <c r="U35" s="1"/>
      <c r="V35" s="45" t="str">
        <f t="shared" si="1"/>
        <v>Đạt</v>
      </c>
      <c r="W35" s="45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66"/>
    </row>
    <row r="36" spans="2:38" ht="18.75" customHeight="1" x14ac:dyDescent="0.35">
      <c r="B36" s="47">
        <v>28</v>
      </c>
      <c r="C36" s="48" t="s">
        <v>490</v>
      </c>
      <c r="D36" s="49" t="s">
        <v>345</v>
      </c>
      <c r="E36" s="50" t="s">
        <v>489</v>
      </c>
      <c r="F36" s="51" t="s">
        <v>234</v>
      </c>
      <c r="G36" s="48" t="s">
        <v>234</v>
      </c>
      <c r="H36" s="52">
        <v>7</v>
      </c>
      <c r="I36" s="53">
        <v>6</v>
      </c>
      <c r="J36" s="53">
        <v>5</v>
      </c>
      <c r="K36" s="53" t="s">
        <v>37</v>
      </c>
      <c r="L36" s="59"/>
      <c r="M36" s="59"/>
      <c r="N36" s="59"/>
      <c r="O36" s="59"/>
      <c r="P36" s="55">
        <v>3</v>
      </c>
      <c r="Q36" s="56">
        <f t="shared" si="2"/>
        <v>4.4000000000000004</v>
      </c>
      <c r="R36" s="57" t="str">
        <f t="shared" si="4"/>
        <v>D</v>
      </c>
      <c r="S36" s="58" t="str">
        <f t="shared" si="0"/>
        <v>Trung bình yếu</v>
      </c>
      <c r="T36" s="42" t="str">
        <f t="shared" si="3"/>
        <v/>
      </c>
      <c r="U36" s="1"/>
      <c r="V36" s="45" t="str">
        <f t="shared" si="1"/>
        <v>Đạt</v>
      </c>
      <c r="W36" s="45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66"/>
    </row>
    <row r="37" spans="2:38" ht="18.75" customHeight="1" x14ac:dyDescent="0.35">
      <c r="B37" s="47">
        <v>29</v>
      </c>
      <c r="C37" s="48" t="s">
        <v>491</v>
      </c>
      <c r="D37" s="49" t="s">
        <v>492</v>
      </c>
      <c r="E37" s="50" t="s">
        <v>493</v>
      </c>
      <c r="F37" s="51" t="s">
        <v>233</v>
      </c>
      <c r="G37" s="48" t="s">
        <v>233</v>
      </c>
      <c r="H37" s="52">
        <v>10</v>
      </c>
      <c r="I37" s="53">
        <v>7</v>
      </c>
      <c r="J37" s="53">
        <v>8</v>
      </c>
      <c r="K37" s="53" t="s">
        <v>37</v>
      </c>
      <c r="L37" s="59"/>
      <c r="M37" s="59"/>
      <c r="N37" s="59"/>
      <c r="O37" s="59"/>
      <c r="P37" s="55">
        <v>4</v>
      </c>
      <c r="Q37" s="56">
        <f t="shared" si="2"/>
        <v>6</v>
      </c>
      <c r="R37" s="57" t="str">
        <f t="shared" si="4"/>
        <v>C</v>
      </c>
      <c r="S37" s="58" t="str">
        <f t="shared" si="0"/>
        <v>Trung bình</v>
      </c>
      <c r="T37" s="42" t="str">
        <f t="shared" si="3"/>
        <v/>
      </c>
      <c r="U37" s="1"/>
      <c r="V37" s="45" t="str">
        <f t="shared" si="1"/>
        <v>Đạt</v>
      </c>
      <c r="W37" s="45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66"/>
    </row>
    <row r="38" spans="2:38" ht="18.75" customHeight="1" x14ac:dyDescent="0.35">
      <c r="B38" s="47">
        <v>30</v>
      </c>
      <c r="C38" s="48" t="s">
        <v>494</v>
      </c>
      <c r="D38" s="49" t="s">
        <v>495</v>
      </c>
      <c r="E38" s="50" t="s">
        <v>493</v>
      </c>
      <c r="F38" s="51" t="s">
        <v>231</v>
      </c>
      <c r="G38" s="48" t="s">
        <v>231</v>
      </c>
      <c r="H38" s="52">
        <v>9</v>
      </c>
      <c r="I38" s="53">
        <v>5</v>
      </c>
      <c r="J38" s="53">
        <v>6</v>
      </c>
      <c r="K38" s="53" t="s">
        <v>37</v>
      </c>
      <c r="L38" s="59"/>
      <c r="M38" s="59"/>
      <c r="N38" s="59"/>
      <c r="O38" s="59"/>
      <c r="P38" s="55">
        <v>8</v>
      </c>
      <c r="Q38" s="56">
        <f t="shared" si="2"/>
        <v>7.1</v>
      </c>
      <c r="R38" s="57" t="str">
        <f t="shared" si="4"/>
        <v>B</v>
      </c>
      <c r="S38" s="58" t="str">
        <f t="shared" si="0"/>
        <v>Khá</v>
      </c>
      <c r="T38" s="42" t="str">
        <f t="shared" si="3"/>
        <v/>
      </c>
      <c r="U38" s="1"/>
      <c r="V38" s="45" t="str">
        <f t="shared" si="1"/>
        <v>Đạt</v>
      </c>
      <c r="W38" s="45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66"/>
    </row>
    <row r="39" spans="2:38" ht="18.75" customHeight="1" x14ac:dyDescent="0.35">
      <c r="B39" s="47">
        <v>31</v>
      </c>
      <c r="C39" s="48" t="s">
        <v>496</v>
      </c>
      <c r="D39" s="49" t="s">
        <v>107</v>
      </c>
      <c r="E39" s="50" t="s">
        <v>322</v>
      </c>
      <c r="F39" s="51" t="s">
        <v>250</v>
      </c>
      <c r="G39" s="48" t="s">
        <v>250</v>
      </c>
      <c r="H39" s="52">
        <v>10</v>
      </c>
      <c r="I39" s="53">
        <v>6</v>
      </c>
      <c r="J39" s="53">
        <v>6</v>
      </c>
      <c r="K39" s="53" t="s">
        <v>37</v>
      </c>
      <c r="L39" s="59"/>
      <c r="M39" s="59"/>
      <c r="N39" s="59"/>
      <c r="O39" s="59"/>
      <c r="P39" s="55">
        <v>3</v>
      </c>
      <c r="Q39" s="56">
        <f t="shared" si="2"/>
        <v>4.9000000000000004</v>
      </c>
      <c r="R39" s="57" t="str">
        <f t="shared" si="4"/>
        <v>D</v>
      </c>
      <c r="S39" s="58" t="str">
        <f t="shared" si="0"/>
        <v>Trung bình yếu</v>
      </c>
      <c r="T39" s="42" t="str">
        <f t="shared" si="3"/>
        <v/>
      </c>
      <c r="U39" s="1"/>
      <c r="V39" s="45" t="str">
        <f t="shared" si="1"/>
        <v>Đạt</v>
      </c>
      <c r="W39" s="45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66"/>
    </row>
    <row r="40" spans="2:38" ht="18.75" customHeight="1" x14ac:dyDescent="0.35">
      <c r="B40" s="47">
        <v>32</v>
      </c>
      <c r="C40" s="48" t="s">
        <v>497</v>
      </c>
      <c r="D40" s="49" t="s">
        <v>101</v>
      </c>
      <c r="E40" s="50" t="s">
        <v>498</v>
      </c>
      <c r="F40" s="51" t="s">
        <v>427</v>
      </c>
      <c r="G40" s="48" t="s">
        <v>427</v>
      </c>
      <c r="H40" s="52">
        <v>10</v>
      </c>
      <c r="I40" s="53">
        <v>6</v>
      </c>
      <c r="J40" s="53">
        <v>7</v>
      </c>
      <c r="K40" s="53" t="s">
        <v>37</v>
      </c>
      <c r="L40" s="59"/>
      <c r="M40" s="59"/>
      <c r="N40" s="59"/>
      <c r="O40" s="59"/>
      <c r="P40" s="55">
        <v>3</v>
      </c>
      <c r="Q40" s="56">
        <f t="shared" si="2"/>
        <v>5.0999999999999996</v>
      </c>
      <c r="R40" s="57" t="str">
        <f t="shared" si="4"/>
        <v>D+</v>
      </c>
      <c r="S40" s="58" t="str">
        <f t="shared" si="0"/>
        <v>Trung bình yếu</v>
      </c>
      <c r="T40" s="42" t="str">
        <f t="shared" si="3"/>
        <v/>
      </c>
      <c r="U40" s="1"/>
      <c r="V40" s="45" t="str">
        <f t="shared" si="1"/>
        <v>Đạt</v>
      </c>
      <c r="W40" s="45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66"/>
    </row>
    <row r="41" spans="2:38" ht="18.75" customHeight="1" x14ac:dyDescent="0.35">
      <c r="B41" s="47">
        <v>33</v>
      </c>
      <c r="C41" s="48" t="s">
        <v>499</v>
      </c>
      <c r="D41" s="49" t="s">
        <v>67</v>
      </c>
      <c r="E41" s="50" t="s">
        <v>329</v>
      </c>
      <c r="F41" s="51" t="s">
        <v>432</v>
      </c>
      <c r="G41" s="48" t="s">
        <v>432</v>
      </c>
      <c r="H41" s="52">
        <v>8</v>
      </c>
      <c r="I41" s="53">
        <v>5</v>
      </c>
      <c r="J41" s="53">
        <v>6</v>
      </c>
      <c r="K41" s="53" t="s">
        <v>37</v>
      </c>
      <c r="L41" s="59"/>
      <c r="M41" s="59"/>
      <c r="N41" s="59"/>
      <c r="O41" s="59"/>
      <c r="P41" s="55">
        <v>2</v>
      </c>
      <c r="Q41" s="56">
        <f t="shared" si="2"/>
        <v>4</v>
      </c>
      <c r="R41" s="57" t="str">
        <f t="shared" si="4"/>
        <v>D</v>
      </c>
      <c r="S41" s="58" t="str">
        <f t="shared" si="0"/>
        <v>Trung bình yếu</v>
      </c>
      <c r="T41" s="42" t="str">
        <f t="shared" si="3"/>
        <v/>
      </c>
      <c r="U41" s="1"/>
      <c r="V41" s="45" t="str">
        <f t="shared" si="1"/>
        <v>Đạt</v>
      </c>
      <c r="W41" s="45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66"/>
    </row>
    <row r="42" spans="2:38" ht="18.75" customHeight="1" x14ac:dyDescent="0.35">
      <c r="B42" s="47">
        <v>34</v>
      </c>
      <c r="C42" s="48" t="s">
        <v>500</v>
      </c>
      <c r="D42" s="49" t="s">
        <v>501</v>
      </c>
      <c r="E42" s="50" t="s">
        <v>329</v>
      </c>
      <c r="F42" s="51" t="s">
        <v>419</v>
      </c>
      <c r="G42" s="48" t="s">
        <v>419</v>
      </c>
      <c r="H42" s="52">
        <v>9</v>
      </c>
      <c r="I42" s="53">
        <v>6</v>
      </c>
      <c r="J42" s="53">
        <v>7</v>
      </c>
      <c r="K42" s="53" t="s">
        <v>37</v>
      </c>
      <c r="L42" s="59"/>
      <c r="M42" s="59"/>
      <c r="N42" s="59"/>
      <c r="O42" s="59"/>
      <c r="P42" s="55">
        <v>4</v>
      </c>
      <c r="Q42" s="56">
        <f t="shared" si="2"/>
        <v>5.5</v>
      </c>
      <c r="R42" s="57" t="str">
        <f t="shared" si="4"/>
        <v>C</v>
      </c>
      <c r="S42" s="58" t="str">
        <f t="shared" si="0"/>
        <v>Trung bình</v>
      </c>
      <c r="T42" s="42" t="str">
        <f t="shared" si="3"/>
        <v/>
      </c>
      <c r="U42" s="1"/>
      <c r="V42" s="45" t="str">
        <f t="shared" si="1"/>
        <v>Đạt</v>
      </c>
      <c r="W42" s="45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66"/>
    </row>
    <row r="43" spans="2:38" ht="18.75" customHeight="1" x14ac:dyDescent="0.35">
      <c r="B43" s="47">
        <v>35</v>
      </c>
      <c r="C43" s="48" t="s">
        <v>502</v>
      </c>
      <c r="D43" s="49" t="s">
        <v>503</v>
      </c>
      <c r="E43" s="50" t="s">
        <v>173</v>
      </c>
      <c r="F43" s="51" t="s">
        <v>434</v>
      </c>
      <c r="G43" s="48" t="s">
        <v>434</v>
      </c>
      <c r="H43" s="52">
        <v>9</v>
      </c>
      <c r="I43" s="53">
        <v>7</v>
      </c>
      <c r="J43" s="53">
        <v>7</v>
      </c>
      <c r="K43" s="53" t="s">
        <v>37</v>
      </c>
      <c r="L43" s="59"/>
      <c r="M43" s="59"/>
      <c r="N43" s="59"/>
      <c r="O43" s="59"/>
      <c r="P43" s="55">
        <v>9</v>
      </c>
      <c r="Q43" s="56">
        <f t="shared" si="2"/>
        <v>8.1999999999999993</v>
      </c>
      <c r="R43" s="57" t="str">
        <f t="shared" si="4"/>
        <v>B+</v>
      </c>
      <c r="S43" s="58" t="str">
        <f t="shared" si="0"/>
        <v>Khá</v>
      </c>
      <c r="T43" s="42" t="str">
        <f t="shared" si="3"/>
        <v/>
      </c>
      <c r="U43" s="1"/>
      <c r="V43" s="45" t="str">
        <f t="shared" si="1"/>
        <v>Đạt</v>
      </c>
      <c r="W43" s="45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66"/>
    </row>
    <row r="44" spans="2:38" ht="18.75" customHeight="1" x14ac:dyDescent="0.35">
      <c r="B44" s="47">
        <v>36</v>
      </c>
      <c r="C44" s="48" t="s">
        <v>504</v>
      </c>
      <c r="D44" s="49" t="s">
        <v>505</v>
      </c>
      <c r="E44" s="50" t="s">
        <v>506</v>
      </c>
      <c r="F44" s="51" t="s">
        <v>427</v>
      </c>
      <c r="G44" s="48" t="s">
        <v>427</v>
      </c>
      <c r="H44" s="52">
        <v>9</v>
      </c>
      <c r="I44" s="53">
        <v>6</v>
      </c>
      <c r="J44" s="53">
        <v>6</v>
      </c>
      <c r="K44" s="53" t="s">
        <v>37</v>
      </c>
      <c r="L44" s="59"/>
      <c r="M44" s="59"/>
      <c r="N44" s="59"/>
      <c r="O44" s="59"/>
      <c r="P44" s="55">
        <v>5</v>
      </c>
      <c r="Q44" s="56">
        <f t="shared" si="2"/>
        <v>5.8</v>
      </c>
      <c r="R44" s="57" t="str">
        <f t="shared" si="4"/>
        <v>C</v>
      </c>
      <c r="S44" s="58" t="str">
        <f t="shared" si="0"/>
        <v>Trung bình</v>
      </c>
      <c r="T44" s="42" t="str">
        <f t="shared" si="3"/>
        <v/>
      </c>
      <c r="U44" s="1"/>
      <c r="V44" s="45" t="str">
        <f t="shared" si="1"/>
        <v>Đạt</v>
      </c>
      <c r="W44" s="45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66"/>
    </row>
    <row r="45" spans="2:38" ht="18.75" customHeight="1" x14ac:dyDescent="0.35">
      <c r="B45" s="47">
        <v>37</v>
      </c>
      <c r="C45" s="48" t="s">
        <v>507</v>
      </c>
      <c r="D45" s="49" t="s">
        <v>508</v>
      </c>
      <c r="E45" s="50" t="s">
        <v>178</v>
      </c>
      <c r="F45" s="51" t="s">
        <v>239</v>
      </c>
      <c r="G45" s="48" t="s">
        <v>239</v>
      </c>
      <c r="H45" s="52">
        <v>9</v>
      </c>
      <c r="I45" s="53">
        <v>6</v>
      </c>
      <c r="J45" s="53">
        <v>7</v>
      </c>
      <c r="K45" s="53" t="s">
        <v>37</v>
      </c>
      <c r="L45" s="59"/>
      <c r="M45" s="59"/>
      <c r="N45" s="59"/>
      <c r="O45" s="59"/>
      <c r="P45" s="55">
        <v>6</v>
      </c>
      <c r="Q45" s="56">
        <f t="shared" si="2"/>
        <v>6.5</v>
      </c>
      <c r="R45" s="57" t="str">
        <f t="shared" si="4"/>
        <v>C+</v>
      </c>
      <c r="S45" s="58" t="str">
        <f t="shared" si="0"/>
        <v>Trung bình</v>
      </c>
      <c r="T45" s="42" t="str">
        <f t="shared" si="3"/>
        <v/>
      </c>
      <c r="U45" s="1"/>
      <c r="V45" s="45" t="str">
        <f t="shared" si="1"/>
        <v>Đạt</v>
      </c>
      <c r="W45" s="45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66"/>
    </row>
    <row r="46" spans="2:38" ht="18.75" customHeight="1" x14ac:dyDescent="0.35">
      <c r="B46" s="47">
        <v>38</v>
      </c>
      <c r="C46" s="48" t="s">
        <v>509</v>
      </c>
      <c r="D46" s="49" t="s">
        <v>510</v>
      </c>
      <c r="E46" s="50" t="s">
        <v>183</v>
      </c>
      <c r="F46" s="51" t="s">
        <v>458</v>
      </c>
      <c r="G46" s="48" t="s">
        <v>458</v>
      </c>
      <c r="H46" s="52">
        <v>10</v>
      </c>
      <c r="I46" s="53">
        <v>7</v>
      </c>
      <c r="J46" s="53">
        <v>7</v>
      </c>
      <c r="K46" s="53" t="s">
        <v>37</v>
      </c>
      <c r="L46" s="59"/>
      <c r="M46" s="59"/>
      <c r="N46" s="59"/>
      <c r="O46" s="59"/>
      <c r="P46" s="55">
        <v>4</v>
      </c>
      <c r="Q46" s="56">
        <f t="shared" si="2"/>
        <v>5.8</v>
      </c>
      <c r="R46" s="57" t="str">
        <f t="shared" si="4"/>
        <v>C</v>
      </c>
      <c r="S46" s="58" t="str">
        <f t="shared" si="0"/>
        <v>Trung bình</v>
      </c>
      <c r="T46" s="42" t="str">
        <f t="shared" si="3"/>
        <v/>
      </c>
      <c r="U46" s="1"/>
      <c r="V46" s="45" t="str">
        <f t="shared" si="1"/>
        <v>Đạt</v>
      </c>
      <c r="W46" s="45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66"/>
    </row>
    <row r="47" spans="2:38" ht="18.75" customHeight="1" x14ac:dyDescent="0.35">
      <c r="B47" s="47">
        <v>39</v>
      </c>
      <c r="C47" s="48" t="s">
        <v>511</v>
      </c>
      <c r="D47" s="49" t="s">
        <v>512</v>
      </c>
      <c r="E47" s="50" t="s">
        <v>183</v>
      </c>
      <c r="F47" s="51" t="s">
        <v>230</v>
      </c>
      <c r="G47" s="48" t="s">
        <v>230</v>
      </c>
      <c r="H47" s="52">
        <v>9</v>
      </c>
      <c r="I47" s="53">
        <v>7</v>
      </c>
      <c r="J47" s="53">
        <v>7</v>
      </c>
      <c r="K47" s="53" t="s">
        <v>37</v>
      </c>
      <c r="L47" s="59"/>
      <c r="M47" s="59"/>
      <c r="N47" s="59"/>
      <c r="O47" s="59"/>
      <c r="P47" s="55">
        <v>3</v>
      </c>
      <c r="Q47" s="56">
        <f t="shared" si="2"/>
        <v>5.2</v>
      </c>
      <c r="R47" s="57" t="str">
        <f t="shared" si="4"/>
        <v>D+</v>
      </c>
      <c r="S47" s="58" t="str">
        <f t="shared" si="0"/>
        <v>Trung bình yếu</v>
      </c>
      <c r="T47" s="42" t="str">
        <f t="shared" si="3"/>
        <v/>
      </c>
      <c r="U47" s="1"/>
      <c r="V47" s="45" t="str">
        <f t="shared" si="1"/>
        <v>Đạt</v>
      </c>
      <c r="W47" s="45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66"/>
    </row>
    <row r="48" spans="2:38" ht="18.75" customHeight="1" x14ac:dyDescent="0.35">
      <c r="B48" s="47">
        <v>40</v>
      </c>
      <c r="C48" s="48" t="s">
        <v>513</v>
      </c>
      <c r="D48" s="49" t="s">
        <v>514</v>
      </c>
      <c r="E48" s="50" t="s">
        <v>183</v>
      </c>
      <c r="F48" s="51" t="s">
        <v>248</v>
      </c>
      <c r="G48" s="48" t="s">
        <v>248</v>
      </c>
      <c r="H48" s="52">
        <v>9</v>
      </c>
      <c r="I48" s="53">
        <v>5</v>
      </c>
      <c r="J48" s="53">
        <v>5</v>
      </c>
      <c r="K48" s="53" t="s">
        <v>37</v>
      </c>
      <c r="L48" s="59"/>
      <c r="M48" s="59"/>
      <c r="N48" s="59"/>
      <c r="O48" s="59"/>
      <c r="P48" s="55">
        <v>3</v>
      </c>
      <c r="Q48" s="56">
        <f t="shared" si="2"/>
        <v>4.4000000000000004</v>
      </c>
      <c r="R48" s="57" t="str">
        <f t="shared" si="4"/>
        <v>D</v>
      </c>
      <c r="S48" s="58" t="str">
        <f t="shared" si="0"/>
        <v>Trung bình yếu</v>
      </c>
      <c r="T48" s="42" t="str">
        <f t="shared" si="3"/>
        <v/>
      </c>
      <c r="U48" s="1"/>
      <c r="V48" s="45" t="str">
        <f t="shared" si="1"/>
        <v>Đạt</v>
      </c>
      <c r="W48" s="45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66"/>
    </row>
    <row r="49" spans="2:38" ht="18.75" customHeight="1" x14ac:dyDescent="0.35">
      <c r="B49" s="47">
        <v>41</v>
      </c>
      <c r="C49" s="48" t="s">
        <v>515</v>
      </c>
      <c r="D49" s="49" t="s">
        <v>298</v>
      </c>
      <c r="E49" s="50" t="s">
        <v>516</v>
      </c>
      <c r="F49" s="51" t="s">
        <v>434</v>
      </c>
      <c r="G49" s="48" t="s">
        <v>434</v>
      </c>
      <c r="H49" s="52">
        <v>9</v>
      </c>
      <c r="I49" s="53">
        <v>6</v>
      </c>
      <c r="J49" s="53">
        <v>6</v>
      </c>
      <c r="K49" s="53" t="s">
        <v>37</v>
      </c>
      <c r="L49" s="59"/>
      <c r="M49" s="59"/>
      <c r="N49" s="59"/>
      <c r="O49" s="59"/>
      <c r="P49" s="55">
        <v>7</v>
      </c>
      <c r="Q49" s="56">
        <f t="shared" si="2"/>
        <v>6.8</v>
      </c>
      <c r="R49" s="57" t="str">
        <f t="shared" si="4"/>
        <v>C+</v>
      </c>
      <c r="S49" s="58" t="str">
        <f t="shared" si="0"/>
        <v>Trung bình</v>
      </c>
      <c r="T49" s="42" t="str">
        <f t="shared" si="3"/>
        <v/>
      </c>
      <c r="U49" s="1"/>
      <c r="V49" s="45" t="str">
        <f t="shared" si="1"/>
        <v>Đạt</v>
      </c>
      <c r="W49" s="45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66"/>
    </row>
    <row r="50" spans="2:38" ht="18.75" customHeight="1" x14ac:dyDescent="0.35">
      <c r="B50" s="47">
        <v>42</v>
      </c>
      <c r="C50" s="48" t="s">
        <v>517</v>
      </c>
      <c r="D50" s="49" t="s">
        <v>365</v>
      </c>
      <c r="E50" s="50" t="s">
        <v>516</v>
      </c>
      <c r="F50" s="51" t="s">
        <v>243</v>
      </c>
      <c r="G50" s="48" t="s">
        <v>243</v>
      </c>
      <c r="H50" s="52">
        <v>8</v>
      </c>
      <c r="I50" s="53">
        <v>6</v>
      </c>
      <c r="J50" s="53">
        <v>6</v>
      </c>
      <c r="K50" s="53" t="s">
        <v>37</v>
      </c>
      <c r="L50" s="59"/>
      <c r="M50" s="59"/>
      <c r="N50" s="59"/>
      <c r="O50" s="59"/>
      <c r="P50" s="55">
        <v>6</v>
      </c>
      <c r="Q50" s="56">
        <f t="shared" si="2"/>
        <v>6.2</v>
      </c>
      <c r="R50" s="57" t="str">
        <f t="shared" si="4"/>
        <v>C</v>
      </c>
      <c r="S50" s="58" t="str">
        <f t="shared" si="0"/>
        <v>Trung bình</v>
      </c>
      <c r="T50" s="42" t="str">
        <f t="shared" si="3"/>
        <v/>
      </c>
      <c r="U50" s="1"/>
      <c r="V50" s="45" t="str">
        <f t="shared" si="1"/>
        <v>Đạt</v>
      </c>
      <c r="W50" s="45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66"/>
    </row>
    <row r="51" spans="2:38" ht="18.75" customHeight="1" x14ac:dyDescent="0.35">
      <c r="B51" s="47">
        <v>43</v>
      </c>
      <c r="C51" s="48" t="s">
        <v>518</v>
      </c>
      <c r="D51" s="49" t="s">
        <v>519</v>
      </c>
      <c r="E51" s="50" t="s">
        <v>349</v>
      </c>
      <c r="F51" s="51" t="s">
        <v>431</v>
      </c>
      <c r="G51" s="48" t="s">
        <v>431</v>
      </c>
      <c r="H51" s="52">
        <v>9</v>
      </c>
      <c r="I51" s="53">
        <v>7</v>
      </c>
      <c r="J51" s="53">
        <v>6</v>
      </c>
      <c r="K51" s="53" t="s">
        <v>37</v>
      </c>
      <c r="L51" s="59"/>
      <c r="M51" s="59"/>
      <c r="N51" s="59"/>
      <c r="O51" s="59"/>
      <c r="P51" s="55">
        <v>4</v>
      </c>
      <c r="Q51" s="56">
        <f t="shared" si="2"/>
        <v>5.5</v>
      </c>
      <c r="R51" s="57" t="str">
        <f t="shared" si="4"/>
        <v>C</v>
      </c>
      <c r="S51" s="58" t="str">
        <f t="shared" si="0"/>
        <v>Trung bình</v>
      </c>
      <c r="T51" s="42" t="str">
        <f t="shared" si="3"/>
        <v/>
      </c>
      <c r="U51" s="1"/>
      <c r="V51" s="45" t="str">
        <f t="shared" si="1"/>
        <v>Đạt</v>
      </c>
      <c r="W51" s="45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66"/>
    </row>
    <row r="52" spans="2:38" ht="18.75" customHeight="1" x14ac:dyDescent="0.35">
      <c r="B52" s="47">
        <v>44</v>
      </c>
      <c r="C52" s="48" t="s">
        <v>520</v>
      </c>
      <c r="D52" s="49" t="s">
        <v>521</v>
      </c>
      <c r="E52" s="50" t="s">
        <v>522</v>
      </c>
      <c r="F52" s="51" t="s">
        <v>420</v>
      </c>
      <c r="G52" s="48" t="s">
        <v>420</v>
      </c>
      <c r="H52" s="52">
        <v>10</v>
      </c>
      <c r="I52" s="53">
        <v>8</v>
      </c>
      <c r="J52" s="53">
        <v>7</v>
      </c>
      <c r="K52" s="53" t="s">
        <v>37</v>
      </c>
      <c r="L52" s="59"/>
      <c r="M52" s="59"/>
      <c r="N52" s="59"/>
      <c r="O52" s="59"/>
      <c r="P52" s="55">
        <v>4</v>
      </c>
      <c r="Q52" s="56">
        <f t="shared" si="2"/>
        <v>6</v>
      </c>
      <c r="R52" s="57" t="str">
        <f t="shared" si="4"/>
        <v>C</v>
      </c>
      <c r="S52" s="58" t="str">
        <f t="shared" si="0"/>
        <v>Trung bình</v>
      </c>
      <c r="T52" s="42" t="str">
        <f t="shared" si="3"/>
        <v/>
      </c>
      <c r="U52" s="1"/>
      <c r="V52" s="45" t="str">
        <f t="shared" si="1"/>
        <v>Đạt</v>
      </c>
      <c r="W52" s="45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66"/>
    </row>
    <row r="53" spans="2:38" ht="18.75" customHeight="1" x14ac:dyDescent="0.35">
      <c r="B53" s="47">
        <v>45</v>
      </c>
      <c r="C53" s="48" t="s">
        <v>523</v>
      </c>
      <c r="D53" s="49" t="s">
        <v>142</v>
      </c>
      <c r="E53" s="50" t="s">
        <v>366</v>
      </c>
      <c r="F53" s="51" t="s">
        <v>231</v>
      </c>
      <c r="G53" s="48" t="s">
        <v>231</v>
      </c>
      <c r="H53" s="52">
        <v>8</v>
      </c>
      <c r="I53" s="53">
        <v>6</v>
      </c>
      <c r="J53" s="53">
        <v>5</v>
      </c>
      <c r="K53" s="53" t="s">
        <v>37</v>
      </c>
      <c r="L53" s="59"/>
      <c r="M53" s="59"/>
      <c r="N53" s="59"/>
      <c r="O53" s="59"/>
      <c r="P53" s="55">
        <v>7</v>
      </c>
      <c r="Q53" s="56">
        <f t="shared" si="2"/>
        <v>6.5</v>
      </c>
      <c r="R53" s="57" t="str">
        <f t="shared" si="4"/>
        <v>C+</v>
      </c>
      <c r="S53" s="58" t="str">
        <f t="shared" si="0"/>
        <v>Trung bình</v>
      </c>
      <c r="T53" s="42" t="str">
        <f t="shared" si="3"/>
        <v/>
      </c>
      <c r="U53" s="1"/>
      <c r="V53" s="45" t="str">
        <f t="shared" si="1"/>
        <v>Đạt</v>
      </c>
      <c r="W53" s="45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66"/>
    </row>
    <row r="54" spans="2:38" ht="18.75" customHeight="1" x14ac:dyDescent="0.35">
      <c r="B54" s="47">
        <v>46</v>
      </c>
      <c r="C54" s="48" t="s">
        <v>524</v>
      </c>
      <c r="D54" s="49" t="s">
        <v>525</v>
      </c>
      <c r="E54" s="50" t="s">
        <v>366</v>
      </c>
      <c r="F54" s="51" t="s">
        <v>526</v>
      </c>
      <c r="G54" s="48" t="s">
        <v>526</v>
      </c>
      <c r="H54" s="52">
        <v>10</v>
      </c>
      <c r="I54" s="53">
        <v>6</v>
      </c>
      <c r="J54" s="53">
        <v>6</v>
      </c>
      <c r="K54" s="53" t="s">
        <v>37</v>
      </c>
      <c r="L54" s="59"/>
      <c r="M54" s="59"/>
      <c r="N54" s="59"/>
      <c r="O54" s="59"/>
      <c r="P54" s="55">
        <v>6</v>
      </c>
      <c r="Q54" s="56">
        <f t="shared" si="2"/>
        <v>6.4</v>
      </c>
      <c r="R54" s="57" t="str">
        <f t="shared" si="4"/>
        <v>C</v>
      </c>
      <c r="S54" s="58" t="str">
        <f t="shared" si="0"/>
        <v>Trung bình</v>
      </c>
      <c r="T54" s="42" t="str">
        <f t="shared" si="3"/>
        <v/>
      </c>
      <c r="U54" s="1"/>
      <c r="V54" s="45" t="str">
        <f t="shared" si="1"/>
        <v>Đạt</v>
      </c>
      <c r="W54" s="45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66"/>
    </row>
    <row r="55" spans="2:38" ht="18.75" customHeight="1" x14ac:dyDescent="0.35">
      <c r="B55" s="47">
        <v>47</v>
      </c>
      <c r="C55" s="48" t="s">
        <v>527</v>
      </c>
      <c r="D55" s="49" t="s">
        <v>528</v>
      </c>
      <c r="E55" s="50" t="s">
        <v>366</v>
      </c>
      <c r="F55" s="51" t="s">
        <v>240</v>
      </c>
      <c r="G55" s="48" t="s">
        <v>240</v>
      </c>
      <c r="H55" s="52">
        <v>10</v>
      </c>
      <c r="I55" s="53">
        <v>7</v>
      </c>
      <c r="J55" s="53">
        <v>6</v>
      </c>
      <c r="K55" s="53" t="s">
        <v>37</v>
      </c>
      <c r="L55" s="59"/>
      <c r="M55" s="59"/>
      <c r="N55" s="59"/>
      <c r="O55" s="59"/>
      <c r="P55" s="55">
        <v>5</v>
      </c>
      <c r="Q55" s="56">
        <f t="shared" si="2"/>
        <v>6.1</v>
      </c>
      <c r="R55" s="57" t="str">
        <f t="shared" si="4"/>
        <v>C</v>
      </c>
      <c r="S55" s="58" t="str">
        <f t="shared" si="0"/>
        <v>Trung bình</v>
      </c>
      <c r="T55" s="42" t="str">
        <f t="shared" si="3"/>
        <v/>
      </c>
      <c r="U55" s="1"/>
      <c r="V55" s="45" t="str">
        <f t="shared" si="1"/>
        <v>Đạt</v>
      </c>
      <c r="W55" s="45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66"/>
    </row>
    <row r="56" spans="2:38" ht="18.75" customHeight="1" x14ac:dyDescent="0.35">
      <c r="B56" s="47">
        <v>48</v>
      </c>
      <c r="C56" s="48" t="s">
        <v>529</v>
      </c>
      <c r="D56" s="49" t="s">
        <v>530</v>
      </c>
      <c r="E56" s="50" t="s">
        <v>191</v>
      </c>
      <c r="F56" s="51" t="s">
        <v>232</v>
      </c>
      <c r="G56" s="48" t="s">
        <v>232</v>
      </c>
      <c r="H56" s="52">
        <v>9</v>
      </c>
      <c r="I56" s="53">
        <v>6</v>
      </c>
      <c r="J56" s="53">
        <v>6</v>
      </c>
      <c r="K56" s="53" t="s">
        <v>37</v>
      </c>
      <c r="L56" s="59"/>
      <c r="M56" s="59"/>
      <c r="N56" s="59"/>
      <c r="O56" s="59"/>
      <c r="P56" s="55">
        <v>10</v>
      </c>
      <c r="Q56" s="56">
        <f t="shared" si="2"/>
        <v>8.3000000000000007</v>
      </c>
      <c r="R56" s="57" t="str">
        <f t="shared" si="4"/>
        <v>B+</v>
      </c>
      <c r="S56" s="58" t="str">
        <f t="shared" si="0"/>
        <v>Khá</v>
      </c>
      <c r="T56" s="42" t="str">
        <f t="shared" si="3"/>
        <v/>
      </c>
      <c r="U56" s="1"/>
      <c r="V56" s="45" t="str">
        <f t="shared" si="1"/>
        <v>Đạt</v>
      </c>
      <c r="W56" s="45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66"/>
    </row>
    <row r="57" spans="2:38" ht="18.75" customHeight="1" x14ac:dyDescent="0.35">
      <c r="B57" s="47">
        <v>49</v>
      </c>
      <c r="C57" s="48" t="s">
        <v>531</v>
      </c>
      <c r="D57" s="49" t="s">
        <v>438</v>
      </c>
      <c r="E57" s="50" t="s">
        <v>532</v>
      </c>
      <c r="F57" s="51" t="s">
        <v>233</v>
      </c>
      <c r="G57" s="48" t="s">
        <v>233</v>
      </c>
      <c r="H57" s="52">
        <v>9</v>
      </c>
      <c r="I57" s="53">
        <v>7</v>
      </c>
      <c r="J57" s="53">
        <v>7</v>
      </c>
      <c r="K57" s="53" t="s">
        <v>37</v>
      </c>
      <c r="L57" s="59"/>
      <c r="M57" s="59"/>
      <c r="N57" s="59"/>
      <c r="O57" s="59"/>
      <c r="P57" s="55">
        <v>4</v>
      </c>
      <c r="Q57" s="56">
        <f t="shared" si="2"/>
        <v>5.7</v>
      </c>
      <c r="R57" s="57" t="str">
        <f t="shared" si="4"/>
        <v>C</v>
      </c>
      <c r="S57" s="58" t="str">
        <f t="shared" si="0"/>
        <v>Trung bình</v>
      </c>
      <c r="T57" s="42" t="str">
        <f t="shared" si="3"/>
        <v/>
      </c>
      <c r="U57" s="1"/>
      <c r="V57" s="45" t="str">
        <f t="shared" si="1"/>
        <v>Đạt</v>
      </c>
      <c r="W57" s="45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66"/>
    </row>
    <row r="58" spans="2:38" ht="18.75" customHeight="1" x14ac:dyDescent="0.35">
      <c r="B58" s="47">
        <v>50</v>
      </c>
      <c r="C58" s="48" t="s">
        <v>533</v>
      </c>
      <c r="D58" s="49" t="s">
        <v>534</v>
      </c>
      <c r="E58" s="50" t="s">
        <v>532</v>
      </c>
      <c r="F58" s="51" t="s">
        <v>458</v>
      </c>
      <c r="G58" s="48" t="s">
        <v>458</v>
      </c>
      <c r="H58" s="52">
        <v>10</v>
      </c>
      <c r="I58" s="53">
        <v>7</v>
      </c>
      <c r="J58" s="53">
        <v>8</v>
      </c>
      <c r="K58" s="53" t="s">
        <v>37</v>
      </c>
      <c r="L58" s="59"/>
      <c r="M58" s="59"/>
      <c r="N58" s="59"/>
      <c r="O58" s="59"/>
      <c r="P58" s="55">
        <v>7</v>
      </c>
      <c r="Q58" s="56">
        <f t="shared" si="2"/>
        <v>7.5</v>
      </c>
      <c r="R58" s="57" t="str">
        <f t="shared" si="4"/>
        <v>B</v>
      </c>
      <c r="S58" s="58" t="str">
        <f t="shared" si="0"/>
        <v>Khá</v>
      </c>
      <c r="T58" s="42" t="str">
        <f t="shared" si="3"/>
        <v/>
      </c>
      <c r="U58" s="1"/>
      <c r="V58" s="45" t="str">
        <f t="shared" si="1"/>
        <v>Đạt</v>
      </c>
      <c r="W58" s="45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66"/>
    </row>
    <row r="59" spans="2:38" ht="18.75" customHeight="1" x14ac:dyDescent="0.35">
      <c r="B59" s="47">
        <v>51</v>
      </c>
      <c r="C59" s="48" t="s">
        <v>535</v>
      </c>
      <c r="D59" s="49" t="s">
        <v>536</v>
      </c>
      <c r="E59" s="50" t="s">
        <v>195</v>
      </c>
      <c r="F59" s="51" t="s">
        <v>432</v>
      </c>
      <c r="G59" s="48" t="s">
        <v>432</v>
      </c>
      <c r="H59" s="52">
        <v>8</v>
      </c>
      <c r="I59" s="53">
        <v>6</v>
      </c>
      <c r="J59" s="53">
        <v>7</v>
      </c>
      <c r="K59" s="53" t="s">
        <v>37</v>
      </c>
      <c r="L59" s="59"/>
      <c r="M59" s="59"/>
      <c r="N59" s="59"/>
      <c r="O59" s="59"/>
      <c r="P59" s="55">
        <v>8</v>
      </c>
      <c r="Q59" s="56">
        <f t="shared" si="2"/>
        <v>7.4</v>
      </c>
      <c r="R59" s="57" t="str">
        <f t="shared" si="4"/>
        <v>B</v>
      </c>
      <c r="S59" s="58" t="str">
        <f t="shared" si="0"/>
        <v>Khá</v>
      </c>
      <c r="T59" s="42" t="str">
        <f t="shared" si="3"/>
        <v/>
      </c>
      <c r="U59" s="1"/>
      <c r="V59" s="45" t="str">
        <f t="shared" si="1"/>
        <v>Đạt</v>
      </c>
      <c r="W59" s="45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66"/>
    </row>
    <row r="60" spans="2:38" ht="18.75" customHeight="1" x14ac:dyDescent="0.35">
      <c r="B60" s="47">
        <v>52</v>
      </c>
      <c r="C60" s="48" t="s">
        <v>537</v>
      </c>
      <c r="D60" s="49" t="s">
        <v>368</v>
      </c>
      <c r="E60" s="50" t="s">
        <v>195</v>
      </c>
      <c r="F60" s="51" t="s">
        <v>538</v>
      </c>
      <c r="G60" s="48" t="s">
        <v>538</v>
      </c>
      <c r="H60" s="52">
        <v>10</v>
      </c>
      <c r="I60" s="53">
        <v>6</v>
      </c>
      <c r="J60" s="53">
        <v>6</v>
      </c>
      <c r="K60" s="53" t="s">
        <v>37</v>
      </c>
      <c r="L60" s="59"/>
      <c r="M60" s="59"/>
      <c r="N60" s="59"/>
      <c r="O60" s="59"/>
      <c r="P60" s="55">
        <v>7</v>
      </c>
      <c r="Q60" s="56">
        <f t="shared" si="2"/>
        <v>6.9</v>
      </c>
      <c r="R60" s="57" t="str">
        <f t="shared" si="4"/>
        <v>C+</v>
      </c>
      <c r="S60" s="58" t="str">
        <f t="shared" si="0"/>
        <v>Trung bình</v>
      </c>
      <c r="T60" s="42" t="str">
        <f t="shared" si="3"/>
        <v/>
      </c>
      <c r="U60" s="1"/>
      <c r="V60" s="45" t="str">
        <f t="shared" si="1"/>
        <v>Đạt</v>
      </c>
      <c r="W60" s="45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66"/>
    </row>
    <row r="61" spans="2:38" ht="18.75" customHeight="1" x14ac:dyDescent="0.35">
      <c r="B61" s="47">
        <v>53</v>
      </c>
      <c r="C61" s="48" t="s">
        <v>539</v>
      </c>
      <c r="D61" s="49" t="s">
        <v>540</v>
      </c>
      <c r="E61" s="50" t="s">
        <v>541</v>
      </c>
      <c r="F61" s="51" t="s">
        <v>419</v>
      </c>
      <c r="G61" s="48" t="s">
        <v>419</v>
      </c>
      <c r="H61" s="52">
        <v>9</v>
      </c>
      <c r="I61" s="53">
        <v>6</v>
      </c>
      <c r="J61" s="53">
        <v>7</v>
      </c>
      <c r="K61" s="53" t="s">
        <v>37</v>
      </c>
      <c r="L61" s="59"/>
      <c r="M61" s="59"/>
      <c r="N61" s="59"/>
      <c r="O61" s="59"/>
      <c r="P61" s="55">
        <v>3</v>
      </c>
      <c r="Q61" s="56">
        <f t="shared" si="2"/>
        <v>5</v>
      </c>
      <c r="R61" s="57" t="str">
        <f t="shared" si="4"/>
        <v>D+</v>
      </c>
      <c r="S61" s="58" t="str">
        <f t="shared" si="0"/>
        <v>Trung bình yếu</v>
      </c>
      <c r="T61" s="42" t="str">
        <f t="shared" si="3"/>
        <v/>
      </c>
      <c r="U61" s="1"/>
      <c r="V61" s="45" t="str">
        <f t="shared" si="1"/>
        <v>Đạt</v>
      </c>
      <c r="W61" s="45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66"/>
    </row>
    <row r="62" spans="2:38" ht="18.75" customHeight="1" x14ac:dyDescent="0.35">
      <c r="B62" s="47">
        <v>54</v>
      </c>
      <c r="C62" s="48" t="s">
        <v>542</v>
      </c>
      <c r="D62" s="49" t="s">
        <v>543</v>
      </c>
      <c r="E62" s="50" t="s">
        <v>544</v>
      </c>
      <c r="F62" s="51" t="s">
        <v>245</v>
      </c>
      <c r="G62" s="48" t="s">
        <v>245</v>
      </c>
      <c r="H62" s="52">
        <v>10</v>
      </c>
      <c r="I62" s="53">
        <v>7</v>
      </c>
      <c r="J62" s="53">
        <v>8</v>
      </c>
      <c r="K62" s="53" t="s">
        <v>37</v>
      </c>
      <c r="L62" s="59"/>
      <c r="M62" s="59"/>
      <c r="N62" s="59"/>
      <c r="O62" s="59"/>
      <c r="P62" s="55">
        <v>3</v>
      </c>
      <c r="Q62" s="56">
        <f t="shared" si="2"/>
        <v>5.5</v>
      </c>
      <c r="R62" s="57" t="str">
        <f t="shared" si="4"/>
        <v>C</v>
      </c>
      <c r="S62" s="58" t="str">
        <f t="shared" si="0"/>
        <v>Trung bình</v>
      </c>
      <c r="T62" s="42" t="str">
        <f t="shared" si="3"/>
        <v/>
      </c>
      <c r="U62" s="1"/>
      <c r="V62" s="45" t="str">
        <f t="shared" si="1"/>
        <v>Đạt</v>
      </c>
      <c r="W62" s="45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66"/>
    </row>
    <row r="63" spans="2:38" ht="18.75" customHeight="1" x14ac:dyDescent="0.35">
      <c r="B63" s="47">
        <v>55</v>
      </c>
      <c r="C63" s="48" t="s">
        <v>545</v>
      </c>
      <c r="D63" s="49" t="s">
        <v>546</v>
      </c>
      <c r="E63" s="50" t="s">
        <v>198</v>
      </c>
      <c r="F63" s="51" t="s">
        <v>230</v>
      </c>
      <c r="G63" s="48" t="s">
        <v>230</v>
      </c>
      <c r="H63" s="52">
        <v>9</v>
      </c>
      <c r="I63" s="53">
        <v>7</v>
      </c>
      <c r="J63" s="53">
        <v>6</v>
      </c>
      <c r="K63" s="53" t="s">
        <v>37</v>
      </c>
      <c r="L63" s="59"/>
      <c r="M63" s="59"/>
      <c r="N63" s="59"/>
      <c r="O63" s="59"/>
      <c r="P63" s="55">
        <v>9</v>
      </c>
      <c r="Q63" s="56">
        <f t="shared" si="2"/>
        <v>8</v>
      </c>
      <c r="R63" s="57" t="str">
        <f t="shared" si="4"/>
        <v>B+</v>
      </c>
      <c r="S63" s="58" t="str">
        <f t="shared" si="0"/>
        <v>Khá</v>
      </c>
      <c r="T63" s="42" t="str">
        <f t="shared" si="3"/>
        <v/>
      </c>
      <c r="U63" s="1"/>
      <c r="V63" s="45" t="str">
        <f t="shared" si="1"/>
        <v>Đạt</v>
      </c>
      <c r="W63" s="45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66"/>
    </row>
    <row r="64" spans="2:38" ht="18.75" customHeight="1" x14ac:dyDescent="0.35">
      <c r="B64" s="47">
        <v>56</v>
      </c>
      <c r="C64" s="48" t="s">
        <v>547</v>
      </c>
      <c r="D64" s="49" t="s">
        <v>357</v>
      </c>
      <c r="E64" s="50" t="s">
        <v>198</v>
      </c>
      <c r="F64" s="51" t="s">
        <v>434</v>
      </c>
      <c r="G64" s="48" t="s">
        <v>434</v>
      </c>
      <c r="H64" s="52">
        <v>10</v>
      </c>
      <c r="I64" s="53">
        <v>7</v>
      </c>
      <c r="J64" s="53">
        <v>7</v>
      </c>
      <c r="K64" s="53" t="s">
        <v>37</v>
      </c>
      <c r="L64" s="59"/>
      <c r="M64" s="59"/>
      <c r="N64" s="59"/>
      <c r="O64" s="59"/>
      <c r="P64" s="55">
        <v>4</v>
      </c>
      <c r="Q64" s="56">
        <f t="shared" si="2"/>
        <v>5.8</v>
      </c>
      <c r="R64" s="57" t="str">
        <f t="shared" si="4"/>
        <v>C</v>
      </c>
      <c r="S64" s="58" t="str">
        <f t="shared" si="0"/>
        <v>Trung bình</v>
      </c>
      <c r="T64" s="42" t="str">
        <f t="shared" si="3"/>
        <v/>
      </c>
      <c r="U64" s="1"/>
      <c r="V64" s="45" t="str">
        <f t="shared" si="1"/>
        <v>Đạt</v>
      </c>
      <c r="W64" s="45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66"/>
    </row>
    <row r="65" spans="1:38" ht="18.75" customHeight="1" x14ac:dyDescent="0.35">
      <c r="B65" s="47">
        <v>57</v>
      </c>
      <c r="C65" s="48" t="s">
        <v>548</v>
      </c>
      <c r="D65" s="49" t="s">
        <v>549</v>
      </c>
      <c r="E65" s="50" t="s">
        <v>550</v>
      </c>
      <c r="F65" s="51" t="s">
        <v>230</v>
      </c>
      <c r="G65" s="48" t="s">
        <v>230</v>
      </c>
      <c r="H65" s="52">
        <v>9</v>
      </c>
      <c r="I65" s="53">
        <v>6</v>
      </c>
      <c r="J65" s="53">
        <v>6</v>
      </c>
      <c r="K65" s="53" t="s">
        <v>37</v>
      </c>
      <c r="L65" s="59"/>
      <c r="M65" s="59"/>
      <c r="N65" s="59"/>
      <c r="O65" s="59"/>
      <c r="P65" s="55">
        <v>4</v>
      </c>
      <c r="Q65" s="56">
        <f t="shared" si="2"/>
        <v>5.3</v>
      </c>
      <c r="R65" s="57" t="str">
        <f t="shared" si="4"/>
        <v>D+</v>
      </c>
      <c r="S65" s="58" t="str">
        <f t="shared" si="0"/>
        <v>Trung bình yếu</v>
      </c>
      <c r="T65" s="42" t="str">
        <f t="shared" si="3"/>
        <v/>
      </c>
      <c r="U65" s="1"/>
      <c r="V65" s="45" t="str">
        <f t="shared" si="1"/>
        <v>Đạt</v>
      </c>
      <c r="W65" s="45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66"/>
    </row>
    <row r="66" spans="1:38" ht="18.75" customHeight="1" x14ac:dyDescent="0.35">
      <c r="B66" s="47">
        <v>58</v>
      </c>
      <c r="C66" s="48" t="s">
        <v>551</v>
      </c>
      <c r="D66" s="49" t="s">
        <v>354</v>
      </c>
      <c r="E66" s="50" t="s">
        <v>552</v>
      </c>
      <c r="F66" s="51" t="s">
        <v>553</v>
      </c>
      <c r="G66" s="48" t="s">
        <v>553</v>
      </c>
      <c r="H66" s="52">
        <v>9</v>
      </c>
      <c r="I66" s="53">
        <v>6</v>
      </c>
      <c r="J66" s="53">
        <v>6</v>
      </c>
      <c r="K66" s="53" t="s">
        <v>37</v>
      </c>
      <c r="L66" s="59"/>
      <c r="M66" s="59"/>
      <c r="N66" s="59"/>
      <c r="O66" s="59"/>
      <c r="P66" s="55">
        <v>3</v>
      </c>
      <c r="Q66" s="56">
        <f t="shared" si="2"/>
        <v>4.8</v>
      </c>
      <c r="R66" s="57" t="str">
        <f t="shared" si="4"/>
        <v>D</v>
      </c>
      <c r="S66" s="58" t="str">
        <f t="shared" si="0"/>
        <v>Trung bình yếu</v>
      </c>
      <c r="T66" s="42" t="str">
        <f t="shared" si="3"/>
        <v/>
      </c>
      <c r="U66" s="1"/>
      <c r="V66" s="45" t="str">
        <f t="shared" si="1"/>
        <v>Đạt</v>
      </c>
      <c r="W66" s="45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66"/>
    </row>
    <row r="67" spans="1:38" ht="18.75" customHeight="1" x14ac:dyDescent="0.35">
      <c r="B67" s="47">
        <v>59</v>
      </c>
      <c r="C67" s="48" t="s">
        <v>554</v>
      </c>
      <c r="D67" s="49" t="s">
        <v>555</v>
      </c>
      <c r="E67" s="50" t="s">
        <v>556</v>
      </c>
      <c r="F67" s="51" t="s">
        <v>427</v>
      </c>
      <c r="G67" s="48" t="s">
        <v>427</v>
      </c>
      <c r="H67" s="52">
        <v>10</v>
      </c>
      <c r="I67" s="53">
        <v>7</v>
      </c>
      <c r="J67" s="53">
        <v>6</v>
      </c>
      <c r="K67" s="53" t="s">
        <v>37</v>
      </c>
      <c r="L67" s="59"/>
      <c r="M67" s="59"/>
      <c r="N67" s="59"/>
      <c r="O67" s="59"/>
      <c r="P67" s="55">
        <v>5</v>
      </c>
      <c r="Q67" s="56">
        <f t="shared" si="2"/>
        <v>6.1</v>
      </c>
      <c r="R67" s="57" t="str">
        <f t="shared" si="4"/>
        <v>C</v>
      </c>
      <c r="S67" s="58" t="str">
        <f t="shared" si="0"/>
        <v>Trung bình</v>
      </c>
      <c r="T67" s="42" t="str">
        <f t="shared" si="3"/>
        <v/>
      </c>
      <c r="U67" s="1"/>
      <c r="V67" s="45" t="str">
        <f t="shared" si="1"/>
        <v>Đạt</v>
      </c>
      <c r="W67" s="45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66"/>
    </row>
    <row r="68" spans="1:38" ht="18.75" customHeight="1" x14ac:dyDescent="0.35">
      <c r="B68" s="47">
        <v>60</v>
      </c>
      <c r="C68" s="48" t="s">
        <v>557</v>
      </c>
      <c r="D68" s="49" t="s">
        <v>558</v>
      </c>
      <c r="E68" s="50" t="s">
        <v>209</v>
      </c>
      <c r="F68" s="51" t="s">
        <v>429</v>
      </c>
      <c r="G68" s="48" t="s">
        <v>429</v>
      </c>
      <c r="H68" s="52">
        <v>10</v>
      </c>
      <c r="I68" s="53">
        <v>6</v>
      </c>
      <c r="J68" s="53">
        <v>6</v>
      </c>
      <c r="K68" s="53" t="s">
        <v>37</v>
      </c>
      <c r="L68" s="59"/>
      <c r="M68" s="59"/>
      <c r="N68" s="59"/>
      <c r="O68" s="59"/>
      <c r="P68" s="55">
        <v>8</v>
      </c>
      <c r="Q68" s="56">
        <f t="shared" si="2"/>
        <v>7.4</v>
      </c>
      <c r="R68" s="57" t="str">
        <f t="shared" si="4"/>
        <v>B</v>
      </c>
      <c r="S68" s="58" t="str">
        <f t="shared" si="0"/>
        <v>Khá</v>
      </c>
      <c r="T68" s="42" t="str">
        <f t="shared" si="3"/>
        <v/>
      </c>
      <c r="U68" s="1"/>
      <c r="V68" s="45" t="str">
        <f t="shared" si="1"/>
        <v>Đạt</v>
      </c>
      <c r="W68" s="45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66"/>
    </row>
    <row r="69" spans="1:38" ht="18.75" customHeight="1" x14ac:dyDescent="0.35">
      <c r="B69" s="47">
        <v>61</v>
      </c>
      <c r="C69" s="48" t="s">
        <v>559</v>
      </c>
      <c r="D69" s="49" t="s">
        <v>159</v>
      </c>
      <c r="E69" s="50" t="s">
        <v>560</v>
      </c>
      <c r="F69" s="51" t="s">
        <v>228</v>
      </c>
      <c r="G69" s="48" t="s">
        <v>228</v>
      </c>
      <c r="H69" s="52">
        <v>10</v>
      </c>
      <c r="I69" s="53">
        <v>7</v>
      </c>
      <c r="J69" s="53">
        <v>7</v>
      </c>
      <c r="K69" s="53" t="s">
        <v>37</v>
      </c>
      <c r="L69" s="59"/>
      <c r="M69" s="59"/>
      <c r="N69" s="59"/>
      <c r="O69" s="59"/>
      <c r="P69" s="55">
        <v>5</v>
      </c>
      <c r="Q69" s="56">
        <f t="shared" si="2"/>
        <v>6.3</v>
      </c>
      <c r="R69" s="57" t="str">
        <f t="shared" si="4"/>
        <v>C</v>
      </c>
      <c r="S69" s="58" t="str">
        <f t="shared" si="0"/>
        <v>Trung bình</v>
      </c>
      <c r="T69" s="42" t="str">
        <f t="shared" si="3"/>
        <v/>
      </c>
      <c r="U69" s="1"/>
      <c r="V69" s="45" t="str">
        <f t="shared" si="1"/>
        <v>Đạt</v>
      </c>
      <c r="W69" s="45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66"/>
    </row>
    <row r="70" spans="1:38" ht="18.75" customHeight="1" x14ac:dyDescent="0.35">
      <c r="B70" s="47">
        <v>62</v>
      </c>
      <c r="C70" s="48" t="s">
        <v>561</v>
      </c>
      <c r="D70" s="49" t="s">
        <v>111</v>
      </c>
      <c r="E70" s="50" t="s">
        <v>562</v>
      </c>
      <c r="F70" s="51" t="s">
        <v>251</v>
      </c>
      <c r="G70" s="48" t="s">
        <v>251</v>
      </c>
      <c r="H70" s="52">
        <v>10</v>
      </c>
      <c r="I70" s="53">
        <v>6</v>
      </c>
      <c r="J70" s="53">
        <v>6</v>
      </c>
      <c r="K70" s="53" t="s">
        <v>37</v>
      </c>
      <c r="L70" s="59"/>
      <c r="M70" s="59"/>
      <c r="N70" s="59"/>
      <c r="O70" s="59"/>
      <c r="P70" s="55">
        <v>5</v>
      </c>
      <c r="Q70" s="56">
        <f t="shared" si="2"/>
        <v>5.9</v>
      </c>
      <c r="R70" s="57" t="str">
        <f t="shared" si="4"/>
        <v>C</v>
      </c>
      <c r="S70" s="58" t="str">
        <f t="shared" si="0"/>
        <v>Trung bình</v>
      </c>
      <c r="T70" s="42" t="str">
        <f t="shared" si="3"/>
        <v/>
      </c>
      <c r="U70" s="1"/>
      <c r="V70" s="45" t="str">
        <f t="shared" si="1"/>
        <v>Đạt</v>
      </c>
      <c r="W70" s="45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66"/>
    </row>
    <row r="71" spans="1:38" ht="18.75" customHeight="1" x14ac:dyDescent="0.35">
      <c r="B71" s="47">
        <v>63</v>
      </c>
      <c r="C71" s="48" t="s">
        <v>563</v>
      </c>
      <c r="D71" s="49" t="s">
        <v>113</v>
      </c>
      <c r="E71" s="50" t="s">
        <v>398</v>
      </c>
      <c r="F71" s="51" t="s">
        <v>421</v>
      </c>
      <c r="G71" s="48" t="s">
        <v>421</v>
      </c>
      <c r="H71" s="52">
        <v>8</v>
      </c>
      <c r="I71" s="53">
        <v>6</v>
      </c>
      <c r="J71" s="53">
        <v>6</v>
      </c>
      <c r="K71" s="53" t="s">
        <v>37</v>
      </c>
      <c r="L71" s="59"/>
      <c r="M71" s="59"/>
      <c r="N71" s="59"/>
      <c r="O71" s="59"/>
      <c r="P71" s="55">
        <v>6</v>
      </c>
      <c r="Q71" s="56">
        <f t="shared" si="2"/>
        <v>6.2</v>
      </c>
      <c r="R71" s="57" t="str">
        <f t="shared" si="4"/>
        <v>C</v>
      </c>
      <c r="S71" s="58" t="str">
        <f t="shared" si="0"/>
        <v>Trung bình</v>
      </c>
      <c r="T71" s="42" t="str">
        <f t="shared" si="3"/>
        <v/>
      </c>
      <c r="U71" s="1"/>
      <c r="V71" s="45" t="str">
        <f t="shared" si="1"/>
        <v>Đạt</v>
      </c>
      <c r="W71" s="45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66"/>
    </row>
    <row r="72" spans="1:38" ht="18.75" customHeight="1" x14ac:dyDescent="0.35">
      <c r="B72" s="47">
        <v>64</v>
      </c>
      <c r="C72" s="48" t="s">
        <v>564</v>
      </c>
      <c r="D72" s="49" t="s">
        <v>565</v>
      </c>
      <c r="E72" s="50" t="s">
        <v>406</v>
      </c>
      <c r="F72" s="51" t="s">
        <v>251</v>
      </c>
      <c r="G72" s="48" t="s">
        <v>251</v>
      </c>
      <c r="H72" s="52">
        <v>10</v>
      </c>
      <c r="I72" s="53">
        <v>7</v>
      </c>
      <c r="J72" s="53">
        <v>6</v>
      </c>
      <c r="K72" s="53" t="s">
        <v>37</v>
      </c>
      <c r="L72" s="59"/>
      <c r="M72" s="59"/>
      <c r="N72" s="59"/>
      <c r="O72" s="59"/>
      <c r="P72" s="55">
        <v>9</v>
      </c>
      <c r="Q72" s="56">
        <f t="shared" si="2"/>
        <v>8.1</v>
      </c>
      <c r="R72" s="57" t="str">
        <f t="shared" si="4"/>
        <v>B+</v>
      </c>
      <c r="S72" s="58" t="str">
        <f t="shared" si="0"/>
        <v>Khá</v>
      </c>
      <c r="T72" s="42" t="str">
        <f t="shared" si="3"/>
        <v/>
      </c>
      <c r="U72" s="1"/>
      <c r="V72" s="45" t="str">
        <f t="shared" si="1"/>
        <v>Đạt</v>
      </c>
      <c r="W72" s="45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66"/>
    </row>
    <row r="73" spans="1:38" ht="18.75" customHeight="1" x14ac:dyDescent="0.35">
      <c r="B73" s="47">
        <v>65</v>
      </c>
      <c r="C73" s="48" t="s">
        <v>566</v>
      </c>
      <c r="D73" s="49" t="s">
        <v>354</v>
      </c>
      <c r="E73" s="50" t="s">
        <v>406</v>
      </c>
      <c r="F73" s="51" t="s">
        <v>421</v>
      </c>
      <c r="G73" s="48" t="s">
        <v>421</v>
      </c>
      <c r="H73" s="52">
        <v>9</v>
      </c>
      <c r="I73" s="53">
        <v>7</v>
      </c>
      <c r="J73" s="53">
        <v>7</v>
      </c>
      <c r="K73" s="53" t="s">
        <v>37</v>
      </c>
      <c r="L73" s="59"/>
      <c r="M73" s="59"/>
      <c r="N73" s="59"/>
      <c r="O73" s="59"/>
      <c r="P73" s="55">
        <v>5</v>
      </c>
      <c r="Q73" s="56">
        <f t="shared" si="2"/>
        <v>6.2</v>
      </c>
      <c r="R73" s="57" t="str">
        <f t="shared" si="4"/>
        <v>C</v>
      </c>
      <c r="S73" s="58" t="str">
        <f t="shared" si="0"/>
        <v>Trung bình</v>
      </c>
      <c r="T73" s="42" t="str">
        <f t="shared" si="3"/>
        <v/>
      </c>
      <c r="U73" s="1"/>
      <c r="V73" s="45" t="str">
        <f t="shared" ref="V73:V77" si="5">IF(T73="Không đủ ĐKDT","Học lại",IF(T73="Đình chỉ thi","Học lại",IF(AND(MID(G73,2,2)&lt;"12",T73="Vắng"),"Thi lại",IF(T73="Vắng có phép", "Thi lại",IF(AND((MID(G73,2,2)&lt;"12"),Q73&lt;4.5),"Thi lại",IF(AND((MID(G73,2,2)&lt;"19"),Q73&lt;4),"Học lại",IF(AND((MID(G73,2,2)&gt;"18"),Q73&lt;4),"Thi lại",IF(AND(MID(G73,2,2)&gt;"18",P73=0),"Thi lại",IF(AND((MID(G73,2,2)&lt;"12"),P73=0),"Thi lại",IF(AND((MID(G73,2,2)&lt;"19"),(MID(G73,2,2)&gt;"11"),P73=0),"Học lại","Đạt"))))))))))</f>
        <v>Đạt</v>
      </c>
      <c r="W73" s="45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66"/>
    </row>
    <row r="74" spans="1:38" ht="18.75" customHeight="1" x14ac:dyDescent="0.35">
      <c r="B74" s="47">
        <v>66</v>
      </c>
      <c r="C74" s="48" t="s">
        <v>567</v>
      </c>
      <c r="D74" s="49" t="s">
        <v>568</v>
      </c>
      <c r="E74" s="50" t="s">
        <v>215</v>
      </c>
      <c r="F74" s="51" t="s">
        <v>252</v>
      </c>
      <c r="G74" s="48" t="s">
        <v>252</v>
      </c>
      <c r="H74" s="52">
        <v>8</v>
      </c>
      <c r="I74" s="53">
        <v>7</v>
      </c>
      <c r="J74" s="53">
        <v>7</v>
      </c>
      <c r="K74" s="53" t="s">
        <v>37</v>
      </c>
      <c r="L74" s="59"/>
      <c r="M74" s="59"/>
      <c r="N74" s="59"/>
      <c r="O74" s="59"/>
      <c r="P74" s="55">
        <v>3</v>
      </c>
      <c r="Q74" s="56">
        <f t="shared" ref="Q74:Q77" si="6">IF(P74="H","I",IF(OR(P74="DC",P74="C",P74="V"),0,ROUND(SUMPRODUCT(H74:P74,$H$8:$P$8)/100,1)))</f>
        <v>5.0999999999999996</v>
      </c>
      <c r="R74" s="57" t="str">
        <f t="shared" si="4"/>
        <v>D+</v>
      </c>
      <c r="S74" s="58" t="str">
        <f t="shared" si="0"/>
        <v>Trung bình yếu</v>
      </c>
      <c r="T74" s="42" t="str">
        <f t="shared" ref="T74:T77" si="7">+IF(OR($H74=0,$I74=0,$J74=0,$K74=0),"Không đủ ĐKDT",IF(AND(P74=0,Q74&gt;=4),"Không đạt",IF(P74="V", "Vắng", IF(P74="DC", "Đình chỉ thi",IF(P74="H", "Vắng có phép","")))))</f>
        <v/>
      </c>
      <c r="U74" s="1"/>
      <c r="V74" s="45" t="str">
        <f t="shared" si="5"/>
        <v>Đạt</v>
      </c>
      <c r="W74" s="45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66"/>
    </row>
    <row r="75" spans="1:38" ht="18.75" customHeight="1" x14ac:dyDescent="0.35">
      <c r="B75" s="47">
        <v>67</v>
      </c>
      <c r="C75" s="48" t="s">
        <v>569</v>
      </c>
      <c r="D75" s="49" t="s">
        <v>570</v>
      </c>
      <c r="E75" s="50" t="s">
        <v>215</v>
      </c>
      <c r="F75" s="51" t="s">
        <v>458</v>
      </c>
      <c r="G75" s="48" t="s">
        <v>458</v>
      </c>
      <c r="H75" s="52">
        <v>10</v>
      </c>
      <c r="I75" s="53">
        <v>7</v>
      </c>
      <c r="J75" s="53">
        <v>7</v>
      </c>
      <c r="K75" s="53" t="s">
        <v>37</v>
      </c>
      <c r="L75" s="59"/>
      <c r="M75" s="59"/>
      <c r="N75" s="59"/>
      <c r="O75" s="59"/>
      <c r="P75" s="55">
        <v>5</v>
      </c>
      <c r="Q75" s="56">
        <f t="shared" si="6"/>
        <v>6.3</v>
      </c>
      <c r="R75" s="57" t="str">
        <f t="shared" si="4"/>
        <v>C</v>
      </c>
      <c r="S75" s="58" t="str">
        <f t="shared" si="0"/>
        <v>Trung bình</v>
      </c>
      <c r="T75" s="42" t="str">
        <f t="shared" si="7"/>
        <v/>
      </c>
      <c r="U75" s="1"/>
      <c r="V75" s="45" t="str">
        <f t="shared" si="5"/>
        <v>Đạt</v>
      </c>
      <c r="W75" s="45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66"/>
    </row>
    <row r="76" spans="1:38" ht="18.75" customHeight="1" x14ac:dyDescent="0.35">
      <c r="B76" s="47">
        <v>68</v>
      </c>
      <c r="C76" s="48" t="s">
        <v>571</v>
      </c>
      <c r="D76" s="49" t="s">
        <v>187</v>
      </c>
      <c r="E76" s="50" t="s">
        <v>223</v>
      </c>
      <c r="F76" s="51" t="s">
        <v>419</v>
      </c>
      <c r="G76" s="48" t="s">
        <v>419</v>
      </c>
      <c r="H76" s="52">
        <v>9</v>
      </c>
      <c r="I76" s="53">
        <v>6</v>
      </c>
      <c r="J76" s="53">
        <v>6</v>
      </c>
      <c r="K76" s="53" t="s">
        <v>37</v>
      </c>
      <c r="L76" s="59"/>
      <c r="M76" s="59"/>
      <c r="N76" s="59"/>
      <c r="O76" s="59"/>
      <c r="P76" s="55">
        <v>1</v>
      </c>
      <c r="Q76" s="56">
        <f t="shared" si="6"/>
        <v>3.8</v>
      </c>
      <c r="R76" s="57" t="str">
        <f t="shared" si="4"/>
        <v>F</v>
      </c>
      <c r="S76" s="58" t="str">
        <f t="shared" si="0"/>
        <v>Kém</v>
      </c>
      <c r="T76" s="42" t="str">
        <f t="shared" si="7"/>
        <v/>
      </c>
      <c r="U76" s="1"/>
      <c r="V76" s="45" t="str">
        <f t="shared" si="5"/>
        <v>Học lại</v>
      </c>
      <c r="W76" s="45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66"/>
    </row>
    <row r="77" spans="1:38" ht="18.75" customHeight="1" x14ac:dyDescent="0.35">
      <c r="B77" s="104">
        <v>69</v>
      </c>
      <c r="C77" s="68" t="s">
        <v>572</v>
      </c>
      <c r="D77" s="69" t="s">
        <v>573</v>
      </c>
      <c r="E77" s="70" t="s">
        <v>574</v>
      </c>
      <c r="F77" s="71" t="s">
        <v>251</v>
      </c>
      <c r="G77" s="68" t="s">
        <v>251</v>
      </c>
      <c r="H77" s="72">
        <v>10</v>
      </c>
      <c r="I77" s="73">
        <v>6</v>
      </c>
      <c r="J77" s="73">
        <v>6</v>
      </c>
      <c r="K77" s="73" t="s">
        <v>37</v>
      </c>
      <c r="L77" s="74"/>
      <c r="M77" s="74"/>
      <c r="N77" s="74"/>
      <c r="O77" s="74"/>
      <c r="P77" s="67">
        <v>6</v>
      </c>
      <c r="Q77" s="105">
        <f t="shared" si="6"/>
        <v>6.4</v>
      </c>
      <c r="R77" s="75" t="str">
        <f t="shared" si="4"/>
        <v>C</v>
      </c>
      <c r="S77" s="76" t="str">
        <f t="shared" si="0"/>
        <v>Trung bình</v>
      </c>
      <c r="T77" s="101" t="str">
        <f t="shared" si="7"/>
        <v/>
      </c>
      <c r="U77" s="1"/>
      <c r="V77" s="45" t="str">
        <f t="shared" si="5"/>
        <v>Đạt</v>
      </c>
      <c r="W77" s="45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66"/>
    </row>
    <row r="78" spans="1:38" ht="16.5" x14ac:dyDescent="0.35">
      <c r="A78" s="66"/>
      <c r="B78" s="156" t="s">
        <v>38</v>
      </c>
      <c r="C78" s="156"/>
      <c r="D78" s="78"/>
      <c r="E78" s="79"/>
      <c r="F78" s="79"/>
      <c r="G78" s="79"/>
      <c r="H78" s="80"/>
      <c r="I78" s="81"/>
      <c r="J78" s="81"/>
      <c r="K78" s="82"/>
      <c r="L78" s="82"/>
      <c r="M78" s="82"/>
      <c r="N78" s="82"/>
      <c r="O78" s="82"/>
      <c r="P78" s="82"/>
      <c r="Q78" s="82"/>
      <c r="R78" s="82"/>
      <c r="S78" s="82"/>
      <c r="T78" s="82"/>
      <c r="U78" s="1"/>
    </row>
    <row r="79" spans="1:38" ht="16.5" customHeight="1" x14ac:dyDescent="0.35">
      <c r="A79" s="66"/>
      <c r="B79" s="83" t="s">
        <v>39</v>
      </c>
      <c r="C79" s="83"/>
      <c r="D79" s="84">
        <f>+$Y$7</f>
        <v>69</v>
      </c>
      <c r="E79" s="85" t="s">
        <v>40</v>
      </c>
      <c r="F79" s="85"/>
      <c r="G79" s="147" t="s">
        <v>41</v>
      </c>
      <c r="H79" s="147"/>
      <c r="I79" s="147"/>
      <c r="J79" s="147"/>
      <c r="K79" s="147"/>
      <c r="L79" s="147"/>
      <c r="M79" s="147"/>
      <c r="N79" s="147"/>
      <c r="O79" s="147"/>
      <c r="P79" s="44">
        <f>$Y$7 -COUNTIF($T$8:$T$238,"Vắng") -COUNTIF($T$8:$T$238,"Vắng có phép") - COUNTIF($T$8:$T$238,"Đình chỉ thi") - COUNTIF($T$8:$T$238,"Không đủ ĐKDT")</f>
        <v>68</v>
      </c>
      <c r="Q79" s="44"/>
      <c r="R79" s="86"/>
      <c r="S79" s="87"/>
      <c r="T79" s="87" t="s">
        <v>40</v>
      </c>
      <c r="U79" s="1"/>
    </row>
    <row r="80" spans="1:38" ht="16.5" customHeight="1" x14ac:dyDescent="0.35">
      <c r="A80" s="66"/>
      <c r="B80" s="83" t="s">
        <v>42</v>
      </c>
      <c r="C80" s="83"/>
      <c r="D80" s="84">
        <f>+$AJ$7</f>
        <v>67</v>
      </c>
      <c r="E80" s="85" t="s">
        <v>40</v>
      </c>
      <c r="F80" s="85"/>
      <c r="G80" s="147" t="s">
        <v>43</v>
      </c>
      <c r="H80" s="147"/>
      <c r="I80" s="147"/>
      <c r="J80" s="147"/>
      <c r="K80" s="147"/>
      <c r="L80" s="147"/>
      <c r="M80" s="147"/>
      <c r="N80" s="147"/>
      <c r="O80" s="147"/>
      <c r="P80" s="88">
        <f>COUNTIF($T$8:$T$114,"Vắng")</f>
        <v>1</v>
      </c>
      <c r="Q80" s="88"/>
      <c r="R80" s="89"/>
      <c r="S80" s="87"/>
      <c r="T80" s="87" t="s">
        <v>40</v>
      </c>
      <c r="U80" s="1"/>
    </row>
    <row r="81" spans="1:38" ht="16.5" customHeight="1" x14ac:dyDescent="0.35">
      <c r="A81" s="66"/>
      <c r="B81" s="83" t="s">
        <v>44</v>
      </c>
      <c r="C81" s="83"/>
      <c r="D81" s="90">
        <f>COUNTIF(V9:V77,"Học lại")</f>
        <v>2</v>
      </c>
      <c r="E81" s="85" t="s">
        <v>40</v>
      </c>
      <c r="F81" s="85"/>
      <c r="G81" s="147" t="s">
        <v>45</v>
      </c>
      <c r="H81" s="147"/>
      <c r="I81" s="147"/>
      <c r="J81" s="147"/>
      <c r="K81" s="147"/>
      <c r="L81" s="147"/>
      <c r="M81" s="147"/>
      <c r="N81" s="147"/>
      <c r="O81" s="147"/>
      <c r="P81" s="44">
        <f>COUNTIF($T$8:$T$114,"Vắng có phép")</f>
        <v>0</v>
      </c>
      <c r="Q81" s="44"/>
      <c r="R81" s="86"/>
      <c r="S81" s="87"/>
      <c r="T81" s="87" t="s">
        <v>40</v>
      </c>
      <c r="U81" s="1"/>
    </row>
    <row r="82" spans="1:38" ht="3" customHeight="1" x14ac:dyDescent="0.35">
      <c r="A82" s="66"/>
      <c r="B82" s="77"/>
      <c r="C82" s="78"/>
      <c r="D82" s="78"/>
      <c r="E82" s="79"/>
      <c r="F82" s="79"/>
      <c r="G82" s="79"/>
      <c r="H82" s="80"/>
      <c r="I82" s="81"/>
      <c r="J82" s="81"/>
      <c r="K82" s="82"/>
      <c r="L82" s="82"/>
      <c r="M82" s="82"/>
      <c r="N82" s="82"/>
      <c r="O82" s="82"/>
      <c r="P82" s="82"/>
      <c r="Q82" s="82"/>
      <c r="R82" s="82"/>
      <c r="S82" s="82"/>
      <c r="T82" s="82"/>
      <c r="U82" s="1"/>
    </row>
    <row r="83" spans="1:38" x14ac:dyDescent="0.35">
      <c r="B83" s="91" t="s">
        <v>46</v>
      </c>
      <c r="C83" s="91"/>
      <c r="D83" s="92">
        <f>COUNTIF(V9:V77,"Thi lại")</f>
        <v>0</v>
      </c>
      <c r="E83" s="93" t="s">
        <v>40</v>
      </c>
      <c r="F83" s="1"/>
      <c r="G83" s="1"/>
      <c r="H83" s="1"/>
      <c r="I83" s="1"/>
      <c r="J83" s="148"/>
      <c r="K83" s="148"/>
      <c r="L83" s="148"/>
      <c r="M83" s="148"/>
      <c r="N83" s="148"/>
      <c r="O83" s="148"/>
      <c r="P83" s="148"/>
      <c r="Q83" s="148"/>
      <c r="R83" s="148"/>
      <c r="S83" s="148"/>
      <c r="T83" s="148"/>
      <c r="U83" s="1"/>
    </row>
    <row r="84" spans="1:38" x14ac:dyDescent="0.35">
      <c r="B84" s="91"/>
      <c r="C84" s="91"/>
      <c r="D84" s="92"/>
      <c r="E84" s="93"/>
      <c r="F84" s="1"/>
      <c r="G84" s="1"/>
      <c r="H84" s="1"/>
      <c r="I84" s="1"/>
      <c r="J84" s="148" t="s">
        <v>696</v>
      </c>
      <c r="K84" s="148"/>
      <c r="L84" s="148"/>
      <c r="M84" s="148"/>
      <c r="N84" s="148"/>
      <c r="O84" s="148"/>
      <c r="P84" s="148"/>
      <c r="Q84" s="148"/>
      <c r="R84" s="148"/>
      <c r="S84" s="148"/>
      <c r="T84" s="148"/>
      <c r="U84" s="1"/>
    </row>
    <row r="85" spans="1:38" ht="34.5" customHeight="1" x14ac:dyDescent="0.35">
      <c r="A85" s="94"/>
      <c r="B85" s="149" t="s">
        <v>47</v>
      </c>
      <c r="C85" s="149"/>
      <c r="D85" s="149"/>
      <c r="E85" s="149"/>
      <c r="F85" s="149"/>
      <c r="G85" s="149"/>
      <c r="H85" s="149"/>
      <c r="I85" s="95"/>
      <c r="J85" s="150" t="s">
        <v>50</v>
      </c>
      <c r="K85" s="151"/>
      <c r="L85" s="151"/>
      <c r="M85" s="151"/>
      <c r="N85" s="151"/>
      <c r="O85" s="151"/>
      <c r="P85" s="151"/>
      <c r="Q85" s="151"/>
      <c r="R85" s="151"/>
      <c r="S85" s="151"/>
      <c r="T85" s="151"/>
      <c r="U85" s="1"/>
    </row>
    <row r="86" spans="1:38" ht="4.5" customHeight="1" x14ac:dyDescent="0.35">
      <c r="A86" s="66"/>
      <c r="B86" s="77"/>
      <c r="C86" s="96"/>
      <c r="D86" s="96"/>
      <c r="E86" s="97"/>
      <c r="F86" s="97"/>
      <c r="G86" s="97"/>
      <c r="H86" s="98"/>
      <c r="I86" s="99"/>
      <c r="J86" s="99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 spans="1:38" s="66" customFormat="1" x14ac:dyDescent="0.35">
      <c r="B87" s="149" t="s">
        <v>48</v>
      </c>
      <c r="C87" s="149"/>
      <c r="D87" s="152" t="s">
        <v>49</v>
      </c>
      <c r="E87" s="152"/>
      <c r="F87" s="152"/>
      <c r="G87" s="152"/>
      <c r="H87" s="152"/>
      <c r="I87" s="99"/>
      <c r="J87" s="99"/>
      <c r="K87" s="82"/>
      <c r="L87" s="82"/>
      <c r="M87" s="82"/>
      <c r="N87" s="82"/>
      <c r="O87" s="82"/>
      <c r="P87" s="82"/>
      <c r="Q87" s="82"/>
      <c r="R87" s="82"/>
      <c r="S87" s="82"/>
      <c r="T87" s="82"/>
      <c r="U87" s="1"/>
      <c r="V87" s="2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</row>
    <row r="88" spans="1:38" s="66" customFormat="1" x14ac:dyDescent="0.35">
      <c r="A88" s="4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2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</row>
    <row r="89" spans="1:38" s="66" customFormat="1" x14ac:dyDescent="0.35">
      <c r="A89" s="4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2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</row>
    <row r="90" spans="1:38" s="66" customFormat="1" x14ac:dyDescent="0.35">
      <c r="A90" s="4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2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</row>
    <row r="91" spans="1:38" s="66" customFormat="1" ht="9.75" customHeight="1" x14ac:dyDescent="0.35">
      <c r="A91" s="4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2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</row>
    <row r="92" spans="1:38" s="66" customFormat="1" ht="3.75" customHeight="1" x14ac:dyDescent="0.35">
      <c r="A92" s="4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2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</row>
    <row r="93" spans="1:38" s="66" customFormat="1" ht="18" customHeight="1" x14ac:dyDescent="0.35">
      <c r="A93" s="4"/>
      <c r="B93" s="146" t="s">
        <v>694</v>
      </c>
      <c r="C93" s="146"/>
      <c r="D93" s="146" t="s">
        <v>695</v>
      </c>
      <c r="E93" s="146"/>
      <c r="F93" s="146"/>
      <c r="G93" s="146"/>
      <c r="H93" s="146"/>
      <c r="I93" s="146"/>
      <c r="J93" s="146" t="s">
        <v>51</v>
      </c>
      <c r="K93" s="146"/>
      <c r="L93" s="146"/>
      <c r="M93" s="146"/>
      <c r="N93" s="146"/>
      <c r="O93" s="146"/>
      <c r="P93" s="146"/>
      <c r="Q93" s="146"/>
      <c r="R93" s="146"/>
      <c r="S93" s="146"/>
      <c r="T93" s="146"/>
      <c r="U93" s="1"/>
      <c r="V93" s="2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</row>
    <row r="94" spans="1:38" s="66" customFormat="1" ht="4.5" customHeight="1" x14ac:dyDescent="0.35">
      <c r="A94" s="4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2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</row>
    <row r="95" spans="1:38" ht="39" customHeight="1" x14ac:dyDescent="0.35">
      <c r="B95" s="154"/>
      <c r="C95" s="149"/>
      <c r="D95" s="149"/>
      <c r="E95" s="149"/>
      <c r="F95" s="149"/>
      <c r="G95" s="149"/>
      <c r="H95" s="154"/>
      <c r="I95" s="154"/>
      <c r="J95" s="154"/>
      <c r="K95" s="154"/>
      <c r="L95" s="154"/>
      <c r="M95" s="154"/>
      <c r="N95" s="155"/>
      <c r="O95" s="155"/>
      <c r="P95" s="155"/>
      <c r="Q95" s="155"/>
      <c r="R95" s="155"/>
      <c r="S95" s="155"/>
      <c r="T95" s="155"/>
    </row>
    <row r="96" spans="1:38" x14ac:dyDescent="0.35">
      <c r="B96" s="77"/>
      <c r="C96" s="96"/>
      <c r="D96" s="96"/>
      <c r="E96" s="97"/>
      <c r="F96" s="97"/>
      <c r="G96" s="97"/>
      <c r="H96" s="98"/>
      <c r="I96" s="99"/>
      <c r="J96" s="99"/>
      <c r="K96" s="1"/>
      <c r="L96" s="1"/>
      <c r="M96" s="1"/>
      <c r="N96" s="1"/>
      <c r="O96" s="1"/>
      <c r="P96" s="1"/>
      <c r="Q96" s="1"/>
      <c r="R96" s="1"/>
      <c r="S96" s="1"/>
      <c r="T96" s="1"/>
    </row>
    <row r="97" spans="2:20" x14ac:dyDescent="0.35">
      <c r="B97" s="149"/>
      <c r="C97" s="149"/>
      <c r="D97" s="152"/>
      <c r="E97" s="152"/>
      <c r="F97" s="152"/>
      <c r="G97" s="152"/>
      <c r="H97" s="152"/>
      <c r="I97" s="99"/>
      <c r="J97" s="99"/>
      <c r="K97" s="82"/>
      <c r="L97" s="82"/>
      <c r="M97" s="82"/>
      <c r="N97" s="82"/>
      <c r="O97" s="82"/>
      <c r="P97" s="82"/>
      <c r="Q97" s="82"/>
      <c r="R97" s="82"/>
      <c r="S97" s="82"/>
      <c r="T97" s="82"/>
    </row>
    <row r="98" spans="2:20" x14ac:dyDescent="0.3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</row>
    <row r="103" spans="2:20" x14ac:dyDescent="0.35">
      <c r="B103" s="153"/>
      <c r="C103" s="153"/>
      <c r="D103" s="153"/>
      <c r="E103" s="153"/>
      <c r="F103" s="153"/>
      <c r="G103" s="153"/>
      <c r="H103" s="153"/>
      <c r="I103" s="153"/>
      <c r="J103" s="153"/>
      <c r="K103" s="153"/>
      <c r="L103" s="153"/>
      <c r="M103" s="153"/>
      <c r="N103" s="153"/>
      <c r="O103" s="153"/>
      <c r="P103" s="153"/>
      <c r="Q103" s="153"/>
      <c r="R103" s="153"/>
      <c r="S103" s="153"/>
      <c r="T103" s="153"/>
    </row>
  </sheetData>
  <sheetProtection formatCells="0" formatColumns="0" formatRows="0" insertColumns="0" insertRows="0" insertHyperlinks="0" deleteColumns="0" deleteRows="0" sort="0" autoFilter="0" pivotTables="0"/>
  <autoFilter ref="A8:AL8">
    <filterColumn colId="1" showButton="0"/>
    <filterColumn colId="2" showButton="0"/>
    <filterColumn colId="3" showButton="0"/>
    <filterColumn colId="4" showButton="0"/>
    <filterColumn colId="5" showButton="0"/>
  </autoFilter>
  <mergeCells count="59">
    <mergeCell ref="B1:G1"/>
    <mergeCell ref="H1:T1"/>
    <mergeCell ref="B2:G2"/>
    <mergeCell ref="H2:T2"/>
    <mergeCell ref="AD3:AE5"/>
    <mergeCell ref="AF3:AG5"/>
    <mergeCell ref="AH3:AI5"/>
    <mergeCell ref="AJ3:AK5"/>
    <mergeCell ref="W3:W6"/>
    <mergeCell ref="X3:X6"/>
    <mergeCell ref="Y3:Y6"/>
    <mergeCell ref="Z3:AC5"/>
    <mergeCell ref="G4:K4"/>
    <mergeCell ref="O4:T4"/>
    <mergeCell ref="B3:C3"/>
    <mergeCell ref="D3:N3"/>
    <mergeCell ref="O3:T3"/>
    <mergeCell ref="B4:C4"/>
    <mergeCell ref="E4:F4"/>
    <mergeCell ref="S6:S7"/>
    <mergeCell ref="T6:T8"/>
    <mergeCell ref="R6:R7"/>
    <mergeCell ref="B8:G8"/>
    <mergeCell ref="J6:J7"/>
    <mergeCell ref="K6:K7"/>
    <mergeCell ref="L6:L7"/>
    <mergeCell ref="P6:P7"/>
    <mergeCell ref="Q6:Q8"/>
    <mergeCell ref="G6:G7"/>
    <mergeCell ref="H6:H7"/>
    <mergeCell ref="I6:I7"/>
    <mergeCell ref="B6:B7"/>
    <mergeCell ref="C6:C7"/>
    <mergeCell ref="D6:E7"/>
    <mergeCell ref="F6:F7"/>
    <mergeCell ref="B87:C87"/>
    <mergeCell ref="D87:H87"/>
    <mergeCell ref="J83:T83"/>
    <mergeCell ref="J84:T84"/>
    <mergeCell ref="B85:H85"/>
    <mergeCell ref="J85:T85"/>
    <mergeCell ref="G81:O81"/>
    <mergeCell ref="B78:C78"/>
    <mergeCell ref="G79:O79"/>
    <mergeCell ref="G80:O80"/>
    <mergeCell ref="M6:N6"/>
    <mergeCell ref="O6:O7"/>
    <mergeCell ref="N103:T103"/>
    <mergeCell ref="B93:C93"/>
    <mergeCell ref="D93:I93"/>
    <mergeCell ref="J93:T93"/>
    <mergeCell ref="B95:G95"/>
    <mergeCell ref="H95:M95"/>
    <mergeCell ref="N95:T95"/>
    <mergeCell ref="B97:C97"/>
    <mergeCell ref="D97:H97"/>
    <mergeCell ref="B103:D103"/>
    <mergeCell ref="E103:G103"/>
    <mergeCell ref="H103:M103"/>
  </mergeCells>
  <conditionalFormatting sqref="H9:P11">
    <cfRule type="cellIs" dxfId="39" priority="15" operator="greaterThan">
      <formula>10</formula>
    </cfRule>
  </conditionalFormatting>
  <conditionalFormatting sqref="P9:P11">
    <cfRule type="cellIs" dxfId="38" priority="11" operator="greaterThan">
      <formula>10</formula>
    </cfRule>
    <cfRule type="cellIs" dxfId="37" priority="12" operator="greaterThan">
      <formula>10</formula>
    </cfRule>
    <cfRule type="cellIs" dxfId="36" priority="13" operator="greaterThan">
      <formula>10</formula>
    </cfRule>
  </conditionalFormatting>
  <conditionalFormatting sqref="H9:K11">
    <cfRule type="cellIs" dxfId="35" priority="10" operator="greaterThan">
      <formula>10</formula>
    </cfRule>
  </conditionalFormatting>
  <conditionalFormatting sqref="O2">
    <cfRule type="duplicateValues" dxfId="34" priority="9"/>
  </conditionalFormatting>
  <conditionalFormatting sqref="O2">
    <cfRule type="duplicateValues" dxfId="33" priority="8"/>
  </conditionalFormatting>
  <conditionalFormatting sqref="H12:P77">
    <cfRule type="cellIs" dxfId="32" priority="7" operator="greaterThan">
      <formula>10</formula>
    </cfRule>
  </conditionalFormatting>
  <conditionalFormatting sqref="P12:P77">
    <cfRule type="cellIs" dxfId="31" priority="3" operator="greaterThan">
      <formula>10</formula>
    </cfRule>
    <cfRule type="cellIs" dxfId="30" priority="4" operator="greaterThan">
      <formula>10</formula>
    </cfRule>
    <cfRule type="cellIs" dxfId="29" priority="5" operator="greaterThan">
      <formula>10</formula>
    </cfRule>
  </conditionalFormatting>
  <conditionalFormatting sqref="H12:K77">
    <cfRule type="cellIs" dxfId="28" priority="2" operator="greaterThan">
      <formula>10</formula>
    </cfRule>
  </conditionalFormatting>
  <conditionalFormatting sqref="C1:C11 C78:C83 C94:C1048576">
    <cfRule type="duplicateValues" dxfId="27" priority="27"/>
  </conditionalFormatting>
  <conditionalFormatting sqref="C12:C77">
    <cfRule type="duplicateValues" dxfId="26" priority="30"/>
  </conditionalFormatting>
  <conditionalFormatting sqref="C84:C93">
    <cfRule type="duplicateValues" dxfId="25" priority="1"/>
  </conditionalFormatting>
  <dataValidations count="2">
    <dataValidation allowBlank="1" showInputMessage="1" showErrorMessage="1" errorTitle="Không xóa dữ liệu" error="Không xóa dữ liệu" prompt="Không xóa dữ liệu" sqref="D81 W3:AK7 X2:AK2 X9 AL2:AL7 V9:W77"/>
    <dataValidation type="decimal" allowBlank="1" showInputMessage="1" showErrorMessage="1" sqref="H9:K77">
      <formula1>0</formula1>
      <formula2>10</formula2>
    </dataValidation>
  </dataValidations>
  <pageMargins left="0.17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2"/>
  <sheetViews>
    <sheetView tabSelected="1" zoomScaleNormal="100" workbookViewId="0">
      <pane ySplit="2" topLeftCell="A3" activePane="bottomLeft" state="frozen"/>
      <selection activeCell="J12" sqref="J12"/>
      <selection pane="bottomLeft" activeCell="R5" sqref="R1:S1048576"/>
    </sheetView>
  </sheetViews>
  <sheetFormatPr defaultColWidth="9" defaultRowHeight="15.5" x14ac:dyDescent="0.35"/>
  <cols>
    <col min="1" max="1" width="0.4140625" style="4" customWidth="1"/>
    <col min="2" max="2" width="4" style="4" customWidth="1"/>
    <col min="3" max="3" width="13.4140625" style="4" customWidth="1"/>
    <col min="4" max="4" width="11" style="4" customWidth="1"/>
    <col min="5" max="5" width="13.4140625" style="4" customWidth="1"/>
    <col min="6" max="6" width="9.33203125" style="4" hidden="1" customWidth="1"/>
    <col min="7" max="7" width="13.75" style="4" customWidth="1"/>
    <col min="8" max="9" width="4.33203125" style="4" customWidth="1"/>
    <col min="10" max="10" width="5.58203125" style="4" customWidth="1"/>
    <col min="11" max="12" width="5.58203125" style="4" hidden="1" customWidth="1"/>
    <col min="13" max="13" width="7.08203125" style="4" hidden="1" customWidth="1"/>
    <col min="14" max="14" width="5.58203125" style="4" hidden="1" customWidth="1"/>
    <col min="15" max="15" width="8.08203125" style="4" hidden="1" customWidth="1"/>
    <col min="16" max="16" width="5.25" style="4" customWidth="1"/>
    <col min="17" max="17" width="6.4140625" style="4" customWidth="1"/>
    <col min="18" max="18" width="6.4140625" style="4" hidden="1" customWidth="1"/>
    <col min="19" max="19" width="11.9140625" style="4" hidden="1" customWidth="1"/>
    <col min="20" max="20" width="17.33203125" style="4" customWidth="1"/>
    <col min="21" max="21" width="5.75" style="4" customWidth="1"/>
    <col min="22" max="22" width="6.4140625" style="2" customWidth="1"/>
    <col min="23" max="38" width="9" style="3"/>
    <col min="39" max="16384" width="9" style="4"/>
  </cols>
  <sheetData>
    <row r="1" spans="2:38" ht="25.5" customHeight="1" x14ac:dyDescent="0.35">
      <c r="B1" s="141" t="s">
        <v>0</v>
      </c>
      <c r="C1" s="141"/>
      <c r="D1" s="141"/>
      <c r="E1" s="141"/>
      <c r="F1" s="141"/>
      <c r="G1" s="141"/>
      <c r="H1" s="142" t="s">
        <v>692</v>
      </c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"/>
    </row>
    <row r="2" spans="2:38" ht="19.5" customHeight="1" x14ac:dyDescent="0.35">
      <c r="B2" s="143" t="s">
        <v>1</v>
      </c>
      <c r="C2" s="143"/>
      <c r="D2" s="143"/>
      <c r="E2" s="143"/>
      <c r="F2" s="143"/>
      <c r="G2" s="143"/>
      <c r="H2" s="144" t="s">
        <v>53</v>
      </c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5"/>
      <c r="V2" s="6"/>
      <c r="AD2" s="2"/>
      <c r="AE2" s="7"/>
      <c r="AF2" s="2"/>
      <c r="AG2" s="2"/>
      <c r="AH2" s="2"/>
      <c r="AI2" s="7"/>
      <c r="AJ2" s="2"/>
    </row>
    <row r="3" spans="2:38" ht="21.5" customHeight="1" x14ac:dyDescent="0.35">
      <c r="B3" s="132" t="s">
        <v>2</v>
      </c>
      <c r="C3" s="132"/>
      <c r="D3" s="133" t="s">
        <v>54</v>
      </c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4" t="s">
        <v>57</v>
      </c>
      <c r="P3" s="134"/>
      <c r="Q3" s="134"/>
      <c r="R3" s="134"/>
      <c r="S3" s="134"/>
      <c r="T3" s="134"/>
      <c r="W3" s="127" t="s">
        <v>3</v>
      </c>
      <c r="X3" s="127" t="s">
        <v>4</v>
      </c>
      <c r="Y3" s="127" t="s">
        <v>5</v>
      </c>
      <c r="Z3" s="127" t="s">
        <v>6</v>
      </c>
      <c r="AA3" s="127"/>
      <c r="AB3" s="127"/>
      <c r="AC3" s="127"/>
      <c r="AD3" s="127" t="s">
        <v>7</v>
      </c>
      <c r="AE3" s="127"/>
      <c r="AF3" s="127" t="s">
        <v>8</v>
      </c>
      <c r="AG3" s="127"/>
      <c r="AH3" s="127" t="s">
        <v>9</v>
      </c>
      <c r="AI3" s="127"/>
      <c r="AJ3" s="127" t="s">
        <v>10</v>
      </c>
      <c r="AK3" s="127"/>
      <c r="AL3" s="9"/>
    </row>
    <row r="4" spans="2:38" ht="17.25" customHeight="1" x14ac:dyDescent="0.35">
      <c r="B4" s="128" t="s">
        <v>11</v>
      </c>
      <c r="C4" s="128"/>
      <c r="D4" s="100"/>
      <c r="E4" s="129" t="s">
        <v>12</v>
      </c>
      <c r="F4" s="129"/>
      <c r="G4" s="130">
        <v>43686</v>
      </c>
      <c r="H4" s="131"/>
      <c r="I4" s="131"/>
      <c r="J4" s="131"/>
      <c r="K4" s="131"/>
      <c r="L4" s="10"/>
      <c r="M4" s="10"/>
      <c r="N4" s="10"/>
      <c r="O4" s="129" t="s">
        <v>56</v>
      </c>
      <c r="P4" s="129"/>
      <c r="Q4" s="129"/>
      <c r="R4" s="129"/>
      <c r="S4" s="129"/>
      <c r="T4" s="129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  <c r="AH4" s="127"/>
      <c r="AI4" s="127"/>
      <c r="AJ4" s="127"/>
      <c r="AK4" s="127"/>
      <c r="AL4" s="9"/>
    </row>
    <row r="5" spans="2:38" ht="5.25" customHeight="1" x14ac:dyDescent="0.35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1"/>
      <c r="R5" s="1"/>
      <c r="S5" s="1"/>
      <c r="T5" s="1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9"/>
    </row>
    <row r="6" spans="2:38" ht="30.75" customHeight="1" x14ac:dyDescent="0.35">
      <c r="B6" s="123" t="s">
        <v>13</v>
      </c>
      <c r="C6" s="135" t="s">
        <v>14</v>
      </c>
      <c r="D6" s="137" t="s">
        <v>15</v>
      </c>
      <c r="E6" s="138"/>
      <c r="F6" s="123" t="s">
        <v>16</v>
      </c>
      <c r="G6" s="123" t="s">
        <v>4</v>
      </c>
      <c r="H6" s="126" t="s">
        <v>17</v>
      </c>
      <c r="I6" s="126" t="s">
        <v>18</v>
      </c>
      <c r="J6" s="126" t="s">
        <v>19</v>
      </c>
      <c r="K6" s="126" t="s">
        <v>20</v>
      </c>
      <c r="L6" s="122" t="s">
        <v>21</v>
      </c>
      <c r="M6" s="119" t="s">
        <v>22</v>
      </c>
      <c r="N6" s="121"/>
      <c r="O6" s="122" t="s">
        <v>23</v>
      </c>
      <c r="P6" s="122" t="s">
        <v>24</v>
      </c>
      <c r="Q6" s="123" t="s">
        <v>25</v>
      </c>
      <c r="R6" s="122" t="s">
        <v>26</v>
      </c>
      <c r="S6" s="123" t="s">
        <v>27</v>
      </c>
      <c r="T6" s="123" t="s">
        <v>28</v>
      </c>
      <c r="W6" s="127"/>
      <c r="X6" s="127"/>
      <c r="Y6" s="127"/>
      <c r="Z6" s="13" t="s">
        <v>29</v>
      </c>
      <c r="AA6" s="13" t="s">
        <v>30</v>
      </c>
      <c r="AB6" s="13" t="s">
        <v>31</v>
      </c>
      <c r="AC6" s="13" t="s">
        <v>32</v>
      </c>
      <c r="AD6" s="13" t="s">
        <v>33</v>
      </c>
      <c r="AE6" s="13" t="s">
        <v>32</v>
      </c>
      <c r="AF6" s="13" t="s">
        <v>33</v>
      </c>
      <c r="AG6" s="13" t="s">
        <v>32</v>
      </c>
      <c r="AH6" s="13" t="s">
        <v>33</v>
      </c>
      <c r="AI6" s="13" t="s">
        <v>32</v>
      </c>
      <c r="AJ6" s="13" t="s">
        <v>33</v>
      </c>
      <c r="AK6" s="14" t="s">
        <v>32</v>
      </c>
      <c r="AL6" s="15"/>
    </row>
    <row r="7" spans="2:38" ht="18" customHeight="1" x14ac:dyDescent="0.35">
      <c r="B7" s="125"/>
      <c r="C7" s="136"/>
      <c r="D7" s="139"/>
      <c r="E7" s="140"/>
      <c r="F7" s="125"/>
      <c r="G7" s="125"/>
      <c r="H7" s="126"/>
      <c r="I7" s="126"/>
      <c r="J7" s="126"/>
      <c r="K7" s="126"/>
      <c r="L7" s="122"/>
      <c r="M7" s="103" t="s">
        <v>34</v>
      </c>
      <c r="N7" s="103" t="s">
        <v>35</v>
      </c>
      <c r="O7" s="122"/>
      <c r="P7" s="122"/>
      <c r="Q7" s="124"/>
      <c r="R7" s="122"/>
      <c r="S7" s="125"/>
      <c r="T7" s="124"/>
      <c r="V7" s="17"/>
      <c r="W7" s="18" t="str">
        <f>+D3</f>
        <v>NGÔN NGỮ LẬP TRÌNH C++</v>
      </c>
      <c r="X7" s="19">
        <f>+P3</f>
        <v>0</v>
      </c>
      <c r="Y7" s="20">
        <f>+$AH$7+$AJ$7+$AF$7</f>
        <v>28</v>
      </c>
      <c r="Z7" s="7">
        <f>COUNTIF($S$8:$S$67,"Khiển trách")</f>
        <v>0</v>
      </c>
      <c r="AA7" s="7">
        <f>COUNTIF($S$8:$S$67,"Cảnh cáo")</f>
        <v>0</v>
      </c>
      <c r="AB7" s="7">
        <f>COUNTIF($S$8:$S$67,"Đình chỉ thi")</f>
        <v>0</v>
      </c>
      <c r="AC7" s="21">
        <f>+($Z$7+$AA$7+$AB$7)/$Y$7*100%</f>
        <v>0</v>
      </c>
      <c r="AD7" s="7">
        <f>SUM(COUNTIF($S$8:$S$65,"Vắng"),COUNTIF($S$8:$S$65,"Vắng có phép"))</f>
        <v>0</v>
      </c>
      <c r="AE7" s="22">
        <f>+$AD$7/$Y$7</f>
        <v>0</v>
      </c>
      <c r="AF7" s="23">
        <f>COUNTIF($V$8:$V$65,"Thi lại")</f>
        <v>0</v>
      </c>
      <c r="AG7" s="22">
        <f>+$AF$7/$Y$7</f>
        <v>0</v>
      </c>
      <c r="AH7" s="23">
        <f>COUNTIF($V$8:$V$66,"Học lại")</f>
        <v>18</v>
      </c>
      <c r="AI7" s="22">
        <f>+$AH$7/$Y$7</f>
        <v>0.6428571428571429</v>
      </c>
      <c r="AJ7" s="7">
        <f>COUNTIF($V$9:$V$66,"Đạt")</f>
        <v>10</v>
      </c>
      <c r="AK7" s="21">
        <f>+$AJ$7/$Y$7</f>
        <v>0.35714285714285715</v>
      </c>
      <c r="AL7" s="24"/>
    </row>
    <row r="8" spans="2:38" ht="14.25" customHeight="1" x14ac:dyDescent="0.35">
      <c r="B8" s="119" t="s">
        <v>36</v>
      </c>
      <c r="C8" s="120"/>
      <c r="D8" s="120"/>
      <c r="E8" s="120"/>
      <c r="F8" s="120"/>
      <c r="G8" s="121"/>
      <c r="H8" s="25">
        <v>10</v>
      </c>
      <c r="I8" s="25">
        <v>20</v>
      </c>
      <c r="J8" s="26">
        <v>20</v>
      </c>
      <c r="K8" s="25"/>
      <c r="L8" s="27"/>
      <c r="M8" s="28"/>
      <c r="N8" s="28"/>
      <c r="O8" s="28"/>
      <c r="P8" s="29">
        <v>50</v>
      </c>
      <c r="Q8" s="125"/>
      <c r="R8" s="30"/>
      <c r="S8" s="30"/>
      <c r="T8" s="125"/>
      <c r="W8" s="2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9"/>
    </row>
    <row r="9" spans="2:38" ht="18.75" customHeight="1" x14ac:dyDescent="0.35">
      <c r="B9" s="32">
        <v>1</v>
      </c>
      <c r="C9" s="33" t="s">
        <v>575</v>
      </c>
      <c r="D9" s="34" t="s">
        <v>155</v>
      </c>
      <c r="E9" s="35" t="s">
        <v>63</v>
      </c>
      <c r="F9" s="36"/>
      <c r="G9" s="33" t="s">
        <v>424</v>
      </c>
      <c r="H9" s="37">
        <v>9</v>
      </c>
      <c r="I9" s="38">
        <v>7</v>
      </c>
      <c r="J9" s="38">
        <v>3</v>
      </c>
      <c r="K9" s="115" t="s">
        <v>37</v>
      </c>
      <c r="L9" s="107"/>
      <c r="M9" s="107"/>
      <c r="N9" s="107"/>
      <c r="O9" s="107"/>
      <c r="P9" s="39">
        <v>1</v>
      </c>
      <c r="Q9" s="116">
        <f t="shared" ref="Q9:Q36" si="0">IF(P9="H","I",IF(OR(P9="DC",P9="C",P9="V"),0,ROUND(SUMPRODUCT(H9:P9,$H$8:$P$8)/100,1)))</f>
        <v>3.4</v>
      </c>
      <c r="R9" s="108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F</v>
      </c>
      <c r="S9" s="108" t="str">
        <f t="shared" ref="S9:S36" si="1">IF($Q9&lt;4,"Kém",IF(AND($Q9&gt;=4,$Q9&lt;=5.4),"Trung bình yếu",IF(AND($Q9&gt;=5.5,$Q9&lt;=6.9),"Trung bình",IF(AND($Q9&gt;=7,$Q9&lt;=8.4),"Khá",IF(AND($Q9&gt;=8.5,$Q9&lt;=10),"Giỏi","")))))</f>
        <v>Kém</v>
      </c>
      <c r="T9" s="109" t="s">
        <v>37</v>
      </c>
      <c r="U9" s="1"/>
      <c r="V9" s="45" t="str">
        <f t="shared" ref="V9:V36" si="2">IF(T9="Không đủ ĐKDT","Học lại",IF(T9="Đình chỉ thi","Học lại",IF(AND(MID(G9,2,2)&lt;"12",T9="Vắng"),"Thi lại",IF(T9="Vắng có phép", "Thi lại",IF(AND((MID(G9,2,2)&lt;"12"),Q9&lt;4.5),"Thi lại",IF(AND((MID(G9,2,2)&lt;"19"),Q9&lt;4),"Học lại",IF(AND((MID(G9,2,2)&gt;"18"),Q9&lt;4),"Thi lại",IF(AND(MID(G9,2,2)&gt;"18",P9=0),"Thi lại",IF(AND((MID(G9,2,2)&lt;"12"),P9=0),"Thi lại",IF(AND((MID(G9,2,2)&lt;"19"),(MID(G9,2,2)&gt;"11"),P9=0),"Học lại","Đạt"))))))))))</f>
        <v>Học lại</v>
      </c>
      <c r="W9" s="45"/>
      <c r="X9" s="46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9"/>
    </row>
    <row r="10" spans="2:38" ht="18.75" customHeight="1" x14ac:dyDescent="0.35">
      <c r="B10" s="47">
        <v>2</v>
      </c>
      <c r="C10" s="48" t="s">
        <v>576</v>
      </c>
      <c r="D10" s="49" t="s">
        <v>577</v>
      </c>
      <c r="E10" s="50" t="s">
        <v>63</v>
      </c>
      <c r="F10" s="51"/>
      <c r="G10" s="48" t="s">
        <v>241</v>
      </c>
      <c r="H10" s="52">
        <v>8</v>
      </c>
      <c r="I10" s="53">
        <v>7</v>
      </c>
      <c r="J10" s="53">
        <v>1.5</v>
      </c>
      <c r="K10" s="106" t="s">
        <v>37</v>
      </c>
      <c r="L10" s="110"/>
      <c r="M10" s="110"/>
      <c r="N10" s="110"/>
      <c r="O10" s="110"/>
      <c r="P10" s="54">
        <v>3.5</v>
      </c>
      <c r="Q10" s="56">
        <f t="shared" si="0"/>
        <v>4.3</v>
      </c>
      <c r="R10" s="111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</v>
      </c>
      <c r="S10" s="112" t="str">
        <f t="shared" si="1"/>
        <v>Trung bình yếu</v>
      </c>
      <c r="T10" s="113"/>
      <c r="U10" s="1"/>
      <c r="V10" s="45" t="str">
        <f t="shared" si="2"/>
        <v>Đạt</v>
      </c>
      <c r="W10" s="45"/>
      <c r="X10" s="31"/>
      <c r="Y10" s="31"/>
      <c r="Z10" s="31"/>
      <c r="AA10" s="13"/>
      <c r="AB10" s="13"/>
      <c r="AC10" s="13"/>
      <c r="AD10" s="13"/>
      <c r="AE10" s="8"/>
      <c r="AF10" s="13"/>
      <c r="AG10" s="13"/>
      <c r="AH10" s="13"/>
      <c r="AI10" s="13"/>
      <c r="AJ10" s="13"/>
      <c r="AK10" s="13"/>
      <c r="AL10" s="15"/>
    </row>
    <row r="11" spans="2:38" ht="18.75" customHeight="1" x14ac:dyDescent="0.35">
      <c r="B11" s="47">
        <v>3</v>
      </c>
      <c r="C11" s="48" t="s">
        <v>578</v>
      </c>
      <c r="D11" s="49" t="s">
        <v>73</v>
      </c>
      <c r="E11" s="50" t="s">
        <v>63</v>
      </c>
      <c r="F11" s="51"/>
      <c r="G11" s="48" t="s">
        <v>244</v>
      </c>
      <c r="H11" s="52">
        <v>0</v>
      </c>
      <c r="I11" s="53">
        <v>0</v>
      </c>
      <c r="J11" s="53">
        <v>0</v>
      </c>
      <c r="K11" s="53" t="s">
        <v>37</v>
      </c>
      <c r="L11" s="59"/>
      <c r="M11" s="110"/>
      <c r="N11" s="59"/>
      <c r="O11" s="59"/>
      <c r="P11" s="54" t="s">
        <v>698</v>
      </c>
      <c r="Q11" s="56">
        <f t="shared" si="0"/>
        <v>0</v>
      </c>
      <c r="R11" s="57" t="str">
        <f t="shared" ref="R11:R36" si="3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58" t="str">
        <f t="shared" si="1"/>
        <v>Kém</v>
      </c>
      <c r="T11" s="113" t="s">
        <v>699</v>
      </c>
      <c r="U11" s="1"/>
      <c r="V11" s="45" t="str">
        <f t="shared" si="2"/>
        <v>Học lại</v>
      </c>
      <c r="W11" s="45"/>
      <c r="X11" s="60"/>
      <c r="Y11" s="60"/>
      <c r="Z11" s="102"/>
      <c r="AA11" s="8"/>
      <c r="AB11" s="8"/>
      <c r="AC11" s="8"/>
      <c r="AD11" s="62"/>
      <c r="AE11" s="8"/>
      <c r="AF11" s="63"/>
      <c r="AG11" s="64"/>
      <c r="AH11" s="63"/>
      <c r="AI11" s="64"/>
      <c r="AJ11" s="63"/>
      <c r="AK11" s="8"/>
      <c r="AL11" s="65"/>
    </row>
    <row r="12" spans="2:38" ht="18.75" customHeight="1" x14ac:dyDescent="0.35">
      <c r="B12" s="47">
        <v>4</v>
      </c>
      <c r="C12" s="48" t="s">
        <v>579</v>
      </c>
      <c r="D12" s="49" t="s">
        <v>159</v>
      </c>
      <c r="E12" s="50" t="s">
        <v>580</v>
      </c>
      <c r="F12" s="51"/>
      <c r="G12" s="48" t="s">
        <v>235</v>
      </c>
      <c r="H12" s="52">
        <v>0</v>
      </c>
      <c r="I12" s="53">
        <v>0</v>
      </c>
      <c r="J12" s="53">
        <v>0</v>
      </c>
      <c r="K12" s="53" t="s">
        <v>37</v>
      </c>
      <c r="L12" s="59"/>
      <c r="M12" s="110"/>
      <c r="N12" s="59"/>
      <c r="O12" s="59"/>
      <c r="P12" s="54" t="s">
        <v>698</v>
      </c>
      <c r="Q12" s="56">
        <f t="shared" si="0"/>
        <v>0</v>
      </c>
      <c r="R12" s="57" t="str">
        <f t="shared" si="3"/>
        <v>F</v>
      </c>
      <c r="S12" s="58" t="str">
        <f t="shared" si="1"/>
        <v>Kém</v>
      </c>
      <c r="T12" s="113" t="s">
        <v>699</v>
      </c>
      <c r="U12" s="1"/>
      <c r="V12" s="45" t="str">
        <f t="shared" si="2"/>
        <v>Học lại</v>
      </c>
      <c r="W12" s="45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66"/>
    </row>
    <row r="13" spans="2:38" ht="18.75" customHeight="1" x14ac:dyDescent="0.35">
      <c r="B13" s="47">
        <v>5</v>
      </c>
      <c r="C13" s="48" t="s">
        <v>581</v>
      </c>
      <c r="D13" s="49" t="s">
        <v>582</v>
      </c>
      <c r="E13" s="50" t="s">
        <v>583</v>
      </c>
      <c r="F13" s="51"/>
      <c r="G13" s="48" t="s">
        <v>626</v>
      </c>
      <c r="H13" s="52">
        <v>0</v>
      </c>
      <c r="I13" s="53">
        <v>0</v>
      </c>
      <c r="J13" s="53">
        <v>0</v>
      </c>
      <c r="K13" s="53" t="s">
        <v>37</v>
      </c>
      <c r="L13" s="59"/>
      <c r="M13" s="110"/>
      <c r="N13" s="59"/>
      <c r="O13" s="59"/>
      <c r="P13" s="54" t="s">
        <v>698</v>
      </c>
      <c r="Q13" s="56">
        <f t="shared" si="0"/>
        <v>0</v>
      </c>
      <c r="R13" s="57" t="str">
        <f t="shared" si="3"/>
        <v>F</v>
      </c>
      <c r="S13" s="58" t="str">
        <f t="shared" si="1"/>
        <v>Kém</v>
      </c>
      <c r="T13" s="113" t="s">
        <v>699</v>
      </c>
      <c r="U13" s="1"/>
      <c r="V13" s="45" t="str">
        <f t="shared" si="2"/>
        <v>Học lại</v>
      </c>
      <c r="W13" s="45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66"/>
    </row>
    <row r="14" spans="2:38" ht="18.75" customHeight="1" x14ac:dyDescent="0.35">
      <c r="B14" s="47">
        <v>6</v>
      </c>
      <c r="C14" s="48" t="s">
        <v>584</v>
      </c>
      <c r="D14" s="49" t="s">
        <v>585</v>
      </c>
      <c r="E14" s="50" t="s">
        <v>272</v>
      </c>
      <c r="F14" s="51"/>
      <c r="G14" s="48" t="s">
        <v>422</v>
      </c>
      <c r="H14" s="52">
        <v>8</v>
      </c>
      <c r="I14" s="53">
        <v>4.5</v>
      </c>
      <c r="J14" s="53">
        <v>4.5</v>
      </c>
      <c r="K14" s="53" t="s">
        <v>37</v>
      </c>
      <c r="L14" s="59"/>
      <c r="M14" s="110"/>
      <c r="N14" s="59"/>
      <c r="O14" s="59"/>
      <c r="P14" s="54">
        <v>3</v>
      </c>
      <c r="Q14" s="56">
        <f t="shared" si="0"/>
        <v>4.0999999999999996</v>
      </c>
      <c r="R14" s="57" t="str">
        <f t="shared" si="3"/>
        <v>D</v>
      </c>
      <c r="S14" s="58" t="str">
        <f t="shared" si="1"/>
        <v>Trung bình yếu</v>
      </c>
      <c r="T14" s="113"/>
      <c r="U14" s="1"/>
      <c r="V14" s="45" t="str">
        <f t="shared" si="2"/>
        <v>Đạt</v>
      </c>
      <c r="W14" s="45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66"/>
    </row>
    <row r="15" spans="2:38" ht="18.75" customHeight="1" x14ac:dyDescent="0.35">
      <c r="B15" s="47">
        <v>7</v>
      </c>
      <c r="C15" s="48" t="s">
        <v>586</v>
      </c>
      <c r="D15" s="49" t="s">
        <v>587</v>
      </c>
      <c r="E15" s="50" t="s">
        <v>588</v>
      </c>
      <c r="F15" s="51"/>
      <c r="G15" s="48" t="s">
        <v>229</v>
      </c>
      <c r="H15" s="52">
        <v>8</v>
      </c>
      <c r="I15" s="53">
        <v>1.5</v>
      </c>
      <c r="J15" s="53">
        <v>0</v>
      </c>
      <c r="K15" s="53" t="s">
        <v>37</v>
      </c>
      <c r="L15" s="59"/>
      <c r="M15" s="110"/>
      <c r="N15" s="59"/>
      <c r="O15" s="59"/>
      <c r="P15" s="54" t="s">
        <v>698</v>
      </c>
      <c r="Q15" s="56">
        <f t="shared" si="0"/>
        <v>0</v>
      </c>
      <c r="R15" s="57" t="str">
        <f t="shared" si="3"/>
        <v>F</v>
      </c>
      <c r="S15" s="58" t="str">
        <f t="shared" si="1"/>
        <v>Kém</v>
      </c>
      <c r="T15" s="113" t="s">
        <v>699</v>
      </c>
      <c r="U15" s="1"/>
      <c r="V15" s="45" t="str">
        <f t="shared" si="2"/>
        <v>Học lại</v>
      </c>
      <c r="W15" s="45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66"/>
    </row>
    <row r="16" spans="2:38" ht="18.75" customHeight="1" x14ac:dyDescent="0.35">
      <c r="B16" s="47">
        <v>8</v>
      </c>
      <c r="C16" s="48" t="s">
        <v>589</v>
      </c>
      <c r="D16" s="49" t="s">
        <v>590</v>
      </c>
      <c r="E16" s="50" t="s">
        <v>588</v>
      </c>
      <c r="F16" s="51"/>
      <c r="G16" s="48" t="s">
        <v>627</v>
      </c>
      <c r="H16" s="52">
        <v>0</v>
      </c>
      <c r="I16" s="53">
        <v>0</v>
      </c>
      <c r="J16" s="53">
        <v>0</v>
      </c>
      <c r="K16" s="53" t="s">
        <v>37</v>
      </c>
      <c r="L16" s="59"/>
      <c r="M16" s="110"/>
      <c r="N16" s="59"/>
      <c r="O16" s="59"/>
      <c r="P16" s="54" t="s">
        <v>698</v>
      </c>
      <c r="Q16" s="56">
        <f t="shared" si="0"/>
        <v>0</v>
      </c>
      <c r="R16" s="57" t="str">
        <f t="shared" si="3"/>
        <v>F</v>
      </c>
      <c r="S16" s="58" t="str">
        <f t="shared" si="1"/>
        <v>Kém</v>
      </c>
      <c r="T16" s="113" t="s">
        <v>699</v>
      </c>
      <c r="U16" s="1"/>
      <c r="V16" s="45" t="str">
        <f t="shared" si="2"/>
        <v>Học lại</v>
      </c>
      <c r="W16" s="45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66"/>
    </row>
    <row r="17" spans="2:38" ht="18.75" customHeight="1" x14ac:dyDescent="0.35">
      <c r="B17" s="47">
        <v>9</v>
      </c>
      <c r="C17" s="48" t="s">
        <v>591</v>
      </c>
      <c r="D17" s="49" t="s">
        <v>592</v>
      </c>
      <c r="E17" s="50" t="s">
        <v>292</v>
      </c>
      <c r="F17" s="51"/>
      <c r="G17" s="48" t="s">
        <v>253</v>
      </c>
      <c r="H17" s="52">
        <v>9</v>
      </c>
      <c r="I17" s="53">
        <v>5</v>
      </c>
      <c r="J17" s="53">
        <v>2.5</v>
      </c>
      <c r="K17" s="53" t="s">
        <v>37</v>
      </c>
      <c r="L17" s="59"/>
      <c r="M17" s="110"/>
      <c r="N17" s="59"/>
      <c r="O17" s="59"/>
      <c r="P17" s="54">
        <v>3.5</v>
      </c>
      <c r="Q17" s="56">
        <f t="shared" si="0"/>
        <v>4.2</v>
      </c>
      <c r="R17" s="57" t="str">
        <f t="shared" si="3"/>
        <v>D</v>
      </c>
      <c r="S17" s="58" t="str">
        <f t="shared" si="1"/>
        <v>Trung bình yếu</v>
      </c>
      <c r="T17" s="113"/>
      <c r="U17" s="1"/>
      <c r="V17" s="45" t="str">
        <f t="shared" si="2"/>
        <v>Đạt</v>
      </c>
      <c r="W17" s="45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66"/>
    </row>
    <row r="18" spans="2:38" ht="18.75" customHeight="1" x14ac:dyDescent="0.35">
      <c r="B18" s="47">
        <v>10</v>
      </c>
      <c r="C18" s="48" t="s">
        <v>593</v>
      </c>
      <c r="D18" s="49" t="s">
        <v>118</v>
      </c>
      <c r="E18" s="50" t="s">
        <v>151</v>
      </c>
      <c r="F18" s="51"/>
      <c r="G18" s="48" t="s">
        <v>419</v>
      </c>
      <c r="H18" s="52">
        <v>8</v>
      </c>
      <c r="I18" s="53">
        <v>2.5</v>
      </c>
      <c r="J18" s="53">
        <v>4.5</v>
      </c>
      <c r="K18" s="53" t="s">
        <v>37</v>
      </c>
      <c r="L18" s="59"/>
      <c r="M18" s="110"/>
      <c r="N18" s="59"/>
      <c r="O18" s="59"/>
      <c r="P18" s="54">
        <v>5</v>
      </c>
      <c r="Q18" s="56">
        <f t="shared" si="0"/>
        <v>4.7</v>
      </c>
      <c r="R18" s="57" t="str">
        <f t="shared" si="3"/>
        <v>D</v>
      </c>
      <c r="S18" s="58" t="str">
        <f t="shared" si="1"/>
        <v>Trung bình yếu</v>
      </c>
      <c r="T18" s="113"/>
      <c r="U18" s="1"/>
      <c r="V18" s="45" t="str">
        <f t="shared" si="2"/>
        <v>Đạt</v>
      </c>
      <c r="W18" s="45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66"/>
    </row>
    <row r="19" spans="2:38" ht="18.75" customHeight="1" x14ac:dyDescent="0.35">
      <c r="B19" s="47">
        <v>11</v>
      </c>
      <c r="C19" s="48" t="s">
        <v>594</v>
      </c>
      <c r="D19" s="49" t="s">
        <v>595</v>
      </c>
      <c r="E19" s="50" t="s">
        <v>151</v>
      </c>
      <c r="F19" s="51"/>
      <c r="G19" s="48" t="s">
        <v>227</v>
      </c>
      <c r="H19" s="52">
        <v>9</v>
      </c>
      <c r="I19" s="53">
        <v>4</v>
      </c>
      <c r="J19" s="53">
        <v>3</v>
      </c>
      <c r="K19" s="53" t="s">
        <v>37</v>
      </c>
      <c r="L19" s="59"/>
      <c r="M19" s="110"/>
      <c r="N19" s="59"/>
      <c r="O19" s="59"/>
      <c r="P19" s="54">
        <v>1</v>
      </c>
      <c r="Q19" s="56">
        <f t="shared" si="0"/>
        <v>2.8</v>
      </c>
      <c r="R19" s="57" t="str">
        <f t="shared" si="3"/>
        <v>F</v>
      </c>
      <c r="S19" s="58" t="str">
        <f t="shared" si="1"/>
        <v>Kém</v>
      </c>
      <c r="T19" s="113"/>
      <c r="U19" s="1"/>
      <c r="V19" s="45" t="str">
        <f t="shared" si="2"/>
        <v>Học lại</v>
      </c>
      <c r="W19" s="45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66"/>
    </row>
    <row r="20" spans="2:38" ht="18.75" customHeight="1" x14ac:dyDescent="0.35">
      <c r="B20" s="47">
        <v>12</v>
      </c>
      <c r="C20" s="48" t="s">
        <v>596</v>
      </c>
      <c r="D20" s="49" t="s">
        <v>597</v>
      </c>
      <c r="E20" s="50" t="s">
        <v>305</v>
      </c>
      <c r="F20" s="51"/>
      <c r="G20" s="48" t="s">
        <v>628</v>
      </c>
      <c r="H20" s="52">
        <v>9</v>
      </c>
      <c r="I20" s="53">
        <v>8</v>
      </c>
      <c r="J20" s="53">
        <v>5</v>
      </c>
      <c r="K20" s="53" t="s">
        <v>37</v>
      </c>
      <c r="L20" s="59"/>
      <c r="M20" s="110"/>
      <c r="N20" s="59"/>
      <c r="O20" s="59"/>
      <c r="P20" s="54">
        <v>2.5</v>
      </c>
      <c r="Q20" s="56">
        <f t="shared" si="0"/>
        <v>4.8</v>
      </c>
      <c r="R20" s="57" t="str">
        <f t="shared" si="3"/>
        <v>D</v>
      </c>
      <c r="S20" s="58" t="str">
        <f t="shared" si="1"/>
        <v>Trung bình yếu</v>
      </c>
      <c r="T20" s="113"/>
      <c r="U20" s="1"/>
      <c r="V20" s="45" t="str">
        <f t="shared" si="2"/>
        <v>Đạt</v>
      </c>
      <c r="W20" s="45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66"/>
    </row>
    <row r="21" spans="2:38" ht="18.75" customHeight="1" x14ac:dyDescent="0.35">
      <c r="B21" s="47">
        <v>13</v>
      </c>
      <c r="C21" s="48" t="s">
        <v>598</v>
      </c>
      <c r="D21" s="49" t="s">
        <v>599</v>
      </c>
      <c r="E21" s="50" t="s">
        <v>314</v>
      </c>
      <c r="F21" s="51"/>
      <c r="G21" s="48" t="s">
        <v>422</v>
      </c>
      <c r="H21" s="52">
        <v>9</v>
      </c>
      <c r="I21" s="53">
        <v>5</v>
      </c>
      <c r="J21" s="53">
        <v>6</v>
      </c>
      <c r="K21" s="53" t="s">
        <v>37</v>
      </c>
      <c r="L21" s="59"/>
      <c r="M21" s="110"/>
      <c r="N21" s="59"/>
      <c r="O21" s="59"/>
      <c r="P21" s="54">
        <v>1</v>
      </c>
      <c r="Q21" s="56">
        <f t="shared" si="0"/>
        <v>3.6</v>
      </c>
      <c r="R21" s="57" t="str">
        <f t="shared" si="3"/>
        <v>F</v>
      </c>
      <c r="S21" s="58" t="str">
        <f t="shared" si="1"/>
        <v>Kém</v>
      </c>
      <c r="T21" s="113"/>
      <c r="U21" s="1"/>
      <c r="V21" s="45" t="str">
        <f t="shared" si="2"/>
        <v>Học lại</v>
      </c>
      <c r="W21" s="45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66"/>
    </row>
    <row r="22" spans="2:38" ht="18.75" customHeight="1" x14ac:dyDescent="0.35">
      <c r="B22" s="47">
        <v>14</v>
      </c>
      <c r="C22" s="48" t="s">
        <v>600</v>
      </c>
      <c r="D22" s="49" t="s">
        <v>599</v>
      </c>
      <c r="E22" s="50" t="s">
        <v>314</v>
      </c>
      <c r="F22" s="51"/>
      <c r="G22" s="48" t="s">
        <v>250</v>
      </c>
      <c r="H22" s="52">
        <v>8</v>
      </c>
      <c r="I22" s="53">
        <v>5</v>
      </c>
      <c r="J22" s="53">
        <v>2</v>
      </c>
      <c r="K22" s="53" t="s">
        <v>37</v>
      </c>
      <c r="L22" s="59"/>
      <c r="M22" s="110"/>
      <c r="N22" s="59"/>
      <c r="O22" s="59"/>
      <c r="P22" s="54">
        <v>1</v>
      </c>
      <c r="Q22" s="56">
        <f t="shared" si="0"/>
        <v>2.7</v>
      </c>
      <c r="R22" s="57" t="str">
        <f t="shared" si="3"/>
        <v>F</v>
      </c>
      <c r="S22" s="58" t="str">
        <f t="shared" si="1"/>
        <v>Kém</v>
      </c>
      <c r="T22" s="113"/>
      <c r="U22" s="1"/>
      <c r="V22" s="45" t="str">
        <f t="shared" si="2"/>
        <v>Học lại</v>
      </c>
      <c r="W22" s="45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66"/>
    </row>
    <row r="23" spans="2:38" ht="18.75" customHeight="1" x14ac:dyDescent="0.35">
      <c r="B23" s="47">
        <v>15</v>
      </c>
      <c r="C23" s="48" t="s">
        <v>601</v>
      </c>
      <c r="D23" s="49" t="s">
        <v>602</v>
      </c>
      <c r="E23" s="50" t="s">
        <v>603</v>
      </c>
      <c r="F23" s="51"/>
      <c r="G23" s="48" t="s">
        <v>626</v>
      </c>
      <c r="H23" s="52">
        <v>0</v>
      </c>
      <c r="I23" s="53">
        <v>0</v>
      </c>
      <c r="J23" s="53">
        <v>0</v>
      </c>
      <c r="K23" s="53" t="s">
        <v>37</v>
      </c>
      <c r="L23" s="59"/>
      <c r="M23" s="110"/>
      <c r="N23" s="59"/>
      <c r="O23" s="59"/>
      <c r="P23" s="54" t="s">
        <v>690</v>
      </c>
      <c r="Q23" s="56">
        <f t="shared" si="0"/>
        <v>0</v>
      </c>
      <c r="R23" s="57" t="str">
        <f t="shared" si="3"/>
        <v>F</v>
      </c>
      <c r="S23" s="58" t="str">
        <f t="shared" si="1"/>
        <v>Kém</v>
      </c>
      <c r="T23" s="113" t="s">
        <v>699</v>
      </c>
      <c r="U23" s="1"/>
      <c r="V23" s="45" t="str">
        <f t="shared" si="2"/>
        <v>Học lại</v>
      </c>
      <c r="W23" s="45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66"/>
    </row>
    <row r="24" spans="2:38" ht="18.75" customHeight="1" x14ac:dyDescent="0.35">
      <c r="B24" s="47">
        <v>16</v>
      </c>
      <c r="C24" s="48" t="s">
        <v>604</v>
      </c>
      <c r="D24" s="49" t="s">
        <v>159</v>
      </c>
      <c r="E24" s="50" t="s">
        <v>160</v>
      </c>
      <c r="F24" s="51"/>
      <c r="G24" s="48" t="s">
        <v>232</v>
      </c>
      <c r="H24" s="52">
        <v>8</v>
      </c>
      <c r="I24" s="53">
        <v>8</v>
      </c>
      <c r="J24" s="53">
        <v>8</v>
      </c>
      <c r="K24" s="53" t="s">
        <v>37</v>
      </c>
      <c r="L24" s="59"/>
      <c r="M24" s="110"/>
      <c r="N24" s="59"/>
      <c r="O24" s="59"/>
      <c r="P24" s="54">
        <v>2.5</v>
      </c>
      <c r="Q24" s="56">
        <f t="shared" si="0"/>
        <v>5.3</v>
      </c>
      <c r="R24" s="57" t="str">
        <f t="shared" si="3"/>
        <v>D+</v>
      </c>
      <c r="S24" s="58" t="str">
        <f t="shared" si="1"/>
        <v>Trung bình yếu</v>
      </c>
      <c r="T24" s="113"/>
      <c r="U24" s="1"/>
      <c r="V24" s="45" t="str">
        <f t="shared" si="2"/>
        <v>Đạt</v>
      </c>
      <c r="W24" s="45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66"/>
    </row>
    <row r="25" spans="2:38" ht="18.75" customHeight="1" x14ac:dyDescent="0.35">
      <c r="B25" s="47">
        <v>17</v>
      </c>
      <c r="C25" s="48" t="s">
        <v>605</v>
      </c>
      <c r="D25" s="49" t="s">
        <v>606</v>
      </c>
      <c r="E25" s="50" t="s">
        <v>334</v>
      </c>
      <c r="F25" s="51"/>
      <c r="G25" s="48" t="s">
        <v>629</v>
      </c>
      <c r="H25" s="52">
        <v>9</v>
      </c>
      <c r="I25" s="53">
        <v>5.5</v>
      </c>
      <c r="J25" s="53">
        <v>1.5</v>
      </c>
      <c r="K25" s="53" t="s">
        <v>37</v>
      </c>
      <c r="L25" s="59"/>
      <c r="M25" s="110"/>
      <c r="N25" s="59"/>
      <c r="O25" s="59"/>
      <c r="P25" s="54">
        <v>3.5</v>
      </c>
      <c r="Q25" s="56">
        <f t="shared" si="0"/>
        <v>4.0999999999999996</v>
      </c>
      <c r="R25" s="57" t="str">
        <f t="shared" si="3"/>
        <v>D</v>
      </c>
      <c r="S25" s="58" t="str">
        <f t="shared" si="1"/>
        <v>Trung bình yếu</v>
      </c>
      <c r="T25" s="113"/>
      <c r="U25" s="1"/>
      <c r="V25" s="45" t="str">
        <f t="shared" si="2"/>
        <v>Đạt</v>
      </c>
      <c r="W25" s="45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66"/>
    </row>
    <row r="26" spans="2:38" ht="18.75" customHeight="1" x14ac:dyDescent="0.35">
      <c r="B26" s="47">
        <v>18</v>
      </c>
      <c r="C26" s="48" t="s">
        <v>607</v>
      </c>
      <c r="D26" s="49" t="s">
        <v>474</v>
      </c>
      <c r="E26" s="50" t="s">
        <v>183</v>
      </c>
      <c r="F26" s="51"/>
      <c r="G26" s="48" t="s">
        <v>250</v>
      </c>
      <c r="H26" s="52">
        <v>0</v>
      </c>
      <c r="I26" s="53">
        <v>0</v>
      </c>
      <c r="J26" s="53">
        <v>0</v>
      </c>
      <c r="K26" s="53" t="s">
        <v>37</v>
      </c>
      <c r="L26" s="59"/>
      <c r="M26" s="110"/>
      <c r="N26" s="59"/>
      <c r="O26" s="59"/>
      <c r="P26" s="54" t="s">
        <v>690</v>
      </c>
      <c r="Q26" s="56">
        <f t="shared" si="0"/>
        <v>0</v>
      </c>
      <c r="R26" s="57" t="str">
        <f t="shared" si="3"/>
        <v>F</v>
      </c>
      <c r="S26" s="58" t="str">
        <f t="shared" si="1"/>
        <v>Kém</v>
      </c>
      <c r="T26" s="113" t="s">
        <v>699</v>
      </c>
      <c r="U26" s="1"/>
      <c r="V26" s="45" t="str">
        <f t="shared" si="2"/>
        <v>Học lại</v>
      </c>
      <c r="W26" s="45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66"/>
    </row>
    <row r="27" spans="2:38" ht="18.75" customHeight="1" x14ac:dyDescent="0.35">
      <c r="B27" s="47">
        <v>19</v>
      </c>
      <c r="C27" s="48" t="s">
        <v>608</v>
      </c>
      <c r="D27" s="49" t="s">
        <v>438</v>
      </c>
      <c r="E27" s="50" t="s">
        <v>352</v>
      </c>
      <c r="F27" s="51"/>
      <c r="G27" s="48" t="s">
        <v>249</v>
      </c>
      <c r="H27" s="52">
        <v>9</v>
      </c>
      <c r="I27" s="53">
        <v>5</v>
      </c>
      <c r="J27" s="53">
        <v>2.5</v>
      </c>
      <c r="K27" s="53" t="s">
        <v>37</v>
      </c>
      <c r="L27" s="59"/>
      <c r="M27" s="110"/>
      <c r="N27" s="59"/>
      <c r="O27" s="59"/>
      <c r="P27" s="54">
        <v>1</v>
      </c>
      <c r="Q27" s="56">
        <f t="shared" si="0"/>
        <v>2.9</v>
      </c>
      <c r="R27" s="57" t="str">
        <f t="shared" si="3"/>
        <v>F</v>
      </c>
      <c r="S27" s="58" t="str">
        <f t="shared" si="1"/>
        <v>Kém</v>
      </c>
      <c r="T27" s="113"/>
      <c r="U27" s="1"/>
      <c r="V27" s="45" t="str">
        <f t="shared" si="2"/>
        <v>Học lại</v>
      </c>
      <c r="W27" s="45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66"/>
    </row>
    <row r="28" spans="2:38" ht="18.75" customHeight="1" x14ac:dyDescent="0.35">
      <c r="B28" s="47">
        <v>20</v>
      </c>
      <c r="C28" s="48" t="s">
        <v>609</v>
      </c>
      <c r="D28" s="49" t="s">
        <v>592</v>
      </c>
      <c r="E28" s="50" t="s">
        <v>610</v>
      </c>
      <c r="F28" s="51"/>
      <c r="G28" s="48" t="s">
        <v>630</v>
      </c>
      <c r="H28" s="52">
        <v>9</v>
      </c>
      <c r="I28" s="53">
        <v>5</v>
      </c>
      <c r="J28" s="53">
        <v>2.5</v>
      </c>
      <c r="K28" s="53" t="s">
        <v>37</v>
      </c>
      <c r="L28" s="59"/>
      <c r="M28" s="110"/>
      <c r="N28" s="59"/>
      <c r="O28" s="59"/>
      <c r="P28" s="54">
        <v>3.5</v>
      </c>
      <c r="Q28" s="56">
        <f t="shared" si="0"/>
        <v>4.2</v>
      </c>
      <c r="R28" s="57" t="str">
        <f t="shared" si="3"/>
        <v>D</v>
      </c>
      <c r="S28" s="58" t="str">
        <f t="shared" si="1"/>
        <v>Trung bình yếu</v>
      </c>
      <c r="T28" s="113"/>
      <c r="U28" s="1"/>
      <c r="V28" s="45" t="str">
        <f t="shared" si="2"/>
        <v>Đạt</v>
      </c>
      <c r="W28" s="45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66"/>
    </row>
    <row r="29" spans="2:38" ht="18.75" customHeight="1" x14ac:dyDescent="0.35">
      <c r="B29" s="47">
        <v>21</v>
      </c>
      <c r="C29" s="48" t="s">
        <v>611</v>
      </c>
      <c r="D29" s="49" t="s">
        <v>266</v>
      </c>
      <c r="E29" s="50" t="s">
        <v>612</v>
      </c>
      <c r="F29" s="51"/>
      <c r="G29" s="48" t="s">
        <v>631</v>
      </c>
      <c r="H29" s="52">
        <v>7</v>
      </c>
      <c r="I29" s="53">
        <v>3</v>
      </c>
      <c r="J29" s="53">
        <v>0</v>
      </c>
      <c r="K29" s="53" t="s">
        <v>37</v>
      </c>
      <c r="L29" s="59"/>
      <c r="M29" s="110"/>
      <c r="N29" s="59"/>
      <c r="O29" s="59"/>
      <c r="P29" s="54" t="s">
        <v>690</v>
      </c>
      <c r="Q29" s="56">
        <f t="shared" si="0"/>
        <v>0</v>
      </c>
      <c r="R29" s="57" t="str">
        <f t="shared" si="3"/>
        <v>F</v>
      </c>
      <c r="S29" s="58" t="str">
        <f t="shared" si="1"/>
        <v>Kém</v>
      </c>
      <c r="T29" s="113" t="s">
        <v>699</v>
      </c>
      <c r="U29" s="1"/>
      <c r="V29" s="45" t="str">
        <f t="shared" si="2"/>
        <v>Học lại</v>
      </c>
      <c r="W29" s="45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66"/>
    </row>
    <row r="30" spans="2:38" ht="18.75" customHeight="1" x14ac:dyDescent="0.35">
      <c r="B30" s="47">
        <v>22</v>
      </c>
      <c r="C30" s="48" t="s">
        <v>613</v>
      </c>
      <c r="D30" s="49" t="s">
        <v>614</v>
      </c>
      <c r="E30" s="50" t="s">
        <v>366</v>
      </c>
      <c r="F30" s="51"/>
      <c r="G30" s="48" t="s">
        <v>243</v>
      </c>
      <c r="H30" s="52">
        <v>9</v>
      </c>
      <c r="I30" s="53">
        <v>1.5</v>
      </c>
      <c r="J30" s="53">
        <v>1.5</v>
      </c>
      <c r="K30" s="53" t="s">
        <v>37</v>
      </c>
      <c r="L30" s="59"/>
      <c r="M30" s="110"/>
      <c r="N30" s="59"/>
      <c r="O30" s="59"/>
      <c r="P30" s="54" t="s">
        <v>690</v>
      </c>
      <c r="Q30" s="56">
        <f t="shared" si="0"/>
        <v>0</v>
      </c>
      <c r="R30" s="57" t="str">
        <f t="shared" si="3"/>
        <v>F</v>
      </c>
      <c r="S30" s="58" t="str">
        <f t="shared" si="1"/>
        <v>Kém</v>
      </c>
      <c r="T30" s="113" t="s">
        <v>699</v>
      </c>
      <c r="U30" s="1"/>
      <c r="V30" s="45" t="str">
        <f t="shared" si="2"/>
        <v>Học lại</v>
      </c>
      <c r="W30" s="45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66"/>
    </row>
    <row r="31" spans="2:38" ht="18.75" customHeight="1" x14ac:dyDescent="0.35">
      <c r="B31" s="47">
        <v>23</v>
      </c>
      <c r="C31" s="48" t="s">
        <v>615</v>
      </c>
      <c r="D31" s="49" t="s">
        <v>193</v>
      </c>
      <c r="E31" s="50" t="s">
        <v>616</v>
      </c>
      <c r="F31" s="51"/>
      <c r="G31" s="48" t="s">
        <v>632</v>
      </c>
      <c r="H31" s="52">
        <v>9</v>
      </c>
      <c r="I31" s="53">
        <v>5</v>
      </c>
      <c r="J31" s="53">
        <v>0</v>
      </c>
      <c r="K31" s="53" t="s">
        <v>37</v>
      </c>
      <c r="L31" s="59"/>
      <c r="M31" s="110"/>
      <c r="N31" s="59"/>
      <c r="O31" s="59"/>
      <c r="P31" s="54" t="s">
        <v>690</v>
      </c>
      <c r="Q31" s="56">
        <f t="shared" si="0"/>
        <v>0</v>
      </c>
      <c r="R31" s="57" t="str">
        <f t="shared" si="3"/>
        <v>F</v>
      </c>
      <c r="S31" s="58" t="str">
        <f t="shared" si="1"/>
        <v>Kém</v>
      </c>
      <c r="T31" s="113" t="s">
        <v>699</v>
      </c>
      <c r="U31" s="1"/>
      <c r="V31" s="45" t="str">
        <f t="shared" si="2"/>
        <v>Học lại</v>
      </c>
      <c r="W31" s="45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66"/>
    </row>
    <row r="32" spans="2:38" ht="18.75" customHeight="1" x14ac:dyDescent="0.35">
      <c r="B32" s="47">
        <v>24</v>
      </c>
      <c r="C32" s="48" t="s">
        <v>617</v>
      </c>
      <c r="D32" s="49" t="s">
        <v>618</v>
      </c>
      <c r="E32" s="50" t="s">
        <v>616</v>
      </c>
      <c r="F32" s="51"/>
      <c r="G32" s="48" t="s">
        <v>250</v>
      </c>
      <c r="H32" s="52">
        <v>9</v>
      </c>
      <c r="I32" s="53">
        <v>4.5</v>
      </c>
      <c r="J32" s="53">
        <v>1.5</v>
      </c>
      <c r="K32" s="53" t="s">
        <v>37</v>
      </c>
      <c r="L32" s="59"/>
      <c r="M32" s="110"/>
      <c r="N32" s="59"/>
      <c r="O32" s="59"/>
      <c r="P32" s="54">
        <v>4</v>
      </c>
      <c r="Q32" s="56">
        <f t="shared" si="0"/>
        <v>4.0999999999999996</v>
      </c>
      <c r="R32" s="57" t="str">
        <f t="shared" si="3"/>
        <v>D</v>
      </c>
      <c r="S32" s="58" t="str">
        <f t="shared" si="1"/>
        <v>Trung bình yếu</v>
      </c>
      <c r="T32" s="113"/>
      <c r="U32" s="1"/>
      <c r="V32" s="45" t="str">
        <f t="shared" si="2"/>
        <v>Đạt</v>
      </c>
      <c r="W32" s="45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66"/>
    </row>
    <row r="33" spans="1:38" ht="18.75" customHeight="1" x14ac:dyDescent="0.35">
      <c r="B33" s="47">
        <v>25</v>
      </c>
      <c r="C33" s="48" t="s">
        <v>619</v>
      </c>
      <c r="D33" s="49" t="s">
        <v>521</v>
      </c>
      <c r="E33" s="50" t="s">
        <v>198</v>
      </c>
      <c r="F33" s="51"/>
      <c r="G33" s="48" t="s">
        <v>432</v>
      </c>
      <c r="H33" s="52">
        <v>0</v>
      </c>
      <c r="I33" s="53">
        <v>0</v>
      </c>
      <c r="J33" s="53">
        <v>0</v>
      </c>
      <c r="K33" s="53" t="s">
        <v>37</v>
      </c>
      <c r="L33" s="59"/>
      <c r="M33" s="110"/>
      <c r="N33" s="59"/>
      <c r="O33" s="59"/>
      <c r="P33" s="54" t="s">
        <v>698</v>
      </c>
      <c r="Q33" s="56">
        <f t="shared" si="0"/>
        <v>0</v>
      </c>
      <c r="R33" s="57" t="str">
        <f t="shared" si="3"/>
        <v>F</v>
      </c>
      <c r="S33" s="58" t="str">
        <f t="shared" si="1"/>
        <v>Kém</v>
      </c>
      <c r="T33" s="113" t="s">
        <v>699</v>
      </c>
      <c r="U33" s="1"/>
      <c r="V33" s="45" t="str">
        <f t="shared" si="2"/>
        <v>Học lại</v>
      </c>
      <c r="W33" s="45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66"/>
    </row>
    <row r="34" spans="1:38" ht="18.75" customHeight="1" x14ac:dyDescent="0.35">
      <c r="B34" s="47">
        <v>26</v>
      </c>
      <c r="C34" s="48" t="s">
        <v>620</v>
      </c>
      <c r="D34" s="49" t="s">
        <v>621</v>
      </c>
      <c r="E34" s="50" t="s">
        <v>415</v>
      </c>
      <c r="F34" s="51"/>
      <c r="G34" s="48" t="s">
        <v>241</v>
      </c>
      <c r="H34" s="52">
        <v>8</v>
      </c>
      <c r="I34" s="53">
        <v>5</v>
      </c>
      <c r="J34" s="53">
        <v>3.5</v>
      </c>
      <c r="K34" s="53" t="s">
        <v>37</v>
      </c>
      <c r="L34" s="59"/>
      <c r="M34" s="110"/>
      <c r="N34" s="59"/>
      <c r="O34" s="59"/>
      <c r="P34" s="54">
        <v>4.5</v>
      </c>
      <c r="Q34" s="56">
        <f t="shared" si="0"/>
        <v>4.8</v>
      </c>
      <c r="R34" s="57" t="str">
        <f t="shared" si="3"/>
        <v>D</v>
      </c>
      <c r="S34" s="58" t="str">
        <f t="shared" si="1"/>
        <v>Trung bình yếu</v>
      </c>
      <c r="T34" s="113"/>
      <c r="U34" s="1"/>
      <c r="V34" s="45" t="str">
        <f t="shared" si="2"/>
        <v>Đạt</v>
      </c>
      <c r="W34" s="45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66"/>
    </row>
    <row r="35" spans="1:38" ht="18.75" customHeight="1" x14ac:dyDescent="0.35">
      <c r="B35" s="47">
        <v>27</v>
      </c>
      <c r="C35" s="48" t="s">
        <v>622</v>
      </c>
      <c r="D35" s="49" t="s">
        <v>623</v>
      </c>
      <c r="E35" s="50" t="s">
        <v>415</v>
      </c>
      <c r="F35" s="51"/>
      <c r="G35" s="48" t="s">
        <v>633</v>
      </c>
      <c r="H35" s="52">
        <v>0</v>
      </c>
      <c r="I35" s="53">
        <v>0</v>
      </c>
      <c r="J35" s="53">
        <v>0</v>
      </c>
      <c r="K35" s="53" t="s">
        <v>37</v>
      </c>
      <c r="L35" s="59"/>
      <c r="M35" s="110"/>
      <c r="N35" s="59"/>
      <c r="O35" s="59"/>
      <c r="P35" s="54" t="s">
        <v>698</v>
      </c>
      <c r="Q35" s="56">
        <f t="shared" si="0"/>
        <v>0</v>
      </c>
      <c r="R35" s="57" t="str">
        <f t="shared" si="3"/>
        <v>F</v>
      </c>
      <c r="S35" s="58" t="str">
        <f t="shared" si="1"/>
        <v>Kém</v>
      </c>
      <c r="T35" s="113" t="s">
        <v>699</v>
      </c>
      <c r="U35" s="1"/>
      <c r="V35" s="45" t="str">
        <f t="shared" si="2"/>
        <v>Học lại</v>
      </c>
      <c r="W35" s="45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66"/>
    </row>
    <row r="36" spans="1:38" ht="18.75" customHeight="1" x14ac:dyDescent="0.35">
      <c r="B36" s="104">
        <v>28</v>
      </c>
      <c r="C36" s="68" t="s">
        <v>624</v>
      </c>
      <c r="D36" s="69" t="s">
        <v>438</v>
      </c>
      <c r="E36" s="70" t="s">
        <v>625</v>
      </c>
      <c r="F36" s="71"/>
      <c r="G36" s="68" t="s">
        <v>250</v>
      </c>
      <c r="H36" s="72">
        <v>9</v>
      </c>
      <c r="I36" s="73">
        <v>2.5</v>
      </c>
      <c r="J36" s="73">
        <v>1.5</v>
      </c>
      <c r="K36" s="73" t="s">
        <v>37</v>
      </c>
      <c r="L36" s="74"/>
      <c r="M36" s="117"/>
      <c r="N36" s="74"/>
      <c r="O36" s="74"/>
      <c r="P36" s="118">
        <v>1</v>
      </c>
      <c r="Q36" s="105">
        <f t="shared" si="0"/>
        <v>2.2000000000000002</v>
      </c>
      <c r="R36" s="75" t="str">
        <f t="shared" si="3"/>
        <v>F</v>
      </c>
      <c r="S36" s="76" t="str">
        <f t="shared" si="1"/>
        <v>Kém</v>
      </c>
      <c r="T36" s="114" t="s">
        <v>697</v>
      </c>
      <c r="U36" s="1"/>
      <c r="V36" s="45" t="str">
        <f t="shared" si="2"/>
        <v>Học lại</v>
      </c>
      <c r="W36" s="45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66"/>
    </row>
    <row r="37" spans="1:38" ht="16.5" x14ac:dyDescent="0.35">
      <c r="A37" s="66"/>
      <c r="B37" s="156" t="s">
        <v>38</v>
      </c>
      <c r="C37" s="156"/>
      <c r="D37" s="78"/>
      <c r="E37" s="79"/>
      <c r="F37" s="79"/>
      <c r="G37" s="79"/>
      <c r="H37" s="80"/>
      <c r="I37" s="81"/>
      <c r="J37" s="81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1"/>
    </row>
    <row r="38" spans="1:38" ht="16.5" customHeight="1" x14ac:dyDescent="0.35">
      <c r="A38" s="66"/>
      <c r="B38" s="83" t="s">
        <v>39</v>
      </c>
      <c r="C38" s="83"/>
      <c r="D38" s="84">
        <f>+$Y$7</f>
        <v>28</v>
      </c>
      <c r="E38" s="85" t="s">
        <v>40</v>
      </c>
      <c r="F38" s="85"/>
      <c r="G38" s="147" t="s">
        <v>41</v>
      </c>
      <c r="H38" s="147"/>
      <c r="I38" s="147"/>
      <c r="J38" s="147"/>
      <c r="K38" s="147"/>
      <c r="L38" s="147"/>
      <c r="M38" s="147"/>
      <c r="N38" s="147"/>
      <c r="O38" s="147"/>
      <c r="P38" s="44">
        <f>$Y$7 -COUNTIF($T$8:$T$197,"Vắng") -COUNTIF($T$8:$T$197,"Vắng có phép") - COUNTIF($T$8:$T$197,"Đình chỉ thi") - COUNTIF($T$8:$T$197,"Không đủ ĐKDT")</f>
        <v>15</v>
      </c>
      <c r="Q38" s="44"/>
      <c r="R38" s="86"/>
      <c r="S38" s="87"/>
      <c r="T38" s="87" t="s">
        <v>40</v>
      </c>
      <c r="U38" s="1"/>
    </row>
    <row r="39" spans="1:38" ht="16.5" customHeight="1" x14ac:dyDescent="0.35">
      <c r="A39" s="66"/>
      <c r="B39" s="83" t="s">
        <v>42</v>
      </c>
      <c r="C39" s="83"/>
      <c r="D39" s="84">
        <f>+$AJ$7</f>
        <v>10</v>
      </c>
      <c r="E39" s="85" t="s">
        <v>40</v>
      </c>
      <c r="F39" s="85"/>
      <c r="G39" s="147" t="s">
        <v>43</v>
      </c>
      <c r="H39" s="147"/>
      <c r="I39" s="147"/>
      <c r="J39" s="147"/>
      <c r="K39" s="147"/>
      <c r="L39" s="147"/>
      <c r="M39" s="147"/>
      <c r="N39" s="147"/>
      <c r="O39" s="147"/>
      <c r="P39" s="88">
        <f>COUNTIF($T$8:$T$73,"Vắng")</f>
        <v>1</v>
      </c>
      <c r="Q39" s="88"/>
      <c r="R39" s="89"/>
      <c r="S39" s="87"/>
      <c r="T39" s="87" t="s">
        <v>40</v>
      </c>
      <c r="U39" s="1"/>
    </row>
    <row r="40" spans="1:38" ht="16.5" customHeight="1" x14ac:dyDescent="0.35">
      <c r="A40" s="66"/>
      <c r="B40" s="83" t="s">
        <v>44</v>
      </c>
      <c r="C40" s="83"/>
      <c r="D40" s="90">
        <f>COUNTIF(V9:V36,"Học lại")</f>
        <v>18</v>
      </c>
      <c r="E40" s="85" t="s">
        <v>40</v>
      </c>
      <c r="F40" s="85"/>
      <c r="G40" s="147" t="s">
        <v>45</v>
      </c>
      <c r="H40" s="147"/>
      <c r="I40" s="147"/>
      <c r="J40" s="147"/>
      <c r="K40" s="147"/>
      <c r="L40" s="147"/>
      <c r="M40" s="147"/>
      <c r="N40" s="147"/>
      <c r="O40" s="147"/>
      <c r="P40" s="44">
        <f>COUNTIF($T$8:$T$73,"Vắng có phép")</f>
        <v>0</v>
      </c>
      <c r="Q40" s="44"/>
      <c r="R40" s="86"/>
      <c r="S40" s="87"/>
      <c r="T40" s="87" t="s">
        <v>40</v>
      </c>
      <c r="U40" s="1"/>
    </row>
    <row r="41" spans="1:38" ht="3" customHeight="1" x14ac:dyDescent="0.35">
      <c r="A41" s="66"/>
      <c r="B41" s="77"/>
      <c r="C41" s="78"/>
      <c r="D41" s="78"/>
      <c r="E41" s="79"/>
      <c r="F41" s="79"/>
      <c r="G41" s="79"/>
      <c r="H41" s="80"/>
      <c r="I41" s="81"/>
      <c r="J41" s="81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1"/>
    </row>
    <row r="42" spans="1:38" x14ac:dyDescent="0.35">
      <c r="B42" s="91" t="s">
        <v>46</v>
      </c>
      <c r="C42" s="91"/>
      <c r="D42" s="92">
        <f>COUNTIF(V9:V36,"Thi lại")</f>
        <v>0</v>
      </c>
      <c r="E42" s="93" t="s">
        <v>40</v>
      </c>
      <c r="F42" s="1"/>
      <c r="G42" s="1"/>
      <c r="H42" s="1"/>
      <c r="I42" s="1"/>
      <c r="J42" s="148"/>
      <c r="K42" s="148"/>
      <c r="L42" s="148"/>
      <c r="M42" s="148"/>
      <c r="N42" s="148"/>
      <c r="O42" s="148"/>
      <c r="P42" s="148"/>
      <c r="Q42" s="148"/>
      <c r="R42" s="148"/>
      <c r="S42" s="148"/>
      <c r="T42" s="148"/>
      <c r="U42" s="1"/>
    </row>
    <row r="43" spans="1:38" x14ac:dyDescent="0.35">
      <c r="B43" s="91"/>
      <c r="C43" s="91"/>
      <c r="D43" s="92"/>
      <c r="E43" s="93"/>
      <c r="F43" s="1"/>
      <c r="G43" s="1"/>
      <c r="H43" s="1"/>
      <c r="I43" s="1"/>
      <c r="J43" s="148" t="s">
        <v>52</v>
      </c>
      <c r="K43" s="148"/>
      <c r="L43" s="148"/>
      <c r="M43" s="148"/>
      <c r="N43" s="148"/>
      <c r="O43" s="148"/>
      <c r="P43" s="148"/>
      <c r="Q43" s="148"/>
      <c r="R43" s="148"/>
      <c r="S43" s="148"/>
      <c r="T43" s="148"/>
      <c r="U43" s="1"/>
    </row>
    <row r="44" spans="1:38" ht="34.5" customHeight="1" x14ac:dyDescent="0.35">
      <c r="A44" s="94"/>
      <c r="B44" s="149" t="s">
        <v>47</v>
      </c>
      <c r="C44" s="149"/>
      <c r="D44" s="149"/>
      <c r="E44" s="149"/>
      <c r="F44" s="149"/>
      <c r="G44" s="149"/>
      <c r="H44" s="149"/>
      <c r="I44" s="95"/>
      <c r="J44" s="150" t="s">
        <v>50</v>
      </c>
      <c r="K44" s="151"/>
      <c r="L44" s="151"/>
      <c r="M44" s="151"/>
      <c r="N44" s="151"/>
      <c r="O44" s="151"/>
      <c r="P44" s="151"/>
      <c r="Q44" s="151"/>
      <c r="R44" s="151"/>
      <c r="S44" s="151"/>
      <c r="T44" s="151"/>
      <c r="U44" s="1"/>
    </row>
    <row r="45" spans="1:38" ht="4.5" customHeight="1" x14ac:dyDescent="0.35">
      <c r="A45" s="66"/>
      <c r="B45" s="77"/>
      <c r="C45" s="96"/>
      <c r="D45" s="96"/>
      <c r="E45" s="97"/>
      <c r="F45" s="97"/>
      <c r="G45" s="97"/>
      <c r="H45" s="98"/>
      <c r="I45" s="99"/>
      <c r="J45" s="99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38" s="66" customFormat="1" x14ac:dyDescent="0.35">
      <c r="B46" s="149" t="s">
        <v>48</v>
      </c>
      <c r="C46" s="149"/>
      <c r="D46" s="152" t="s">
        <v>49</v>
      </c>
      <c r="E46" s="152"/>
      <c r="F46" s="152"/>
      <c r="G46" s="152"/>
      <c r="H46" s="152"/>
      <c r="I46" s="99"/>
      <c r="J46" s="99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1"/>
      <c r="V46" s="2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</row>
    <row r="47" spans="1:38" s="66" customFormat="1" x14ac:dyDescent="0.35">
      <c r="A47" s="4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2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</row>
    <row r="48" spans="1:38" s="66" customFormat="1" x14ac:dyDescent="0.35">
      <c r="A48" s="4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2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</row>
    <row r="49" spans="1:38" s="66" customFormat="1" x14ac:dyDescent="0.35">
      <c r="A49" s="4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2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</row>
    <row r="50" spans="1:38" s="66" customFormat="1" ht="9.75" customHeight="1" x14ac:dyDescent="0.35">
      <c r="A50" s="4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2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</row>
    <row r="51" spans="1:38" s="66" customFormat="1" ht="3.75" customHeight="1" x14ac:dyDescent="0.35">
      <c r="A51" s="4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2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</row>
    <row r="52" spans="1:38" s="66" customFormat="1" ht="18" customHeight="1" x14ac:dyDescent="0.35">
      <c r="A52" s="4"/>
      <c r="B52" s="146" t="s">
        <v>694</v>
      </c>
      <c r="C52" s="146"/>
      <c r="D52" s="146" t="s">
        <v>695</v>
      </c>
      <c r="E52" s="146"/>
      <c r="F52" s="146"/>
      <c r="G52" s="146"/>
      <c r="H52" s="146"/>
      <c r="I52" s="146"/>
      <c r="J52" s="146" t="s">
        <v>51</v>
      </c>
      <c r="K52" s="146"/>
      <c r="L52" s="146"/>
      <c r="M52" s="146"/>
      <c r="N52" s="146"/>
      <c r="O52" s="146"/>
      <c r="P52" s="146"/>
      <c r="Q52" s="146"/>
      <c r="R52" s="146"/>
      <c r="S52" s="146"/>
      <c r="T52" s="146"/>
      <c r="U52" s="1"/>
      <c r="V52" s="2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</row>
    <row r="53" spans="1:38" s="66" customFormat="1" ht="4.5" customHeight="1" x14ac:dyDescent="0.35">
      <c r="A53" s="4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2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</row>
    <row r="54" spans="1:38" ht="39" customHeight="1" x14ac:dyDescent="0.35">
      <c r="B54" s="154"/>
      <c r="C54" s="149"/>
      <c r="D54" s="149"/>
      <c r="E54" s="149"/>
      <c r="F54" s="149"/>
      <c r="G54" s="149"/>
      <c r="H54" s="154"/>
      <c r="I54" s="154"/>
      <c r="J54" s="154"/>
      <c r="K54" s="154"/>
      <c r="L54" s="154"/>
      <c r="M54" s="154"/>
      <c r="N54" s="155"/>
      <c r="O54" s="155"/>
      <c r="P54" s="155"/>
      <c r="Q54" s="155"/>
      <c r="R54" s="155"/>
      <c r="S54" s="155"/>
      <c r="T54" s="155"/>
    </row>
    <row r="55" spans="1:38" x14ac:dyDescent="0.35">
      <c r="B55" s="77"/>
      <c r="C55" s="96"/>
      <c r="D55" s="96"/>
      <c r="E55" s="97"/>
      <c r="F55" s="97"/>
      <c r="G55" s="97"/>
      <c r="H55" s="98"/>
      <c r="I55" s="99"/>
      <c r="J55" s="99"/>
      <c r="K55" s="1"/>
      <c r="L55" s="1"/>
      <c r="M55" s="1"/>
      <c r="N55" s="1"/>
      <c r="O55" s="1"/>
      <c r="P55" s="1"/>
      <c r="Q55" s="1"/>
      <c r="R55" s="1"/>
      <c r="S55" s="1"/>
      <c r="T55" s="1"/>
    </row>
    <row r="56" spans="1:38" x14ac:dyDescent="0.35">
      <c r="B56" s="149"/>
      <c r="C56" s="149"/>
      <c r="D56" s="152"/>
      <c r="E56" s="152"/>
      <c r="F56" s="152"/>
      <c r="G56" s="152"/>
      <c r="H56" s="152"/>
      <c r="I56" s="99"/>
      <c r="J56" s="99"/>
      <c r="K56" s="82"/>
      <c r="L56" s="82"/>
      <c r="M56" s="82"/>
      <c r="N56" s="82"/>
      <c r="O56" s="82"/>
      <c r="P56" s="82"/>
      <c r="Q56" s="82"/>
      <c r="R56" s="82"/>
      <c r="S56" s="82"/>
      <c r="T56" s="82"/>
    </row>
    <row r="57" spans="1:38" x14ac:dyDescent="0.3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</row>
    <row r="62" spans="1:38" x14ac:dyDescent="0.35">
      <c r="B62" s="153"/>
      <c r="C62" s="153"/>
      <c r="D62" s="153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3"/>
      <c r="T62" s="153"/>
    </row>
  </sheetData>
  <sheetProtection formatCells="0" formatColumns="0" formatRows="0" insertColumns="0" insertRows="0" insertHyperlinks="0" deleteColumns="0" deleteRows="0" sort="0" autoFilter="0" pivotTables="0"/>
  <autoFilter ref="A8:AL8">
    <filterColumn colId="1" showButton="0"/>
    <filterColumn colId="2" showButton="0"/>
    <filterColumn colId="3" showButton="0"/>
    <filterColumn colId="4" showButton="0"/>
    <filterColumn colId="5" showButton="0"/>
  </autoFilter>
  <mergeCells count="59">
    <mergeCell ref="B1:G1"/>
    <mergeCell ref="H1:T1"/>
    <mergeCell ref="B2:G2"/>
    <mergeCell ref="H2:T2"/>
    <mergeCell ref="AD3:AE5"/>
    <mergeCell ref="AF3:AG5"/>
    <mergeCell ref="AH3:AI5"/>
    <mergeCell ref="AJ3:AK5"/>
    <mergeCell ref="W3:W6"/>
    <mergeCell ref="X3:X6"/>
    <mergeCell ref="Y3:Y6"/>
    <mergeCell ref="Z3:AC5"/>
    <mergeCell ref="G4:K4"/>
    <mergeCell ref="O4:T4"/>
    <mergeCell ref="B3:C3"/>
    <mergeCell ref="D3:N3"/>
    <mergeCell ref="O3:T3"/>
    <mergeCell ref="B4:C4"/>
    <mergeCell ref="E4:F4"/>
    <mergeCell ref="S6:S7"/>
    <mergeCell ref="T6:T8"/>
    <mergeCell ref="R6:R7"/>
    <mergeCell ref="B8:G8"/>
    <mergeCell ref="J6:J7"/>
    <mergeCell ref="K6:K7"/>
    <mergeCell ref="L6:L7"/>
    <mergeCell ref="P6:P7"/>
    <mergeCell ref="Q6:Q8"/>
    <mergeCell ref="G6:G7"/>
    <mergeCell ref="H6:H7"/>
    <mergeCell ref="I6:I7"/>
    <mergeCell ref="B6:B7"/>
    <mergeCell ref="C6:C7"/>
    <mergeCell ref="D6:E7"/>
    <mergeCell ref="F6:F7"/>
    <mergeCell ref="B46:C46"/>
    <mergeCell ref="D46:H46"/>
    <mergeCell ref="J42:T42"/>
    <mergeCell ref="J43:T43"/>
    <mergeCell ref="B44:H44"/>
    <mergeCell ref="J44:T44"/>
    <mergeCell ref="G40:O40"/>
    <mergeCell ref="B37:C37"/>
    <mergeCell ref="G38:O38"/>
    <mergeCell ref="G39:O39"/>
    <mergeCell ref="M6:N6"/>
    <mergeCell ref="O6:O7"/>
    <mergeCell ref="N62:T62"/>
    <mergeCell ref="B52:C52"/>
    <mergeCell ref="D52:I52"/>
    <mergeCell ref="J52:T52"/>
    <mergeCell ref="B54:G54"/>
    <mergeCell ref="H54:M54"/>
    <mergeCell ref="N54:T54"/>
    <mergeCell ref="B56:C56"/>
    <mergeCell ref="D56:H56"/>
    <mergeCell ref="B62:D62"/>
    <mergeCell ref="E62:G62"/>
    <mergeCell ref="H62:M62"/>
  </mergeCells>
  <conditionalFormatting sqref="H11:L11 H9:J10 L9:O9 L10 N10:O11 M10:M36">
    <cfRule type="cellIs" dxfId="24" priority="21" operator="greaterThan">
      <formula>10</formula>
    </cfRule>
  </conditionalFormatting>
  <conditionalFormatting sqref="H11:K11 H9:J10">
    <cfRule type="cellIs" dxfId="23" priority="16" operator="greaterThan">
      <formula>10</formula>
    </cfRule>
  </conditionalFormatting>
  <conditionalFormatting sqref="O2">
    <cfRule type="duplicateValues" dxfId="22" priority="15"/>
  </conditionalFormatting>
  <conditionalFormatting sqref="O2">
    <cfRule type="duplicateValues" dxfId="21" priority="14"/>
  </conditionalFormatting>
  <conditionalFormatting sqref="H12:L36 N12:O36">
    <cfRule type="cellIs" dxfId="20" priority="13" operator="greaterThan">
      <formula>10</formula>
    </cfRule>
  </conditionalFormatting>
  <conditionalFormatting sqref="H12:K36">
    <cfRule type="cellIs" dxfId="19" priority="8" operator="greaterThan">
      <formula>10</formula>
    </cfRule>
  </conditionalFormatting>
  <conditionalFormatting sqref="K9">
    <cfRule type="cellIs" dxfId="18" priority="7" operator="greaterThan">
      <formula>10</formula>
    </cfRule>
  </conditionalFormatting>
  <conditionalFormatting sqref="K9">
    <cfRule type="cellIs" dxfId="17" priority="6" operator="greaterThan">
      <formula>10</formula>
    </cfRule>
  </conditionalFormatting>
  <conditionalFormatting sqref="K10">
    <cfRule type="cellIs" dxfId="16" priority="5" operator="greaterThan">
      <formula>10</formula>
    </cfRule>
  </conditionalFormatting>
  <conditionalFormatting sqref="K10">
    <cfRule type="cellIs" dxfId="15" priority="4" operator="greaterThan">
      <formula>10</formula>
    </cfRule>
  </conditionalFormatting>
  <conditionalFormatting sqref="C1:C11 C37:C43 C53:C1048576">
    <cfRule type="duplicateValues" dxfId="14" priority="33"/>
  </conditionalFormatting>
  <conditionalFormatting sqref="C12:C36">
    <cfRule type="duplicateValues" dxfId="13" priority="36"/>
  </conditionalFormatting>
  <conditionalFormatting sqref="P9">
    <cfRule type="cellIs" dxfId="12" priority="3" operator="greaterThan">
      <formula>10</formula>
    </cfRule>
  </conditionalFormatting>
  <conditionalFormatting sqref="P10:P36">
    <cfRule type="cellIs" dxfId="11" priority="2" operator="greaterThan">
      <formula>10</formula>
    </cfRule>
  </conditionalFormatting>
  <conditionalFormatting sqref="C44:C52">
    <cfRule type="duplicateValues" dxfId="10" priority="1"/>
  </conditionalFormatting>
  <dataValidations count="2">
    <dataValidation type="decimal" allowBlank="1" showInputMessage="1" showErrorMessage="1" sqref="H9:K36">
      <formula1>0</formula1>
      <formula2>10</formula2>
    </dataValidation>
    <dataValidation allowBlank="1" showInputMessage="1" showErrorMessage="1" errorTitle="Không xóa dữ liệu" error="Không xóa dữ liệu" prompt="Không xóa dữ liệu" sqref="D40 W3:AK7 X2:AK2 X9 AL2:AL7 V9:W36"/>
  </dataValidations>
  <pageMargins left="0.17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AL64"/>
  <sheetViews>
    <sheetView zoomScaleNormal="100" workbookViewId="0">
      <pane ySplit="2" topLeftCell="A3" activePane="bottomLeft" state="frozen"/>
      <selection activeCell="J12" sqref="J12"/>
      <selection pane="bottomLeft" activeCell="I60" sqref="I60"/>
    </sheetView>
  </sheetViews>
  <sheetFormatPr defaultColWidth="9" defaultRowHeight="15.5" x14ac:dyDescent="0.35"/>
  <cols>
    <col min="1" max="1" width="0.4140625" style="4" customWidth="1"/>
    <col min="2" max="2" width="4" style="4" customWidth="1"/>
    <col min="3" max="3" width="13.75" style="4" customWidth="1"/>
    <col min="4" max="4" width="11" style="4" customWidth="1"/>
    <col min="5" max="5" width="9.5" style="4" customWidth="1"/>
    <col min="6" max="6" width="9.33203125" style="4" hidden="1" customWidth="1"/>
    <col min="7" max="7" width="16.9140625" style="4" customWidth="1"/>
    <col min="8" max="10" width="4.33203125" style="4" customWidth="1"/>
    <col min="11" max="11" width="4.33203125" style="4" hidden="1" customWidth="1"/>
    <col min="12" max="12" width="3.25" style="4" hidden="1" customWidth="1"/>
    <col min="13" max="13" width="4.9140625" style="4" hidden="1" customWidth="1"/>
    <col min="14" max="14" width="9.6640625" style="4" hidden="1" customWidth="1"/>
    <col min="15" max="15" width="8.08203125" style="4" hidden="1" customWidth="1"/>
    <col min="16" max="16" width="5.25" style="4" customWidth="1"/>
    <col min="17" max="17" width="6.4140625" style="4" customWidth="1"/>
    <col min="18" max="18" width="6.4140625" style="4" hidden="1" customWidth="1"/>
    <col min="19" max="19" width="11.9140625" style="4" hidden="1" customWidth="1"/>
    <col min="20" max="20" width="20" style="4" customWidth="1"/>
    <col min="21" max="21" width="5.75" style="4" customWidth="1"/>
    <col min="22" max="22" width="6.4140625" style="2" customWidth="1"/>
    <col min="23" max="38" width="9" style="3"/>
    <col min="39" max="16384" width="9" style="4"/>
  </cols>
  <sheetData>
    <row r="1" spans="2:38" ht="23" customHeight="1" x14ac:dyDescent="0.35">
      <c r="B1" s="141" t="s">
        <v>0</v>
      </c>
      <c r="C1" s="141"/>
      <c r="D1" s="141"/>
      <c r="E1" s="141"/>
      <c r="F1" s="141"/>
      <c r="G1" s="141"/>
      <c r="H1" s="142" t="s">
        <v>692</v>
      </c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"/>
    </row>
    <row r="2" spans="2:38" ht="19.5" customHeight="1" x14ac:dyDescent="0.35">
      <c r="B2" s="143" t="s">
        <v>1</v>
      </c>
      <c r="C2" s="143"/>
      <c r="D2" s="143"/>
      <c r="E2" s="143"/>
      <c r="F2" s="143"/>
      <c r="G2" s="143"/>
      <c r="H2" s="144" t="s">
        <v>53</v>
      </c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5"/>
      <c r="V2" s="6"/>
      <c r="AD2" s="2"/>
      <c r="AE2" s="7"/>
      <c r="AF2" s="2"/>
      <c r="AG2" s="2"/>
      <c r="AH2" s="2"/>
      <c r="AI2" s="7"/>
      <c r="AJ2" s="2"/>
    </row>
    <row r="3" spans="2:38" ht="19.5" customHeight="1" x14ac:dyDescent="0.35">
      <c r="B3" s="132" t="s">
        <v>2</v>
      </c>
      <c r="C3" s="132"/>
      <c r="D3" s="133" t="s">
        <v>54</v>
      </c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4" t="s">
        <v>55</v>
      </c>
      <c r="P3" s="134"/>
      <c r="Q3" s="134"/>
      <c r="R3" s="134"/>
      <c r="S3" s="134"/>
      <c r="T3" s="134"/>
      <c r="W3" s="127" t="s">
        <v>3</v>
      </c>
      <c r="X3" s="127" t="s">
        <v>4</v>
      </c>
      <c r="Y3" s="127" t="s">
        <v>5</v>
      </c>
      <c r="Z3" s="127" t="s">
        <v>6</v>
      </c>
      <c r="AA3" s="127"/>
      <c r="AB3" s="127"/>
      <c r="AC3" s="127"/>
      <c r="AD3" s="127" t="s">
        <v>7</v>
      </c>
      <c r="AE3" s="127"/>
      <c r="AF3" s="127" t="s">
        <v>8</v>
      </c>
      <c r="AG3" s="127"/>
      <c r="AH3" s="127" t="s">
        <v>9</v>
      </c>
      <c r="AI3" s="127"/>
      <c r="AJ3" s="127" t="s">
        <v>10</v>
      </c>
      <c r="AK3" s="127"/>
      <c r="AL3" s="9"/>
    </row>
    <row r="4" spans="2:38" ht="17.25" customHeight="1" x14ac:dyDescent="0.35">
      <c r="B4" s="128" t="s">
        <v>11</v>
      </c>
      <c r="C4" s="128"/>
      <c r="D4" s="100"/>
      <c r="E4" s="129" t="s">
        <v>12</v>
      </c>
      <c r="F4" s="129"/>
      <c r="G4" s="130">
        <v>43686</v>
      </c>
      <c r="H4" s="131"/>
      <c r="I4" s="131"/>
      <c r="J4" s="131"/>
      <c r="K4" s="131"/>
      <c r="L4" s="10"/>
      <c r="M4" s="10"/>
      <c r="N4" s="10"/>
      <c r="O4" s="129" t="s">
        <v>56</v>
      </c>
      <c r="P4" s="129"/>
      <c r="Q4" s="129"/>
      <c r="R4" s="129"/>
      <c r="S4" s="129"/>
      <c r="T4" s="129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  <c r="AH4" s="127"/>
      <c r="AI4" s="127"/>
      <c r="AJ4" s="127"/>
      <c r="AK4" s="127"/>
      <c r="AL4" s="9"/>
    </row>
    <row r="5" spans="2:38" ht="5.25" customHeight="1" x14ac:dyDescent="0.35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1"/>
      <c r="R5" s="1"/>
      <c r="S5" s="1"/>
      <c r="T5" s="1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9"/>
    </row>
    <row r="6" spans="2:38" ht="30.75" customHeight="1" x14ac:dyDescent="0.35">
      <c r="B6" s="123" t="s">
        <v>13</v>
      </c>
      <c r="C6" s="135" t="s">
        <v>14</v>
      </c>
      <c r="D6" s="137" t="s">
        <v>15</v>
      </c>
      <c r="E6" s="138"/>
      <c r="F6" s="123" t="s">
        <v>16</v>
      </c>
      <c r="G6" s="123" t="s">
        <v>4</v>
      </c>
      <c r="H6" s="126" t="s">
        <v>17</v>
      </c>
      <c r="I6" s="126" t="s">
        <v>18</v>
      </c>
      <c r="J6" s="126" t="s">
        <v>19</v>
      </c>
      <c r="K6" s="126" t="s">
        <v>20</v>
      </c>
      <c r="L6" s="122" t="s">
        <v>21</v>
      </c>
      <c r="M6" s="119" t="s">
        <v>22</v>
      </c>
      <c r="N6" s="121"/>
      <c r="O6" s="122" t="s">
        <v>23</v>
      </c>
      <c r="P6" s="122" t="s">
        <v>24</v>
      </c>
      <c r="Q6" s="123" t="s">
        <v>25</v>
      </c>
      <c r="R6" s="122" t="s">
        <v>26</v>
      </c>
      <c r="S6" s="123" t="s">
        <v>27</v>
      </c>
      <c r="T6" s="123" t="s">
        <v>28</v>
      </c>
      <c r="W6" s="127"/>
      <c r="X6" s="127"/>
      <c r="Y6" s="127"/>
      <c r="Z6" s="13" t="s">
        <v>29</v>
      </c>
      <c r="AA6" s="13" t="s">
        <v>30</v>
      </c>
      <c r="AB6" s="13" t="s">
        <v>31</v>
      </c>
      <c r="AC6" s="13" t="s">
        <v>32</v>
      </c>
      <c r="AD6" s="13" t="s">
        <v>33</v>
      </c>
      <c r="AE6" s="13" t="s">
        <v>32</v>
      </c>
      <c r="AF6" s="13" t="s">
        <v>33</v>
      </c>
      <c r="AG6" s="13" t="s">
        <v>32</v>
      </c>
      <c r="AH6" s="13" t="s">
        <v>33</v>
      </c>
      <c r="AI6" s="13" t="s">
        <v>32</v>
      </c>
      <c r="AJ6" s="13" t="s">
        <v>33</v>
      </c>
      <c r="AK6" s="14" t="s">
        <v>32</v>
      </c>
      <c r="AL6" s="15"/>
    </row>
    <row r="7" spans="2:38" ht="21.5" customHeight="1" x14ac:dyDescent="0.35">
      <c r="B7" s="125"/>
      <c r="C7" s="136"/>
      <c r="D7" s="139"/>
      <c r="E7" s="140"/>
      <c r="F7" s="125"/>
      <c r="G7" s="125"/>
      <c r="H7" s="126"/>
      <c r="I7" s="126"/>
      <c r="J7" s="126"/>
      <c r="K7" s="126"/>
      <c r="L7" s="122"/>
      <c r="M7" s="16" t="s">
        <v>34</v>
      </c>
      <c r="N7" s="16" t="s">
        <v>35</v>
      </c>
      <c r="O7" s="122"/>
      <c r="P7" s="122"/>
      <c r="Q7" s="124"/>
      <c r="R7" s="122"/>
      <c r="S7" s="125"/>
      <c r="T7" s="124"/>
      <c r="V7" s="17"/>
      <c r="W7" s="18" t="str">
        <f>+D3</f>
        <v>NGÔN NGỮ LẬP TRÌNH C++</v>
      </c>
      <c r="X7" s="19">
        <f>+P3</f>
        <v>0</v>
      </c>
      <c r="Y7" s="20">
        <f>+$AH$7+$AJ$7+$AF$7</f>
        <v>31</v>
      </c>
      <c r="Z7" s="7">
        <f>COUNTIF($S$8:$S$69,"Khiển trách")</f>
        <v>0</v>
      </c>
      <c r="AA7" s="7">
        <f>COUNTIF($S$8:$S$69,"Cảnh cáo")</f>
        <v>0</v>
      </c>
      <c r="AB7" s="7">
        <f>COUNTIF($S$8:$S$69,"Đình chỉ thi")</f>
        <v>0</v>
      </c>
      <c r="AC7" s="21">
        <f>+($Z$7+$AA$7+$AB$7)/$Y$7*100%</f>
        <v>0</v>
      </c>
      <c r="AD7" s="7">
        <f>SUM(COUNTIF($S$8:$S$67,"Vắng"),COUNTIF($S$8:$S$67,"Vắng có phép"))</f>
        <v>0</v>
      </c>
      <c r="AE7" s="22">
        <f>+$AD$7/$Y$7</f>
        <v>0</v>
      </c>
      <c r="AF7" s="23">
        <f>COUNTIF($V$8:$V$67,"Thi lại")</f>
        <v>0</v>
      </c>
      <c r="AG7" s="22">
        <f>+$AF$7/$Y$7</f>
        <v>0</v>
      </c>
      <c r="AH7" s="23">
        <f>COUNTIF($V$8:$V$68,"Học lại")</f>
        <v>17</v>
      </c>
      <c r="AI7" s="22">
        <f>+$AH$7/$Y$7</f>
        <v>0.54838709677419351</v>
      </c>
      <c r="AJ7" s="7">
        <f>COUNTIF($V$9:$V$68,"Đạt")</f>
        <v>14</v>
      </c>
      <c r="AK7" s="21">
        <f>+$AJ$7/$Y$7</f>
        <v>0.45161290322580644</v>
      </c>
      <c r="AL7" s="24"/>
    </row>
    <row r="8" spans="2:38" ht="14.25" customHeight="1" x14ac:dyDescent="0.35">
      <c r="B8" s="119" t="s">
        <v>36</v>
      </c>
      <c r="C8" s="120"/>
      <c r="D8" s="120"/>
      <c r="E8" s="120"/>
      <c r="F8" s="120"/>
      <c r="G8" s="121"/>
      <c r="H8" s="25">
        <v>10</v>
      </c>
      <c r="I8" s="25">
        <v>20</v>
      </c>
      <c r="J8" s="26">
        <v>20</v>
      </c>
      <c r="K8" s="25"/>
      <c r="L8" s="27"/>
      <c r="M8" s="28"/>
      <c r="N8" s="28"/>
      <c r="O8" s="28"/>
      <c r="P8" s="29">
        <f>100-(H8+I8+J8+K8)</f>
        <v>50</v>
      </c>
      <c r="Q8" s="125"/>
      <c r="R8" s="30"/>
      <c r="S8" s="30"/>
      <c r="T8" s="125"/>
      <c r="W8" s="2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9"/>
    </row>
    <row r="9" spans="2:38" ht="19.5" customHeight="1" x14ac:dyDescent="0.35">
      <c r="B9" s="32">
        <v>1</v>
      </c>
      <c r="C9" s="33" t="s">
        <v>634</v>
      </c>
      <c r="D9" s="34" t="s">
        <v>365</v>
      </c>
      <c r="E9" s="35" t="s">
        <v>635</v>
      </c>
      <c r="F9" s="36"/>
      <c r="G9" s="33" t="s">
        <v>432</v>
      </c>
      <c r="H9" s="37">
        <v>9</v>
      </c>
      <c r="I9" s="38">
        <v>4</v>
      </c>
      <c r="J9" s="38">
        <v>3.5</v>
      </c>
      <c r="K9" s="38" t="s">
        <v>37</v>
      </c>
      <c r="L9" s="39"/>
      <c r="M9" s="39"/>
      <c r="N9" s="39"/>
      <c r="O9" s="39"/>
      <c r="P9" s="39">
        <v>3.5</v>
      </c>
      <c r="Q9" s="56">
        <f>IF(P9="H","I",IF(OR(P9="DC",P9="C",P9="V"),0,ROUND(SUMPRODUCT(H9:P9,$H$8:$P$8)/100,1)))</f>
        <v>4.2</v>
      </c>
      <c r="R9" s="41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D</v>
      </c>
      <c r="S9" s="41" t="str">
        <f t="shared" ref="S9:S39" si="0">IF($Q9&lt;4,"Kém",IF(AND($Q9&gt;=4,$Q9&lt;=5.4),"Trung bình yếu",IF(AND($Q9&gt;=5.5,$Q9&lt;=6.9),"Trung bình",IF(AND($Q9&gt;=7,$Q9&lt;=8.4),"Khá",IF(AND($Q9&gt;=8.5,$Q9&lt;=10),"Giỏi","")))))</f>
        <v>Trung bình yếu</v>
      </c>
      <c r="T9" s="43" t="str">
        <f>+IF(OR($H9=0,$I9=0,$J9=0,$K9=0),"Không đủ ĐKDT",IF(AND(P9=0,Q9&gt;=4),"Không đạt",IF(P9="V", "Vắng", IF(P9="DC", "Đình chỉ thi",IF(P9="H", "Vắng có phép","")))))</f>
        <v/>
      </c>
      <c r="U9" s="1"/>
      <c r="V9" s="45" t="str">
        <f t="shared" ref="V9:V39" si="1">IF(T9="Không đủ ĐKDT","Học lại",IF(T9="Đình chỉ thi","Học lại",IF(AND(MID(G9,2,2)&lt;"12",T9="Vắng"),"Thi lại",IF(T9="Vắng có phép", "Thi lại",IF(AND((MID(G9,2,2)&lt;"12"),Q9&lt;4.5),"Thi lại",IF(AND((MID(G9,2,2)&lt;"19"),Q9&lt;4),"Học lại",IF(AND((MID(G9,2,2)&gt;"18"),Q9&lt;4),"Thi lại",IF(AND(MID(G9,2,2)&gt;"18",P9=0),"Thi lại",IF(AND((MID(G9,2,2)&lt;"12"),P9=0),"Thi lại",IF(AND((MID(G9,2,2)&lt;"19"),(MID(G9,2,2)&gt;"11"),P9=0),"Học lại","Đạt"))))))))))</f>
        <v>Đạt</v>
      </c>
      <c r="W9" s="45"/>
      <c r="X9" s="46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9"/>
    </row>
    <row r="10" spans="2:38" ht="19.5" customHeight="1" x14ac:dyDescent="0.35">
      <c r="B10" s="47">
        <v>2</v>
      </c>
      <c r="C10" s="48" t="s">
        <v>636</v>
      </c>
      <c r="D10" s="49" t="s">
        <v>637</v>
      </c>
      <c r="E10" s="50" t="s">
        <v>63</v>
      </c>
      <c r="F10" s="51"/>
      <c r="G10" s="48" t="s">
        <v>227</v>
      </c>
      <c r="H10" s="52">
        <v>9</v>
      </c>
      <c r="I10" s="53">
        <v>5</v>
      </c>
      <c r="J10" s="53">
        <v>3</v>
      </c>
      <c r="K10" s="53" t="s">
        <v>37</v>
      </c>
      <c r="L10" s="54"/>
      <c r="M10" s="54"/>
      <c r="N10" s="54"/>
      <c r="O10" s="54"/>
      <c r="P10" s="54">
        <v>3.5</v>
      </c>
      <c r="Q10" s="56">
        <f t="shared" ref="Q10:Q39" si="2">IF(P10="H","I",IF(OR(P10="DC",P10="C",P10="V"),0,ROUND(SUMPRODUCT(H10:P10,$H$8:$P$8)/100,1)))</f>
        <v>4.3</v>
      </c>
      <c r="R10" s="57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</v>
      </c>
      <c r="S10" s="58" t="str">
        <f t="shared" si="0"/>
        <v>Trung bình yếu</v>
      </c>
      <c r="T10" s="42" t="str">
        <f t="shared" ref="T10:T39" si="3">+IF(OR($H10=0,$I10=0,$J10=0,$K10=0),"Không đủ ĐKDT",IF(AND(P10=0,Q10&gt;=4),"Không đạt",IF(P10="V", "Vắng", IF(P10="DC", "Đình chỉ thi",IF(P10="H", "Vắng có phép","")))))</f>
        <v/>
      </c>
      <c r="U10" s="1"/>
      <c r="V10" s="45" t="str">
        <f t="shared" si="1"/>
        <v>Đạt</v>
      </c>
      <c r="W10" s="45"/>
      <c r="X10" s="31"/>
      <c r="Y10" s="31"/>
      <c r="Z10" s="31"/>
      <c r="AA10" s="13"/>
      <c r="AB10" s="13"/>
      <c r="AC10" s="13"/>
      <c r="AD10" s="13"/>
      <c r="AE10" s="8"/>
      <c r="AF10" s="13"/>
      <c r="AG10" s="13"/>
      <c r="AH10" s="13"/>
      <c r="AI10" s="13"/>
      <c r="AJ10" s="13"/>
      <c r="AK10" s="13"/>
      <c r="AL10" s="15"/>
    </row>
    <row r="11" spans="2:38" ht="19.5" customHeight="1" x14ac:dyDescent="0.35">
      <c r="B11" s="47">
        <v>3</v>
      </c>
      <c r="C11" s="48" t="s">
        <v>638</v>
      </c>
      <c r="D11" s="49" t="s">
        <v>639</v>
      </c>
      <c r="E11" s="50" t="s">
        <v>63</v>
      </c>
      <c r="F11" s="51"/>
      <c r="G11" s="48" t="s">
        <v>630</v>
      </c>
      <c r="H11" s="52">
        <v>8</v>
      </c>
      <c r="I11" s="53">
        <v>2</v>
      </c>
      <c r="J11" s="53">
        <v>0</v>
      </c>
      <c r="K11" s="53" t="s">
        <v>37</v>
      </c>
      <c r="L11" s="59"/>
      <c r="M11" s="59"/>
      <c r="N11" s="59"/>
      <c r="O11" s="59"/>
      <c r="P11" s="59" t="s">
        <v>698</v>
      </c>
      <c r="Q11" s="56">
        <f t="shared" si="2"/>
        <v>0</v>
      </c>
      <c r="R11" s="57" t="str">
        <f t="shared" ref="R11:R39" si="4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58" t="str">
        <f t="shared" si="0"/>
        <v>Kém</v>
      </c>
      <c r="T11" s="42" t="str">
        <f t="shared" si="3"/>
        <v>Không đủ ĐKDT</v>
      </c>
      <c r="U11" s="1"/>
      <c r="V11" s="45" t="str">
        <f t="shared" si="1"/>
        <v>Học lại</v>
      </c>
      <c r="W11" s="45"/>
      <c r="X11" s="60"/>
      <c r="Y11" s="60"/>
      <c r="Z11" s="61"/>
      <c r="AA11" s="8"/>
      <c r="AB11" s="8"/>
      <c r="AC11" s="8"/>
      <c r="AD11" s="62"/>
      <c r="AE11" s="8"/>
      <c r="AF11" s="63"/>
      <c r="AG11" s="64"/>
      <c r="AH11" s="63"/>
      <c r="AI11" s="64"/>
      <c r="AJ11" s="63"/>
      <c r="AK11" s="8"/>
      <c r="AL11" s="65"/>
    </row>
    <row r="12" spans="2:38" ht="19.5" customHeight="1" x14ac:dyDescent="0.35">
      <c r="B12" s="47">
        <v>4</v>
      </c>
      <c r="C12" s="48" t="s">
        <v>640</v>
      </c>
      <c r="D12" s="49" t="s">
        <v>641</v>
      </c>
      <c r="E12" s="50" t="s">
        <v>642</v>
      </c>
      <c r="F12" s="51"/>
      <c r="G12" s="48" t="s">
        <v>227</v>
      </c>
      <c r="H12" s="52">
        <v>9</v>
      </c>
      <c r="I12" s="53">
        <v>2</v>
      </c>
      <c r="J12" s="53">
        <v>1.5</v>
      </c>
      <c r="K12" s="53" t="s">
        <v>37</v>
      </c>
      <c r="L12" s="59"/>
      <c r="M12" s="59"/>
      <c r="N12" s="59"/>
      <c r="O12" s="59"/>
      <c r="P12" s="59">
        <v>1</v>
      </c>
      <c r="Q12" s="56">
        <f t="shared" si="2"/>
        <v>2.1</v>
      </c>
      <c r="R12" s="57" t="str">
        <f t="shared" si="4"/>
        <v>F</v>
      </c>
      <c r="S12" s="58" t="str">
        <f t="shared" si="0"/>
        <v>Kém</v>
      </c>
      <c r="T12" s="42" t="str">
        <f t="shared" si="3"/>
        <v/>
      </c>
      <c r="U12" s="1"/>
      <c r="V12" s="45" t="str">
        <f t="shared" si="1"/>
        <v>Học lại</v>
      </c>
      <c r="W12" s="45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66"/>
    </row>
    <row r="13" spans="2:38" ht="19.5" customHeight="1" x14ac:dyDescent="0.35">
      <c r="B13" s="47">
        <v>5</v>
      </c>
      <c r="C13" s="48" t="s">
        <v>643</v>
      </c>
      <c r="D13" s="49" t="s">
        <v>644</v>
      </c>
      <c r="E13" s="50" t="s">
        <v>96</v>
      </c>
      <c r="F13" s="51"/>
      <c r="G13" s="48" t="s">
        <v>248</v>
      </c>
      <c r="H13" s="52">
        <v>9</v>
      </c>
      <c r="I13" s="53">
        <v>2</v>
      </c>
      <c r="J13" s="53">
        <v>3</v>
      </c>
      <c r="K13" s="53" t="s">
        <v>37</v>
      </c>
      <c r="L13" s="59"/>
      <c r="M13" s="59"/>
      <c r="N13" s="59"/>
      <c r="O13" s="59"/>
      <c r="P13" s="59">
        <v>1</v>
      </c>
      <c r="Q13" s="56">
        <f t="shared" si="2"/>
        <v>2.4</v>
      </c>
      <c r="R13" s="57" t="str">
        <f t="shared" si="4"/>
        <v>F</v>
      </c>
      <c r="S13" s="58" t="str">
        <f t="shared" si="0"/>
        <v>Kém</v>
      </c>
      <c r="T13" s="42" t="str">
        <f t="shared" si="3"/>
        <v/>
      </c>
      <c r="U13" s="1"/>
      <c r="V13" s="45" t="str">
        <f t="shared" si="1"/>
        <v>Học lại</v>
      </c>
      <c r="W13" s="45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66"/>
    </row>
    <row r="14" spans="2:38" ht="19.5" customHeight="1" x14ac:dyDescent="0.35">
      <c r="B14" s="47">
        <v>6</v>
      </c>
      <c r="C14" s="48" t="s">
        <v>645</v>
      </c>
      <c r="D14" s="49" t="s">
        <v>111</v>
      </c>
      <c r="E14" s="50" t="s">
        <v>96</v>
      </c>
      <c r="F14" s="51"/>
      <c r="G14" s="48" t="s">
        <v>427</v>
      </c>
      <c r="H14" s="52">
        <v>9</v>
      </c>
      <c r="I14" s="53">
        <v>5.5</v>
      </c>
      <c r="J14" s="53">
        <v>1.5</v>
      </c>
      <c r="K14" s="53" t="s">
        <v>37</v>
      </c>
      <c r="L14" s="59"/>
      <c r="M14" s="59"/>
      <c r="N14" s="59"/>
      <c r="O14" s="59"/>
      <c r="P14" s="59">
        <v>3.5</v>
      </c>
      <c r="Q14" s="56">
        <f t="shared" si="2"/>
        <v>4.0999999999999996</v>
      </c>
      <c r="R14" s="57" t="str">
        <f t="shared" si="4"/>
        <v>D</v>
      </c>
      <c r="S14" s="58" t="str">
        <f t="shared" si="0"/>
        <v>Trung bình yếu</v>
      </c>
      <c r="T14" s="42" t="str">
        <f t="shared" si="3"/>
        <v/>
      </c>
      <c r="U14" s="1"/>
      <c r="V14" s="45" t="str">
        <f t="shared" si="1"/>
        <v>Đạt</v>
      </c>
      <c r="W14" s="45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66"/>
    </row>
    <row r="15" spans="2:38" ht="19.5" customHeight="1" x14ac:dyDescent="0.35">
      <c r="B15" s="47">
        <v>7</v>
      </c>
      <c r="C15" s="48" t="s">
        <v>646</v>
      </c>
      <c r="D15" s="49" t="s">
        <v>647</v>
      </c>
      <c r="E15" s="50" t="s">
        <v>272</v>
      </c>
      <c r="F15" s="51"/>
      <c r="G15" s="48" t="s">
        <v>227</v>
      </c>
      <c r="H15" s="52">
        <v>9</v>
      </c>
      <c r="I15" s="53">
        <v>5</v>
      </c>
      <c r="J15" s="53">
        <v>1.5</v>
      </c>
      <c r="K15" s="53" t="s">
        <v>37</v>
      </c>
      <c r="L15" s="59"/>
      <c r="M15" s="59"/>
      <c r="N15" s="59"/>
      <c r="O15" s="59"/>
      <c r="P15" s="59">
        <v>1</v>
      </c>
      <c r="Q15" s="56">
        <f t="shared" si="2"/>
        <v>2.7</v>
      </c>
      <c r="R15" s="57" t="str">
        <f t="shared" si="4"/>
        <v>F</v>
      </c>
      <c r="S15" s="58" t="str">
        <f t="shared" si="0"/>
        <v>Kém</v>
      </c>
      <c r="T15" s="42" t="str">
        <f t="shared" si="3"/>
        <v/>
      </c>
      <c r="U15" s="1"/>
      <c r="V15" s="45" t="str">
        <f t="shared" si="1"/>
        <v>Học lại</v>
      </c>
      <c r="W15" s="45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66"/>
    </row>
    <row r="16" spans="2:38" ht="19.5" customHeight="1" x14ac:dyDescent="0.35">
      <c r="B16" s="47">
        <v>8</v>
      </c>
      <c r="C16" s="48" t="s">
        <v>648</v>
      </c>
      <c r="D16" s="49" t="s">
        <v>107</v>
      </c>
      <c r="E16" s="50" t="s">
        <v>275</v>
      </c>
      <c r="F16" s="51"/>
      <c r="G16" s="48" t="s">
        <v>422</v>
      </c>
      <c r="H16" s="52">
        <v>9</v>
      </c>
      <c r="I16" s="53">
        <v>8</v>
      </c>
      <c r="J16" s="53">
        <v>3.5</v>
      </c>
      <c r="K16" s="53" t="s">
        <v>37</v>
      </c>
      <c r="L16" s="59"/>
      <c r="M16" s="59"/>
      <c r="N16" s="59"/>
      <c r="O16" s="59"/>
      <c r="P16" s="59">
        <v>1</v>
      </c>
      <c r="Q16" s="56">
        <f t="shared" si="2"/>
        <v>3.7</v>
      </c>
      <c r="R16" s="57" t="str">
        <f t="shared" si="4"/>
        <v>F</v>
      </c>
      <c r="S16" s="58" t="str">
        <f t="shared" si="0"/>
        <v>Kém</v>
      </c>
      <c r="T16" s="42" t="str">
        <f t="shared" si="3"/>
        <v/>
      </c>
      <c r="U16" s="1"/>
      <c r="V16" s="45" t="str">
        <f t="shared" si="1"/>
        <v>Học lại</v>
      </c>
      <c r="W16" s="45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66"/>
    </row>
    <row r="17" spans="2:38" ht="19.5" customHeight="1" x14ac:dyDescent="0.35">
      <c r="B17" s="47">
        <v>9</v>
      </c>
      <c r="C17" s="48" t="s">
        <v>649</v>
      </c>
      <c r="D17" s="49" t="s">
        <v>81</v>
      </c>
      <c r="E17" s="50" t="s">
        <v>105</v>
      </c>
      <c r="F17" s="51"/>
      <c r="G17" s="48" t="s">
        <v>229</v>
      </c>
      <c r="H17" s="52">
        <v>9</v>
      </c>
      <c r="I17" s="53">
        <v>5</v>
      </c>
      <c r="J17" s="53">
        <v>4</v>
      </c>
      <c r="K17" s="53" t="s">
        <v>37</v>
      </c>
      <c r="L17" s="59"/>
      <c r="M17" s="59"/>
      <c r="N17" s="59"/>
      <c r="O17" s="59"/>
      <c r="P17" s="59">
        <v>3</v>
      </c>
      <c r="Q17" s="56">
        <f t="shared" si="2"/>
        <v>4.2</v>
      </c>
      <c r="R17" s="57" t="str">
        <f t="shared" si="4"/>
        <v>D</v>
      </c>
      <c r="S17" s="58" t="str">
        <f t="shared" si="0"/>
        <v>Trung bình yếu</v>
      </c>
      <c r="T17" s="42" t="str">
        <f t="shared" si="3"/>
        <v/>
      </c>
      <c r="U17" s="1"/>
      <c r="V17" s="45" t="str">
        <f t="shared" si="1"/>
        <v>Đạt</v>
      </c>
      <c r="W17" s="45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66"/>
    </row>
    <row r="18" spans="2:38" ht="19.5" customHeight="1" x14ac:dyDescent="0.35">
      <c r="B18" s="47">
        <v>10</v>
      </c>
      <c r="C18" s="48" t="s">
        <v>650</v>
      </c>
      <c r="D18" s="49" t="s">
        <v>577</v>
      </c>
      <c r="E18" s="50" t="s">
        <v>105</v>
      </c>
      <c r="F18" s="51"/>
      <c r="G18" s="48" t="s">
        <v>431</v>
      </c>
      <c r="H18" s="52">
        <v>8</v>
      </c>
      <c r="I18" s="53">
        <v>8</v>
      </c>
      <c r="J18" s="53">
        <v>4.5</v>
      </c>
      <c r="K18" s="53" t="s">
        <v>37</v>
      </c>
      <c r="L18" s="59"/>
      <c r="M18" s="59"/>
      <c r="N18" s="59"/>
      <c r="O18" s="59"/>
      <c r="P18" s="59">
        <v>5</v>
      </c>
      <c r="Q18" s="56">
        <f t="shared" si="2"/>
        <v>5.8</v>
      </c>
      <c r="R18" s="57" t="str">
        <f t="shared" si="4"/>
        <v>C</v>
      </c>
      <c r="S18" s="58" t="str">
        <f t="shared" si="0"/>
        <v>Trung bình</v>
      </c>
      <c r="T18" s="42" t="str">
        <f t="shared" si="3"/>
        <v/>
      </c>
      <c r="U18" s="1"/>
      <c r="V18" s="45" t="str">
        <f t="shared" si="1"/>
        <v>Đạt</v>
      </c>
      <c r="W18" s="45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66"/>
    </row>
    <row r="19" spans="2:38" ht="19.5" customHeight="1" x14ac:dyDescent="0.35">
      <c r="B19" s="47">
        <v>11</v>
      </c>
      <c r="C19" s="48" t="s">
        <v>651</v>
      </c>
      <c r="D19" s="49" t="s">
        <v>652</v>
      </c>
      <c r="E19" s="50" t="s">
        <v>122</v>
      </c>
      <c r="F19" s="51"/>
      <c r="G19" s="48" t="s">
        <v>430</v>
      </c>
      <c r="H19" s="52">
        <v>9</v>
      </c>
      <c r="I19" s="53">
        <v>7</v>
      </c>
      <c r="J19" s="53">
        <v>4</v>
      </c>
      <c r="K19" s="53" t="s">
        <v>37</v>
      </c>
      <c r="L19" s="59"/>
      <c r="M19" s="59"/>
      <c r="N19" s="59"/>
      <c r="O19" s="59"/>
      <c r="P19" s="59">
        <v>1</v>
      </c>
      <c r="Q19" s="56">
        <f t="shared" si="2"/>
        <v>3.6</v>
      </c>
      <c r="R19" s="57" t="str">
        <f t="shared" si="4"/>
        <v>F</v>
      </c>
      <c r="S19" s="58" t="str">
        <f t="shared" si="0"/>
        <v>Kém</v>
      </c>
      <c r="T19" s="42" t="str">
        <f t="shared" si="3"/>
        <v/>
      </c>
      <c r="U19" s="1"/>
      <c r="V19" s="45" t="str">
        <f t="shared" si="1"/>
        <v>Học lại</v>
      </c>
      <c r="W19" s="45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66"/>
    </row>
    <row r="20" spans="2:38" ht="19.5" customHeight="1" x14ac:dyDescent="0.35">
      <c r="B20" s="47">
        <v>12</v>
      </c>
      <c r="C20" s="48" t="s">
        <v>653</v>
      </c>
      <c r="D20" s="49" t="s">
        <v>654</v>
      </c>
      <c r="E20" s="50" t="s">
        <v>655</v>
      </c>
      <c r="F20" s="51"/>
      <c r="G20" s="48" t="s">
        <v>254</v>
      </c>
      <c r="H20" s="52">
        <v>9</v>
      </c>
      <c r="I20" s="53">
        <v>4</v>
      </c>
      <c r="J20" s="53">
        <v>7</v>
      </c>
      <c r="K20" s="53" t="s">
        <v>37</v>
      </c>
      <c r="L20" s="59"/>
      <c r="M20" s="59"/>
      <c r="N20" s="59"/>
      <c r="O20" s="59"/>
      <c r="P20" s="59">
        <v>5</v>
      </c>
      <c r="Q20" s="56">
        <f t="shared" si="2"/>
        <v>5.6</v>
      </c>
      <c r="R20" s="57" t="str">
        <f t="shared" si="4"/>
        <v>C</v>
      </c>
      <c r="S20" s="58" t="str">
        <f t="shared" si="0"/>
        <v>Trung bình</v>
      </c>
      <c r="T20" s="42" t="str">
        <f t="shared" si="3"/>
        <v/>
      </c>
      <c r="U20" s="1"/>
      <c r="V20" s="45" t="str">
        <f t="shared" si="1"/>
        <v>Đạt</v>
      </c>
      <c r="W20" s="45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66"/>
    </row>
    <row r="21" spans="2:38" ht="19.5" customHeight="1" x14ac:dyDescent="0.35">
      <c r="B21" s="47">
        <v>13</v>
      </c>
      <c r="C21" s="48" t="s">
        <v>656</v>
      </c>
      <c r="D21" s="49" t="s">
        <v>657</v>
      </c>
      <c r="E21" s="50" t="s">
        <v>151</v>
      </c>
      <c r="F21" s="51"/>
      <c r="G21" s="48" t="s">
        <v>432</v>
      </c>
      <c r="H21" s="52">
        <v>9</v>
      </c>
      <c r="I21" s="53">
        <v>7.5</v>
      </c>
      <c r="J21" s="53">
        <v>4</v>
      </c>
      <c r="K21" s="53" t="s">
        <v>37</v>
      </c>
      <c r="L21" s="59"/>
      <c r="M21" s="59"/>
      <c r="N21" s="59"/>
      <c r="O21" s="59"/>
      <c r="P21" s="59">
        <v>6</v>
      </c>
      <c r="Q21" s="56">
        <f t="shared" si="2"/>
        <v>6.2</v>
      </c>
      <c r="R21" s="57" t="str">
        <f t="shared" si="4"/>
        <v>C</v>
      </c>
      <c r="S21" s="58" t="str">
        <f t="shared" si="0"/>
        <v>Trung bình</v>
      </c>
      <c r="T21" s="42" t="str">
        <f t="shared" si="3"/>
        <v/>
      </c>
      <c r="U21" s="1"/>
      <c r="V21" s="45" t="str">
        <f t="shared" si="1"/>
        <v>Đạt</v>
      </c>
      <c r="W21" s="45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66"/>
    </row>
    <row r="22" spans="2:38" ht="19.5" customHeight="1" x14ac:dyDescent="0.35">
      <c r="B22" s="47">
        <v>14</v>
      </c>
      <c r="C22" s="48" t="s">
        <v>658</v>
      </c>
      <c r="D22" s="49" t="s">
        <v>155</v>
      </c>
      <c r="E22" s="50" t="s">
        <v>151</v>
      </c>
      <c r="F22" s="51"/>
      <c r="G22" s="48" t="s">
        <v>420</v>
      </c>
      <c r="H22" s="52">
        <v>7</v>
      </c>
      <c r="I22" s="53">
        <v>0</v>
      </c>
      <c r="J22" s="53">
        <v>1.5</v>
      </c>
      <c r="K22" s="53" t="s">
        <v>37</v>
      </c>
      <c r="L22" s="59"/>
      <c r="M22" s="59"/>
      <c r="N22" s="59"/>
      <c r="O22" s="59"/>
      <c r="P22" s="59" t="s">
        <v>698</v>
      </c>
      <c r="Q22" s="56">
        <f t="shared" si="2"/>
        <v>0</v>
      </c>
      <c r="R22" s="57" t="str">
        <f t="shared" si="4"/>
        <v>F</v>
      </c>
      <c r="S22" s="58" t="str">
        <f t="shared" si="0"/>
        <v>Kém</v>
      </c>
      <c r="T22" s="42" t="str">
        <f t="shared" si="3"/>
        <v>Không đủ ĐKDT</v>
      </c>
      <c r="U22" s="1"/>
      <c r="V22" s="45" t="str">
        <f t="shared" si="1"/>
        <v>Học lại</v>
      </c>
      <c r="W22" s="45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66"/>
    </row>
    <row r="23" spans="2:38" ht="19.5" customHeight="1" x14ac:dyDescent="0.35">
      <c r="B23" s="47">
        <v>15</v>
      </c>
      <c r="C23" s="48" t="s">
        <v>659</v>
      </c>
      <c r="D23" s="49" t="s">
        <v>159</v>
      </c>
      <c r="E23" s="50" t="s">
        <v>305</v>
      </c>
      <c r="F23" s="51"/>
      <c r="G23" s="48" t="s">
        <v>430</v>
      </c>
      <c r="H23" s="52">
        <v>9</v>
      </c>
      <c r="I23" s="53">
        <v>5</v>
      </c>
      <c r="J23" s="53">
        <v>1.5</v>
      </c>
      <c r="K23" s="53" t="s">
        <v>37</v>
      </c>
      <c r="L23" s="59"/>
      <c r="M23" s="59"/>
      <c r="N23" s="59"/>
      <c r="O23" s="59"/>
      <c r="P23" s="59">
        <v>1</v>
      </c>
      <c r="Q23" s="56">
        <f t="shared" si="2"/>
        <v>2.7</v>
      </c>
      <c r="R23" s="57" t="str">
        <f t="shared" si="4"/>
        <v>F</v>
      </c>
      <c r="S23" s="58" t="str">
        <f t="shared" si="0"/>
        <v>Kém</v>
      </c>
      <c r="T23" s="42" t="str">
        <f t="shared" si="3"/>
        <v/>
      </c>
      <c r="U23" s="1"/>
      <c r="V23" s="45" t="str">
        <f t="shared" si="1"/>
        <v>Học lại</v>
      </c>
      <c r="W23" s="45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66"/>
    </row>
    <row r="24" spans="2:38" ht="19.5" customHeight="1" x14ac:dyDescent="0.35">
      <c r="B24" s="47">
        <v>16</v>
      </c>
      <c r="C24" s="48" t="s">
        <v>660</v>
      </c>
      <c r="D24" s="49" t="s">
        <v>661</v>
      </c>
      <c r="E24" s="50" t="s">
        <v>305</v>
      </c>
      <c r="F24" s="51"/>
      <c r="G24" s="48" t="s">
        <v>237</v>
      </c>
      <c r="H24" s="52">
        <v>0</v>
      </c>
      <c r="I24" s="53">
        <v>0</v>
      </c>
      <c r="J24" s="53">
        <v>0</v>
      </c>
      <c r="K24" s="53" t="s">
        <v>37</v>
      </c>
      <c r="L24" s="59"/>
      <c r="M24" s="59"/>
      <c r="N24" s="59"/>
      <c r="O24" s="59"/>
      <c r="P24" s="59" t="s">
        <v>698</v>
      </c>
      <c r="Q24" s="56">
        <f t="shared" si="2"/>
        <v>0</v>
      </c>
      <c r="R24" s="57" t="str">
        <f t="shared" si="4"/>
        <v>F</v>
      </c>
      <c r="S24" s="58" t="str">
        <f t="shared" si="0"/>
        <v>Kém</v>
      </c>
      <c r="T24" s="42" t="str">
        <f t="shared" si="3"/>
        <v>Không đủ ĐKDT</v>
      </c>
      <c r="U24" s="1"/>
      <c r="V24" s="45" t="str">
        <f t="shared" si="1"/>
        <v>Học lại</v>
      </c>
      <c r="W24" s="45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66"/>
    </row>
    <row r="25" spans="2:38" ht="19.5" customHeight="1" x14ac:dyDescent="0.35">
      <c r="B25" s="47">
        <v>17</v>
      </c>
      <c r="C25" s="48" t="s">
        <v>662</v>
      </c>
      <c r="D25" s="49" t="s">
        <v>663</v>
      </c>
      <c r="E25" s="50" t="s">
        <v>314</v>
      </c>
      <c r="F25" s="51"/>
      <c r="G25" s="48" t="s">
        <v>228</v>
      </c>
      <c r="H25" s="52">
        <v>7</v>
      </c>
      <c r="I25" s="53">
        <v>0</v>
      </c>
      <c r="J25" s="53">
        <v>0</v>
      </c>
      <c r="K25" s="53" t="s">
        <v>37</v>
      </c>
      <c r="L25" s="59"/>
      <c r="M25" s="59"/>
      <c r="N25" s="59"/>
      <c r="O25" s="59"/>
      <c r="P25" s="59" t="s">
        <v>698</v>
      </c>
      <c r="Q25" s="56">
        <f t="shared" si="2"/>
        <v>0</v>
      </c>
      <c r="R25" s="57" t="str">
        <f t="shared" si="4"/>
        <v>F</v>
      </c>
      <c r="S25" s="58" t="str">
        <f t="shared" si="0"/>
        <v>Kém</v>
      </c>
      <c r="T25" s="42" t="str">
        <f t="shared" si="3"/>
        <v>Không đủ ĐKDT</v>
      </c>
      <c r="U25" s="1"/>
      <c r="V25" s="45" t="str">
        <f t="shared" si="1"/>
        <v>Học lại</v>
      </c>
      <c r="W25" s="45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66"/>
    </row>
    <row r="26" spans="2:38" ht="19.5" customHeight="1" x14ac:dyDescent="0.35">
      <c r="B26" s="47">
        <v>18</v>
      </c>
      <c r="C26" s="48" t="s">
        <v>664</v>
      </c>
      <c r="D26" s="49" t="s">
        <v>665</v>
      </c>
      <c r="E26" s="50" t="s">
        <v>666</v>
      </c>
      <c r="F26" s="51"/>
      <c r="G26" s="48" t="s">
        <v>422</v>
      </c>
      <c r="H26" s="52">
        <v>9</v>
      </c>
      <c r="I26" s="53">
        <v>6</v>
      </c>
      <c r="J26" s="53">
        <v>5.5</v>
      </c>
      <c r="K26" s="53" t="s">
        <v>37</v>
      </c>
      <c r="L26" s="59"/>
      <c r="M26" s="59"/>
      <c r="N26" s="59"/>
      <c r="O26" s="59"/>
      <c r="P26" s="59">
        <v>3</v>
      </c>
      <c r="Q26" s="56">
        <f t="shared" si="2"/>
        <v>4.7</v>
      </c>
      <c r="R26" s="57" t="str">
        <f t="shared" si="4"/>
        <v>D</v>
      </c>
      <c r="S26" s="58" t="str">
        <f t="shared" si="0"/>
        <v>Trung bình yếu</v>
      </c>
      <c r="T26" s="42" t="str">
        <f t="shared" si="3"/>
        <v/>
      </c>
      <c r="U26" s="1"/>
      <c r="V26" s="45" t="str">
        <f t="shared" si="1"/>
        <v>Đạt</v>
      </c>
      <c r="W26" s="45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66"/>
    </row>
    <row r="27" spans="2:38" ht="19.5" customHeight="1" x14ac:dyDescent="0.35">
      <c r="B27" s="47">
        <v>19</v>
      </c>
      <c r="C27" s="48" t="s">
        <v>667</v>
      </c>
      <c r="D27" s="49" t="s">
        <v>668</v>
      </c>
      <c r="E27" s="50" t="s">
        <v>160</v>
      </c>
      <c r="F27" s="51"/>
      <c r="G27" s="48" t="s">
        <v>241</v>
      </c>
      <c r="H27" s="52">
        <v>9</v>
      </c>
      <c r="I27" s="53">
        <v>7.5</v>
      </c>
      <c r="J27" s="53">
        <v>5.5</v>
      </c>
      <c r="K27" s="53" t="s">
        <v>37</v>
      </c>
      <c r="L27" s="59"/>
      <c r="M27" s="59"/>
      <c r="N27" s="59"/>
      <c r="O27" s="59"/>
      <c r="P27" s="59">
        <v>3</v>
      </c>
      <c r="Q27" s="56">
        <f t="shared" si="2"/>
        <v>5</v>
      </c>
      <c r="R27" s="57" t="str">
        <f t="shared" si="4"/>
        <v>D+</v>
      </c>
      <c r="S27" s="58" t="str">
        <f t="shared" si="0"/>
        <v>Trung bình yếu</v>
      </c>
      <c r="T27" s="42" t="str">
        <f t="shared" si="3"/>
        <v/>
      </c>
      <c r="U27" s="1"/>
      <c r="V27" s="45" t="str">
        <f t="shared" si="1"/>
        <v>Đạt</v>
      </c>
      <c r="W27" s="45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66"/>
    </row>
    <row r="28" spans="2:38" ht="19.5" customHeight="1" x14ac:dyDescent="0.35">
      <c r="B28" s="47">
        <v>20</v>
      </c>
      <c r="C28" s="48" t="s">
        <v>669</v>
      </c>
      <c r="D28" s="49" t="s">
        <v>142</v>
      </c>
      <c r="E28" s="50" t="s">
        <v>160</v>
      </c>
      <c r="F28" s="51"/>
      <c r="G28" s="48" t="s">
        <v>420</v>
      </c>
      <c r="H28" s="52">
        <v>9</v>
      </c>
      <c r="I28" s="53">
        <v>8</v>
      </c>
      <c r="J28" s="53">
        <v>8</v>
      </c>
      <c r="K28" s="53" t="s">
        <v>37</v>
      </c>
      <c r="L28" s="59"/>
      <c r="M28" s="59"/>
      <c r="N28" s="59"/>
      <c r="O28" s="59"/>
      <c r="P28" s="59">
        <v>4</v>
      </c>
      <c r="Q28" s="56">
        <f t="shared" si="2"/>
        <v>6.1</v>
      </c>
      <c r="R28" s="57" t="str">
        <f t="shared" si="4"/>
        <v>C</v>
      </c>
      <c r="S28" s="58" t="str">
        <f t="shared" si="0"/>
        <v>Trung bình</v>
      </c>
      <c r="T28" s="42" t="str">
        <f t="shared" si="3"/>
        <v/>
      </c>
      <c r="U28" s="1"/>
      <c r="V28" s="45" t="str">
        <f t="shared" si="1"/>
        <v>Đạt</v>
      </c>
      <c r="W28" s="45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66"/>
    </row>
    <row r="29" spans="2:38" ht="19.5" customHeight="1" x14ac:dyDescent="0.35">
      <c r="B29" s="47">
        <v>21</v>
      </c>
      <c r="C29" s="48" t="s">
        <v>670</v>
      </c>
      <c r="D29" s="49" t="s">
        <v>521</v>
      </c>
      <c r="E29" s="50" t="s">
        <v>160</v>
      </c>
      <c r="F29" s="51"/>
      <c r="G29" s="48" t="s">
        <v>244</v>
      </c>
      <c r="H29" s="52">
        <v>9</v>
      </c>
      <c r="I29" s="53">
        <v>2</v>
      </c>
      <c r="J29" s="53">
        <v>1.5</v>
      </c>
      <c r="K29" s="53" t="s">
        <v>37</v>
      </c>
      <c r="L29" s="59"/>
      <c r="M29" s="59"/>
      <c r="N29" s="59"/>
      <c r="O29" s="59"/>
      <c r="P29" s="59">
        <v>1</v>
      </c>
      <c r="Q29" s="56">
        <f t="shared" si="2"/>
        <v>2.1</v>
      </c>
      <c r="R29" s="57" t="str">
        <f t="shared" si="4"/>
        <v>F</v>
      </c>
      <c r="S29" s="58" t="str">
        <f t="shared" si="0"/>
        <v>Kém</v>
      </c>
      <c r="T29" s="42" t="str">
        <f t="shared" si="3"/>
        <v/>
      </c>
      <c r="U29" s="1"/>
      <c r="V29" s="45" t="str">
        <f t="shared" si="1"/>
        <v>Học lại</v>
      </c>
      <c r="W29" s="45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66"/>
    </row>
    <row r="30" spans="2:38" ht="19.5" customHeight="1" x14ac:dyDescent="0.35">
      <c r="B30" s="47">
        <v>22</v>
      </c>
      <c r="C30" s="48" t="s">
        <v>671</v>
      </c>
      <c r="D30" s="49" t="s">
        <v>257</v>
      </c>
      <c r="E30" s="50" t="s">
        <v>326</v>
      </c>
      <c r="F30" s="51"/>
      <c r="G30" s="48" t="s">
        <v>427</v>
      </c>
      <c r="H30" s="52">
        <v>9</v>
      </c>
      <c r="I30" s="53">
        <v>5.5</v>
      </c>
      <c r="J30" s="53">
        <v>2.5</v>
      </c>
      <c r="K30" s="53" t="s">
        <v>37</v>
      </c>
      <c r="L30" s="59"/>
      <c r="M30" s="59"/>
      <c r="N30" s="59"/>
      <c r="O30" s="59"/>
      <c r="P30" s="59">
        <v>1</v>
      </c>
      <c r="Q30" s="56">
        <f t="shared" si="2"/>
        <v>3</v>
      </c>
      <c r="R30" s="57" t="str">
        <f t="shared" si="4"/>
        <v>F</v>
      </c>
      <c r="S30" s="58" t="str">
        <f t="shared" si="0"/>
        <v>Kém</v>
      </c>
      <c r="T30" s="42" t="str">
        <f t="shared" si="3"/>
        <v/>
      </c>
      <c r="U30" s="1"/>
      <c r="V30" s="45" t="str">
        <f t="shared" si="1"/>
        <v>Học lại</v>
      </c>
      <c r="W30" s="45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66"/>
    </row>
    <row r="31" spans="2:38" ht="19.5" customHeight="1" x14ac:dyDescent="0.35">
      <c r="B31" s="47">
        <v>23</v>
      </c>
      <c r="C31" s="48" t="s">
        <v>672</v>
      </c>
      <c r="D31" s="49" t="s">
        <v>257</v>
      </c>
      <c r="E31" s="50" t="s">
        <v>173</v>
      </c>
      <c r="F31" s="51"/>
      <c r="G31" s="48" t="s">
        <v>688</v>
      </c>
      <c r="H31" s="52">
        <v>9</v>
      </c>
      <c r="I31" s="53">
        <v>5</v>
      </c>
      <c r="J31" s="53">
        <v>5</v>
      </c>
      <c r="K31" s="53" t="s">
        <v>37</v>
      </c>
      <c r="L31" s="59"/>
      <c r="M31" s="59"/>
      <c r="N31" s="59"/>
      <c r="O31" s="59"/>
      <c r="P31" s="59">
        <v>4.5</v>
      </c>
      <c r="Q31" s="56">
        <f t="shared" si="2"/>
        <v>5.2</v>
      </c>
      <c r="R31" s="57" t="str">
        <f t="shared" si="4"/>
        <v>D+</v>
      </c>
      <c r="S31" s="58" t="str">
        <f t="shared" si="0"/>
        <v>Trung bình yếu</v>
      </c>
      <c r="T31" s="42" t="str">
        <f t="shared" si="3"/>
        <v/>
      </c>
      <c r="U31" s="1"/>
      <c r="V31" s="45" t="str">
        <f t="shared" si="1"/>
        <v>Đạt</v>
      </c>
      <c r="W31" s="45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66"/>
    </row>
    <row r="32" spans="2:38" ht="19.5" customHeight="1" x14ac:dyDescent="0.35">
      <c r="B32" s="47">
        <v>24</v>
      </c>
      <c r="C32" s="48" t="s">
        <v>673</v>
      </c>
      <c r="D32" s="49" t="s">
        <v>674</v>
      </c>
      <c r="E32" s="50" t="s">
        <v>178</v>
      </c>
      <c r="F32" s="51"/>
      <c r="G32" s="48" t="s">
        <v>689</v>
      </c>
      <c r="H32" s="52">
        <v>0</v>
      </c>
      <c r="I32" s="53">
        <v>0</v>
      </c>
      <c r="J32" s="53">
        <v>0</v>
      </c>
      <c r="K32" s="53" t="s">
        <v>37</v>
      </c>
      <c r="L32" s="59"/>
      <c r="M32" s="59"/>
      <c r="N32" s="59"/>
      <c r="O32" s="59"/>
      <c r="P32" s="59" t="s">
        <v>698</v>
      </c>
      <c r="Q32" s="56">
        <f t="shared" si="2"/>
        <v>0</v>
      </c>
      <c r="R32" s="57" t="str">
        <f t="shared" si="4"/>
        <v>F</v>
      </c>
      <c r="S32" s="58" t="str">
        <f t="shared" si="0"/>
        <v>Kém</v>
      </c>
      <c r="T32" s="42" t="str">
        <f t="shared" si="3"/>
        <v>Không đủ ĐKDT</v>
      </c>
      <c r="U32" s="1"/>
      <c r="V32" s="45" t="str">
        <f t="shared" si="1"/>
        <v>Học lại</v>
      </c>
      <c r="W32" s="45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66"/>
    </row>
    <row r="33" spans="1:38" ht="19.5" customHeight="1" x14ac:dyDescent="0.35">
      <c r="B33" s="47">
        <v>25</v>
      </c>
      <c r="C33" s="48" t="s">
        <v>675</v>
      </c>
      <c r="D33" s="49" t="s">
        <v>111</v>
      </c>
      <c r="E33" s="50" t="s">
        <v>178</v>
      </c>
      <c r="F33" s="51"/>
      <c r="G33" s="48" t="s">
        <v>232</v>
      </c>
      <c r="H33" s="52">
        <v>9</v>
      </c>
      <c r="I33" s="53">
        <v>8</v>
      </c>
      <c r="J33" s="53">
        <v>7</v>
      </c>
      <c r="K33" s="53" t="s">
        <v>37</v>
      </c>
      <c r="L33" s="59"/>
      <c r="M33" s="59"/>
      <c r="N33" s="59"/>
      <c r="O33" s="59"/>
      <c r="P33" s="59">
        <v>5.5</v>
      </c>
      <c r="Q33" s="56">
        <f t="shared" si="2"/>
        <v>6.7</v>
      </c>
      <c r="R33" s="57" t="str">
        <f t="shared" si="4"/>
        <v>C+</v>
      </c>
      <c r="S33" s="58" t="str">
        <f t="shared" si="0"/>
        <v>Trung bình</v>
      </c>
      <c r="T33" s="42" t="str">
        <f t="shared" si="3"/>
        <v/>
      </c>
      <c r="U33" s="1"/>
      <c r="V33" s="45" t="str">
        <f t="shared" si="1"/>
        <v>Đạt</v>
      </c>
      <c r="W33" s="45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66"/>
    </row>
    <row r="34" spans="1:38" ht="19.5" customHeight="1" x14ac:dyDescent="0.35">
      <c r="B34" s="47">
        <v>26</v>
      </c>
      <c r="C34" s="48" t="s">
        <v>676</v>
      </c>
      <c r="D34" s="49" t="s">
        <v>193</v>
      </c>
      <c r="E34" s="50" t="s">
        <v>677</v>
      </c>
      <c r="F34" s="51"/>
      <c r="G34" s="48" t="s">
        <v>229</v>
      </c>
      <c r="H34" s="52">
        <v>0</v>
      </c>
      <c r="I34" s="53">
        <v>0</v>
      </c>
      <c r="J34" s="53">
        <v>0</v>
      </c>
      <c r="K34" s="53" t="s">
        <v>37</v>
      </c>
      <c r="L34" s="59"/>
      <c r="M34" s="59"/>
      <c r="N34" s="59"/>
      <c r="O34" s="59"/>
      <c r="P34" s="59" t="s">
        <v>698</v>
      </c>
      <c r="Q34" s="56">
        <f t="shared" si="2"/>
        <v>0</v>
      </c>
      <c r="R34" s="57" t="str">
        <f t="shared" si="4"/>
        <v>F</v>
      </c>
      <c r="S34" s="58" t="str">
        <f t="shared" si="0"/>
        <v>Kém</v>
      </c>
      <c r="T34" s="42" t="str">
        <f t="shared" si="3"/>
        <v>Không đủ ĐKDT</v>
      </c>
      <c r="U34" s="1"/>
      <c r="V34" s="45" t="str">
        <f t="shared" si="1"/>
        <v>Học lại</v>
      </c>
      <c r="W34" s="45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66"/>
    </row>
    <row r="35" spans="1:38" ht="19.5" customHeight="1" x14ac:dyDescent="0.35">
      <c r="B35" s="47">
        <v>27</v>
      </c>
      <c r="C35" s="48" t="s">
        <v>678</v>
      </c>
      <c r="D35" s="49" t="s">
        <v>679</v>
      </c>
      <c r="E35" s="50" t="s">
        <v>680</v>
      </c>
      <c r="F35" s="51"/>
      <c r="G35" s="48" t="s">
        <v>241</v>
      </c>
      <c r="H35" s="52">
        <v>9</v>
      </c>
      <c r="I35" s="53">
        <v>3</v>
      </c>
      <c r="J35" s="53">
        <v>1.5</v>
      </c>
      <c r="K35" s="53" t="s">
        <v>37</v>
      </c>
      <c r="L35" s="59"/>
      <c r="M35" s="59"/>
      <c r="N35" s="59"/>
      <c r="O35" s="59"/>
      <c r="P35" s="59">
        <v>4.5</v>
      </c>
      <c r="Q35" s="56">
        <f t="shared" si="2"/>
        <v>4.0999999999999996</v>
      </c>
      <c r="R35" s="57" t="str">
        <f t="shared" si="4"/>
        <v>D</v>
      </c>
      <c r="S35" s="58" t="str">
        <f t="shared" si="0"/>
        <v>Trung bình yếu</v>
      </c>
      <c r="T35" s="42" t="str">
        <f t="shared" si="3"/>
        <v/>
      </c>
      <c r="U35" s="1"/>
      <c r="V35" s="45" t="str">
        <f t="shared" si="1"/>
        <v>Đạt</v>
      </c>
      <c r="W35" s="45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66"/>
    </row>
    <row r="36" spans="1:38" ht="19.5" customHeight="1" x14ac:dyDescent="0.35">
      <c r="B36" s="47">
        <v>28</v>
      </c>
      <c r="C36" s="48" t="s">
        <v>681</v>
      </c>
      <c r="D36" s="49" t="s">
        <v>132</v>
      </c>
      <c r="E36" s="50" t="s">
        <v>682</v>
      </c>
      <c r="F36" s="51"/>
      <c r="G36" s="48" t="s">
        <v>424</v>
      </c>
      <c r="H36" s="52">
        <v>9</v>
      </c>
      <c r="I36" s="53">
        <v>2.5</v>
      </c>
      <c r="J36" s="53">
        <v>1.5</v>
      </c>
      <c r="K36" s="53" t="s">
        <v>37</v>
      </c>
      <c r="L36" s="59"/>
      <c r="M36" s="59"/>
      <c r="N36" s="59"/>
      <c r="O36" s="59"/>
      <c r="P36" s="59">
        <v>2</v>
      </c>
      <c r="Q36" s="56">
        <f t="shared" si="2"/>
        <v>2.7</v>
      </c>
      <c r="R36" s="57" t="str">
        <f t="shared" si="4"/>
        <v>F</v>
      </c>
      <c r="S36" s="58" t="str">
        <f t="shared" si="0"/>
        <v>Kém</v>
      </c>
      <c r="T36" s="42" t="str">
        <f t="shared" si="3"/>
        <v/>
      </c>
      <c r="U36" s="1"/>
      <c r="V36" s="45" t="str">
        <f t="shared" si="1"/>
        <v>Học lại</v>
      </c>
      <c r="W36" s="45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66"/>
    </row>
    <row r="37" spans="1:38" ht="19.5" customHeight="1" x14ac:dyDescent="0.35">
      <c r="B37" s="47">
        <v>29</v>
      </c>
      <c r="C37" s="48" t="s">
        <v>683</v>
      </c>
      <c r="D37" s="49" t="s">
        <v>684</v>
      </c>
      <c r="E37" s="50" t="s">
        <v>191</v>
      </c>
      <c r="F37" s="51"/>
      <c r="G37" s="48" t="s">
        <v>229</v>
      </c>
      <c r="H37" s="52">
        <v>9</v>
      </c>
      <c r="I37" s="53">
        <v>5.5</v>
      </c>
      <c r="J37" s="53">
        <v>3</v>
      </c>
      <c r="K37" s="53" t="s">
        <v>37</v>
      </c>
      <c r="L37" s="59"/>
      <c r="M37" s="59"/>
      <c r="N37" s="59"/>
      <c r="O37" s="59"/>
      <c r="P37" s="59">
        <v>2</v>
      </c>
      <c r="Q37" s="56">
        <f t="shared" si="2"/>
        <v>3.6</v>
      </c>
      <c r="R37" s="57" t="str">
        <f t="shared" si="4"/>
        <v>F</v>
      </c>
      <c r="S37" s="58" t="str">
        <f t="shared" si="0"/>
        <v>Kém</v>
      </c>
      <c r="T37" s="42" t="str">
        <f t="shared" si="3"/>
        <v/>
      </c>
      <c r="U37" s="1"/>
      <c r="V37" s="45" t="str">
        <f t="shared" si="1"/>
        <v>Học lại</v>
      </c>
      <c r="W37" s="45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66"/>
    </row>
    <row r="38" spans="1:38" ht="19.5" customHeight="1" x14ac:dyDescent="0.35">
      <c r="B38" s="47">
        <v>30</v>
      </c>
      <c r="C38" s="48" t="s">
        <v>685</v>
      </c>
      <c r="D38" s="49" t="s">
        <v>686</v>
      </c>
      <c r="E38" s="50" t="s">
        <v>198</v>
      </c>
      <c r="F38" s="51"/>
      <c r="G38" s="48" t="s">
        <v>253</v>
      </c>
      <c r="H38" s="52">
        <v>9</v>
      </c>
      <c r="I38" s="53">
        <v>2.5</v>
      </c>
      <c r="J38" s="53">
        <v>1.5</v>
      </c>
      <c r="K38" s="53" t="s">
        <v>37</v>
      </c>
      <c r="L38" s="59"/>
      <c r="M38" s="59"/>
      <c r="N38" s="59"/>
      <c r="O38" s="59"/>
      <c r="P38" s="59">
        <v>1</v>
      </c>
      <c r="Q38" s="56">
        <f t="shared" si="2"/>
        <v>2.2000000000000002</v>
      </c>
      <c r="R38" s="57" t="str">
        <f t="shared" si="4"/>
        <v>F</v>
      </c>
      <c r="S38" s="58" t="str">
        <f t="shared" si="0"/>
        <v>Kém</v>
      </c>
      <c r="T38" s="42" t="str">
        <f t="shared" si="3"/>
        <v/>
      </c>
      <c r="U38" s="1"/>
      <c r="V38" s="45" t="str">
        <f t="shared" si="1"/>
        <v>Học lại</v>
      </c>
      <c r="W38" s="45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66"/>
    </row>
    <row r="39" spans="1:38" ht="19.5" customHeight="1" x14ac:dyDescent="0.35">
      <c r="B39" s="47">
        <v>31</v>
      </c>
      <c r="C39" s="48" t="s">
        <v>687</v>
      </c>
      <c r="D39" s="49" t="s">
        <v>132</v>
      </c>
      <c r="E39" s="50" t="s">
        <v>215</v>
      </c>
      <c r="F39" s="51"/>
      <c r="G39" s="48" t="s">
        <v>232</v>
      </c>
      <c r="H39" s="52">
        <v>9</v>
      </c>
      <c r="I39" s="53">
        <v>8</v>
      </c>
      <c r="J39" s="53">
        <v>4.5</v>
      </c>
      <c r="K39" s="53" t="s">
        <v>37</v>
      </c>
      <c r="L39" s="59"/>
      <c r="M39" s="59"/>
      <c r="N39" s="59"/>
      <c r="O39" s="59"/>
      <c r="P39" s="59">
        <v>3</v>
      </c>
      <c r="Q39" s="56">
        <f t="shared" si="2"/>
        <v>4.9000000000000004</v>
      </c>
      <c r="R39" s="57" t="str">
        <f t="shared" si="4"/>
        <v>D</v>
      </c>
      <c r="S39" s="58" t="str">
        <f t="shared" si="0"/>
        <v>Trung bình yếu</v>
      </c>
      <c r="T39" s="42" t="str">
        <f t="shared" si="3"/>
        <v/>
      </c>
      <c r="U39" s="1"/>
      <c r="V39" s="45" t="str">
        <f t="shared" si="1"/>
        <v>Đạt</v>
      </c>
      <c r="W39" s="45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66"/>
    </row>
    <row r="40" spans="1:38" ht="16.5" hidden="1" x14ac:dyDescent="0.35">
      <c r="A40" s="66"/>
      <c r="B40" s="156" t="s">
        <v>38</v>
      </c>
      <c r="C40" s="156"/>
      <c r="D40" s="78"/>
      <c r="E40" s="79"/>
      <c r="F40" s="79"/>
      <c r="G40" s="79"/>
      <c r="H40" s="80"/>
      <c r="I40" s="81"/>
      <c r="J40" s="81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1"/>
    </row>
    <row r="41" spans="1:38" ht="16.5" hidden="1" customHeight="1" x14ac:dyDescent="0.35">
      <c r="A41" s="66"/>
      <c r="B41" s="83" t="s">
        <v>39</v>
      </c>
      <c r="C41" s="83"/>
      <c r="D41" s="84">
        <f>+$Y$7</f>
        <v>31</v>
      </c>
      <c r="E41" s="85" t="s">
        <v>40</v>
      </c>
      <c r="F41" s="85"/>
      <c r="G41" s="147" t="s">
        <v>41</v>
      </c>
      <c r="H41" s="147"/>
      <c r="I41" s="147"/>
      <c r="J41" s="147"/>
      <c r="K41" s="147"/>
      <c r="L41" s="147"/>
      <c r="M41" s="147"/>
      <c r="N41" s="147"/>
      <c r="O41" s="147"/>
      <c r="P41" s="44">
        <f>$Y$7 -COUNTIF($T$8:$T$199,"Vắng") -COUNTIF($T$8:$T$199,"Vắng có phép") - COUNTIF($T$8:$T$199,"Đình chỉ thi") - COUNTIF($T$8:$T$199,"Không đủ ĐKDT")</f>
        <v>25</v>
      </c>
      <c r="Q41" s="44"/>
      <c r="R41" s="86"/>
      <c r="S41" s="87"/>
      <c r="T41" s="87" t="s">
        <v>40</v>
      </c>
      <c r="U41" s="1"/>
    </row>
    <row r="42" spans="1:38" ht="16.5" hidden="1" customHeight="1" x14ac:dyDescent="0.35">
      <c r="A42" s="66"/>
      <c r="B42" s="83" t="s">
        <v>42</v>
      </c>
      <c r="C42" s="83"/>
      <c r="D42" s="84">
        <f>+$AJ$7</f>
        <v>14</v>
      </c>
      <c r="E42" s="85" t="s">
        <v>40</v>
      </c>
      <c r="F42" s="85"/>
      <c r="G42" s="147" t="s">
        <v>43</v>
      </c>
      <c r="H42" s="147"/>
      <c r="I42" s="147"/>
      <c r="J42" s="147"/>
      <c r="K42" s="147"/>
      <c r="L42" s="147"/>
      <c r="M42" s="147"/>
      <c r="N42" s="147"/>
      <c r="O42" s="147"/>
      <c r="P42" s="88">
        <f>COUNTIF($T$8:$T$75,"Vắng")</f>
        <v>0</v>
      </c>
      <c r="Q42" s="88"/>
      <c r="R42" s="89"/>
      <c r="S42" s="87"/>
      <c r="T42" s="87" t="s">
        <v>40</v>
      </c>
      <c r="U42" s="1"/>
    </row>
    <row r="43" spans="1:38" ht="16.5" hidden="1" customHeight="1" x14ac:dyDescent="0.35">
      <c r="A43" s="66"/>
      <c r="B43" s="83" t="s">
        <v>44</v>
      </c>
      <c r="C43" s="83"/>
      <c r="D43" s="90">
        <f>COUNTIF(V9:V39,"Học lại")</f>
        <v>17</v>
      </c>
      <c r="E43" s="85" t="s">
        <v>40</v>
      </c>
      <c r="F43" s="85"/>
      <c r="G43" s="147" t="s">
        <v>45</v>
      </c>
      <c r="H43" s="147"/>
      <c r="I43" s="147"/>
      <c r="J43" s="147"/>
      <c r="K43" s="147"/>
      <c r="L43" s="147"/>
      <c r="M43" s="147"/>
      <c r="N43" s="147"/>
      <c r="O43" s="147"/>
      <c r="P43" s="44">
        <f>COUNTIF($T$8:$T$75,"Vắng có phép")</f>
        <v>0</v>
      </c>
      <c r="Q43" s="44"/>
      <c r="R43" s="86"/>
      <c r="S43" s="87"/>
      <c r="T43" s="87" t="s">
        <v>40</v>
      </c>
      <c r="U43" s="1"/>
    </row>
    <row r="44" spans="1:38" ht="3" hidden="1" customHeight="1" x14ac:dyDescent="0.35">
      <c r="A44" s="66"/>
      <c r="B44" s="77"/>
      <c r="C44" s="78"/>
      <c r="D44" s="78"/>
      <c r="E44" s="79"/>
      <c r="F44" s="79"/>
      <c r="G44" s="79"/>
      <c r="H44" s="80"/>
      <c r="I44" s="81"/>
      <c r="J44" s="81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1"/>
    </row>
    <row r="45" spans="1:38" hidden="1" x14ac:dyDescent="0.35">
      <c r="B45" s="91" t="s">
        <v>46</v>
      </c>
      <c r="C45" s="91"/>
      <c r="D45" s="92">
        <f>COUNTIF(V9:V39,"Thi lại")</f>
        <v>0</v>
      </c>
      <c r="E45" s="93" t="s">
        <v>40</v>
      </c>
      <c r="F45" s="1"/>
      <c r="G45" s="1"/>
      <c r="H45" s="1"/>
      <c r="I45" s="1"/>
      <c r="J45" s="148"/>
      <c r="K45" s="148"/>
      <c r="L45" s="148"/>
      <c r="M45" s="148"/>
      <c r="N45" s="148"/>
      <c r="O45" s="148"/>
      <c r="P45" s="148"/>
      <c r="Q45" s="148"/>
      <c r="R45" s="148"/>
      <c r="S45" s="148"/>
      <c r="T45" s="148"/>
      <c r="U45" s="1"/>
    </row>
    <row r="46" spans="1:38" x14ac:dyDescent="0.35">
      <c r="B46" s="91"/>
      <c r="C46" s="91"/>
      <c r="D46" s="92"/>
      <c r="E46" s="93"/>
      <c r="F46" s="1"/>
      <c r="G46" s="1"/>
      <c r="H46" s="1"/>
      <c r="I46" s="1"/>
      <c r="J46" s="148" t="s">
        <v>700</v>
      </c>
      <c r="K46" s="148"/>
      <c r="L46" s="148"/>
      <c r="M46" s="148"/>
      <c r="N46" s="148"/>
      <c r="O46" s="148"/>
      <c r="P46" s="148"/>
      <c r="Q46" s="148"/>
      <c r="R46" s="148"/>
      <c r="S46" s="148"/>
      <c r="T46" s="148"/>
      <c r="U46" s="1"/>
    </row>
    <row r="47" spans="1:38" ht="34.5" customHeight="1" x14ac:dyDescent="0.35">
      <c r="A47" s="94"/>
      <c r="B47" s="149" t="s">
        <v>47</v>
      </c>
      <c r="C47" s="149"/>
      <c r="D47" s="149"/>
      <c r="E47" s="149"/>
      <c r="F47" s="149"/>
      <c r="G47" s="149"/>
      <c r="H47" s="149"/>
      <c r="I47" s="95"/>
      <c r="J47" s="150" t="s">
        <v>50</v>
      </c>
      <c r="K47" s="151"/>
      <c r="L47" s="151"/>
      <c r="M47" s="151"/>
      <c r="N47" s="151"/>
      <c r="O47" s="151"/>
      <c r="P47" s="151"/>
      <c r="Q47" s="151"/>
      <c r="R47" s="151"/>
      <c r="S47" s="151"/>
      <c r="T47" s="151"/>
      <c r="U47" s="1"/>
    </row>
    <row r="48" spans="1:38" ht="4.5" customHeight="1" x14ac:dyDescent="0.35">
      <c r="A48" s="66"/>
      <c r="B48" s="77"/>
      <c r="C48" s="96"/>
      <c r="D48" s="96"/>
      <c r="E48" s="97"/>
      <c r="F48" s="97"/>
      <c r="G48" s="97"/>
      <c r="H48" s="98"/>
      <c r="I48" s="99"/>
      <c r="J48" s="99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38" s="66" customFormat="1" x14ac:dyDescent="0.35">
      <c r="B49" s="149" t="s">
        <v>48</v>
      </c>
      <c r="C49" s="149"/>
      <c r="D49" s="152" t="s">
        <v>49</v>
      </c>
      <c r="E49" s="152"/>
      <c r="F49" s="152"/>
      <c r="G49" s="152"/>
      <c r="H49" s="152"/>
      <c r="I49" s="99"/>
      <c r="J49" s="99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1"/>
      <c r="V49" s="2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</row>
    <row r="50" spans="1:38" s="66" customFormat="1" x14ac:dyDescent="0.35">
      <c r="A50" s="4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2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</row>
    <row r="51" spans="1:38" s="66" customFormat="1" x14ac:dyDescent="0.35">
      <c r="A51" s="4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2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</row>
    <row r="52" spans="1:38" s="66" customFormat="1" x14ac:dyDescent="0.35">
      <c r="A52" s="4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2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</row>
    <row r="53" spans="1:38" s="66" customFormat="1" ht="9.75" customHeight="1" x14ac:dyDescent="0.35">
      <c r="A53" s="4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2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</row>
    <row r="54" spans="1:38" s="66" customFormat="1" ht="3.75" customHeight="1" x14ac:dyDescent="0.35">
      <c r="A54" s="4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2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</row>
    <row r="55" spans="1:38" s="66" customFormat="1" ht="18" customHeight="1" x14ac:dyDescent="0.35">
      <c r="A55" s="4"/>
      <c r="B55" s="146" t="s">
        <v>694</v>
      </c>
      <c r="C55" s="146"/>
      <c r="D55" s="146" t="s">
        <v>695</v>
      </c>
      <c r="E55" s="146"/>
      <c r="F55" s="146"/>
      <c r="G55" s="146"/>
      <c r="H55" s="146"/>
      <c r="I55" s="146"/>
      <c r="J55" s="146" t="s">
        <v>51</v>
      </c>
      <c r="K55" s="146"/>
      <c r="L55" s="146"/>
      <c r="M55" s="146"/>
      <c r="N55" s="146"/>
      <c r="O55" s="146"/>
      <c r="P55" s="146"/>
      <c r="Q55" s="146"/>
      <c r="R55" s="146"/>
      <c r="S55" s="146"/>
      <c r="T55" s="146"/>
      <c r="U55" s="1"/>
      <c r="V55" s="2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</row>
    <row r="56" spans="1:38" s="66" customFormat="1" ht="4.5" customHeight="1" x14ac:dyDescent="0.35">
      <c r="A56" s="4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2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</row>
    <row r="57" spans="1:38" ht="39" customHeight="1" x14ac:dyDescent="0.35">
      <c r="B57" s="154"/>
      <c r="C57" s="149"/>
      <c r="D57" s="149"/>
      <c r="E57" s="149"/>
      <c r="F57" s="149"/>
      <c r="G57" s="149"/>
      <c r="H57" s="154"/>
      <c r="I57" s="154"/>
      <c r="J57" s="154"/>
      <c r="K57" s="154"/>
      <c r="L57" s="154"/>
      <c r="M57" s="154"/>
      <c r="N57" s="155"/>
      <c r="O57" s="155"/>
      <c r="P57" s="155"/>
      <c r="Q57" s="155"/>
      <c r="R57" s="155"/>
      <c r="S57" s="155"/>
      <c r="T57" s="155"/>
    </row>
    <row r="58" spans="1:38" x14ac:dyDescent="0.35">
      <c r="B58" s="77"/>
      <c r="C58" s="96"/>
      <c r="D58" s="96"/>
      <c r="E58" s="97"/>
      <c r="F58" s="97"/>
      <c r="G58" s="97"/>
      <c r="H58" s="98"/>
      <c r="I58" s="99"/>
      <c r="J58" s="99"/>
      <c r="K58" s="1"/>
      <c r="L58" s="1"/>
      <c r="M58" s="1"/>
      <c r="N58" s="1"/>
      <c r="O58" s="1"/>
      <c r="P58" s="1"/>
      <c r="Q58" s="1"/>
      <c r="R58" s="1"/>
      <c r="S58" s="1"/>
      <c r="T58" s="1"/>
    </row>
    <row r="59" spans="1:38" x14ac:dyDescent="0.35">
      <c r="B59" s="149"/>
      <c r="C59" s="149"/>
      <c r="D59" s="152"/>
      <c r="E59" s="152"/>
      <c r="F59" s="152"/>
      <c r="G59" s="152"/>
      <c r="H59" s="152"/>
      <c r="I59" s="99"/>
      <c r="J59" s="99"/>
      <c r="K59" s="82"/>
      <c r="L59" s="82"/>
      <c r="M59" s="82"/>
      <c r="N59" s="82"/>
      <c r="O59" s="82"/>
      <c r="P59" s="82"/>
      <c r="Q59" s="82"/>
      <c r="R59" s="82"/>
      <c r="S59" s="82"/>
      <c r="T59" s="82"/>
    </row>
    <row r="60" spans="1:38" x14ac:dyDescent="0.3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</row>
    <row r="64" spans="1:38" x14ac:dyDescent="0.35">
      <c r="B64" s="153"/>
      <c r="C64" s="153"/>
      <c r="D64" s="153"/>
      <c r="E64" s="153"/>
      <c r="F64" s="153"/>
      <c r="G64" s="153"/>
      <c r="H64" s="153"/>
      <c r="I64" s="153"/>
      <c r="J64" s="153"/>
      <c r="K64" s="153"/>
      <c r="L64" s="153"/>
      <c r="M64" s="153"/>
      <c r="N64" s="153"/>
      <c r="O64" s="153"/>
      <c r="P64" s="153"/>
      <c r="Q64" s="153"/>
      <c r="R64" s="153"/>
      <c r="S64" s="153"/>
      <c r="T64" s="153"/>
    </row>
  </sheetData>
  <sheetProtection formatCells="0" formatColumns="0" formatRows="0" insertColumns="0" insertRows="0" insertHyperlinks="0" deleteColumns="0" deleteRows="0" sort="0" autoFilter="0" pivotTables="0"/>
  <autoFilter ref="A8:AL8">
    <filterColumn colId="1" showButton="0"/>
    <filterColumn colId="2" showButton="0"/>
    <filterColumn colId="3" showButton="0"/>
    <filterColumn colId="4" showButton="0"/>
    <filterColumn colId="5" showButton="0"/>
  </autoFilter>
  <mergeCells count="59">
    <mergeCell ref="B64:D64"/>
    <mergeCell ref="E64:G64"/>
    <mergeCell ref="H64:M64"/>
    <mergeCell ref="N64:T64"/>
    <mergeCell ref="B49:C49"/>
    <mergeCell ref="D49:H49"/>
    <mergeCell ref="B55:C55"/>
    <mergeCell ref="D55:I55"/>
    <mergeCell ref="J55:T55"/>
    <mergeCell ref="B57:G57"/>
    <mergeCell ref="H57:M57"/>
    <mergeCell ref="N57:T57"/>
    <mergeCell ref="B59:C59"/>
    <mergeCell ref="D59:H59"/>
    <mergeCell ref="B47:H47"/>
    <mergeCell ref="J47:T47"/>
    <mergeCell ref="R6:R7"/>
    <mergeCell ref="S6:S7"/>
    <mergeCell ref="T6:T8"/>
    <mergeCell ref="C6:C7"/>
    <mergeCell ref="D6:E7"/>
    <mergeCell ref="F6:F7"/>
    <mergeCell ref="G6:G7"/>
    <mergeCell ref="G41:O41"/>
    <mergeCell ref="G42:O42"/>
    <mergeCell ref="G43:O43"/>
    <mergeCell ref="J45:T45"/>
    <mergeCell ref="J46:T46"/>
    <mergeCell ref="B40:C40"/>
    <mergeCell ref="K6:K7"/>
    <mergeCell ref="B3:C3"/>
    <mergeCell ref="D3:N3"/>
    <mergeCell ref="O4:T4"/>
    <mergeCell ref="O3:T3"/>
    <mergeCell ref="B8:G8"/>
    <mergeCell ref="P6:P7"/>
    <mergeCell ref="Q6:Q8"/>
    <mergeCell ref="L6:L7"/>
    <mergeCell ref="M6:N6"/>
    <mergeCell ref="O6:O7"/>
    <mergeCell ref="H6:H7"/>
    <mergeCell ref="I6:I7"/>
    <mergeCell ref="J6:J7"/>
    <mergeCell ref="B1:G1"/>
    <mergeCell ref="B2:G2"/>
    <mergeCell ref="H1:T1"/>
    <mergeCell ref="H2:T2"/>
    <mergeCell ref="AJ3:AK5"/>
    <mergeCell ref="B4:C4"/>
    <mergeCell ref="E4:F4"/>
    <mergeCell ref="G4:K4"/>
    <mergeCell ref="X3:X6"/>
    <mergeCell ref="Y3:Y6"/>
    <mergeCell ref="Z3:AC5"/>
    <mergeCell ref="AD3:AE5"/>
    <mergeCell ref="AF3:AG5"/>
    <mergeCell ref="AH3:AI5"/>
    <mergeCell ref="W3:W6"/>
    <mergeCell ref="B6:B7"/>
  </mergeCells>
  <conditionalFormatting sqref="H9:O11">
    <cfRule type="cellIs" dxfId="9" priority="19" operator="greaterThan">
      <formula>10</formula>
    </cfRule>
  </conditionalFormatting>
  <conditionalFormatting sqref="H9:K11">
    <cfRule type="cellIs" dxfId="8" priority="14" operator="greaterThan">
      <formula>10</formula>
    </cfRule>
  </conditionalFormatting>
  <conditionalFormatting sqref="O2">
    <cfRule type="duplicateValues" dxfId="7" priority="10"/>
  </conditionalFormatting>
  <conditionalFormatting sqref="O2">
    <cfRule type="duplicateValues" dxfId="6" priority="9"/>
  </conditionalFormatting>
  <conditionalFormatting sqref="H12:O39">
    <cfRule type="cellIs" dxfId="5" priority="8" operator="greaterThan">
      <formula>10</formula>
    </cfRule>
  </conditionalFormatting>
  <conditionalFormatting sqref="H12:K39">
    <cfRule type="cellIs" dxfId="4" priority="3" operator="greaterThan">
      <formula>10</formula>
    </cfRule>
  </conditionalFormatting>
  <conditionalFormatting sqref="C1:C11 C40:C1048576">
    <cfRule type="duplicateValues" dxfId="3" priority="36"/>
  </conditionalFormatting>
  <conditionalFormatting sqref="C12:C39">
    <cfRule type="duplicateValues" dxfId="2" priority="39"/>
  </conditionalFormatting>
  <conditionalFormatting sqref="P9:P11">
    <cfRule type="cellIs" dxfId="1" priority="2" operator="greaterThan">
      <formula>10</formula>
    </cfRule>
  </conditionalFormatting>
  <conditionalFormatting sqref="P12:P39">
    <cfRule type="cellIs" dxfId="0" priority="1" operator="greaterThan">
      <formula>10</formula>
    </cfRule>
  </conditionalFormatting>
  <dataValidations count="2">
    <dataValidation allowBlank="1" showInputMessage="1" showErrorMessage="1" errorTitle="Không xóa dữ liệu" error="Không xóa dữ liệu" prompt="Không xóa dữ liệu" sqref="D43 W3:AK7 X2:AK2 X9 AL2:AL7 V9:W39"/>
    <dataValidation type="decimal" allowBlank="1" showInputMessage="1" showErrorMessage="1" sqref="H9:K39">
      <formula1>0</formula1>
      <formula2>10</formula2>
    </dataValidation>
  </dataValidations>
  <pageMargins left="0.17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Nhom(5)</vt:lpstr>
      <vt:lpstr>Nhom(4)</vt:lpstr>
      <vt:lpstr>Nhom(3)</vt:lpstr>
      <vt:lpstr>Nhom(2)</vt:lpstr>
      <vt:lpstr>Nhom(1)</vt:lpstr>
      <vt:lpstr>'Nhom(1)'!Print_Titles</vt:lpstr>
      <vt:lpstr>'Nhom(2)'!Print_Titles</vt:lpstr>
      <vt:lpstr>'Nhom(3)'!Print_Titles</vt:lpstr>
      <vt:lpstr>'Nhom(4)'!Print_Titles</vt:lpstr>
      <vt:lpstr>'Nhom(5)'!Print_Titles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LG</cp:lastModifiedBy>
  <cp:lastPrinted>2019-08-30T08:37:40Z</cp:lastPrinted>
  <dcterms:created xsi:type="dcterms:W3CDTF">2018-04-26T09:54:49Z</dcterms:created>
  <dcterms:modified xsi:type="dcterms:W3CDTF">2019-08-30T08:39:51Z</dcterms:modified>
</cp:coreProperties>
</file>