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M HOC 18-19\HOC KY HE\DANH SACH SINH VIEN DU THI\CNTT LEN MANG\"/>
    </mc:Choice>
  </mc:AlternateContent>
  <bookViews>
    <workbookView xWindow="0" yWindow="0" windowWidth="20490" windowHeight="7280"/>
  </bookViews>
  <sheets>
    <sheet name="NHOM 1" sheetId="29" r:id="rId1"/>
    <sheet name="NHOM 2" sheetId="27" r:id="rId2"/>
    <sheet name="Nhom(3" sheetId="23" r:id="rId3"/>
    <sheet name="nhom 7" sheetId="22" r:id="rId4"/>
    <sheet name="nhom 6" sheetId="21" r:id="rId5"/>
    <sheet name="Nhom 5" sheetId="20" r:id="rId6"/>
    <sheet name="Nhom4" sheetId="19" r:id="rId7"/>
    <sheet name="Nhom 11" sheetId="17" r:id="rId8"/>
    <sheet name="NHOM 10" sheetId="14" r:id="rId9"/>
    <sheet name="Nhom(9)" sheetId="13" r:id="rId10"/>
    <sheet name="Nhom(8)" sheetId="18" r:id="rId11"/>
  </sheets>
  <definedNames>
    <definedName name="_xlnm._FilterDatabase" localSheetId="0" hidden="1">'NHOM 1'!$A$8:$AL$8</definedName>
    <definedName name="_xlnm._FilterDatabase" localSheetId="8" hidden="1">'NHOM 10'!$A$8:$AL$8</definedName>
    <definedName name="_xlnm._FilterDatabase" localSheetId="7" hidden="1">'Nhom 11'!$A$8:$AL$8</definedName>
    <definedName name="_xlnm._FilterDatabase" localSheetId="1" hidden="1">'NHOM 2'!$A$8:$AL$8</definedName>
    <definedName name="_xlnm._FilterDatabase" localSheetId="5" hidden="1">'Nhom 5'!$A$8:$AL$8</definedName>
    <definedName name="_xlnm._FilterDatabase" localSheetId="4" hidden="1">'nhom 6'!$A$8:$AL$8</definedName>
    <definedName name="_xlnm._FilterDatabase" localSheetId="3" hidden="1">'nhom 7'!$A$8:$AL$8</definedName>
    <definedName name="_xlnm._FilterDatabase" localSheetId="2" hidden="1">'Nhom(3'!$A$8:$AL$8</definedName>
    <definedName name="_xlnm._FilterDatabase" localSheetId="10" hidden="1">'Nhom(8)'!$A$9:$AL$9</definedName>
    <definedName name="_xlnm._FilterDatabase" localSheetId="9" hidden="1">'Nhom(9)'!$A$8:$AL$8</definedName>
    <definedName name="_xlnm._FilterDatabase" localSheetId="6" hidden="1">Nhom4!$A$8:$AL$8</definedName>
    <definedName name="Date_time" localSheetId="0">#REF!</definedName>
    <definedName name="Date_time" localSheetId="8">#REF!</definedName>
    <definedName name="Date_time" localSheetId="7">#REF!</definedName>
    <definedName name="Date_time" localSheetId="1">#REF!</definedName>
    <definedName name="Date_time" localSheetId="5">#REF!</definedName>
    <definedName name="Date_time" localSheetId="4">#REF!</definedName>
    <definedName name="Date_time" localSheetId="3">#REF!</definedName>
    <definedName name="Date_time" localSheetId="2">#REF!</definedName>
    <definedName name="Date_time" localSheetId="10">#REF!</definedName>
    <definedName name="Date_time" localSheetId="6">#REF!</definedName>
    <definedName name="Date_time">#REF!</definedName>
    <definedName name="_xlnm.Print_Titles" localSheetId="0">'NHOM 1'!$3:$8</definedName>
    <definedName name="_xlnm.Print_Titles" localSheetId="8">'NHOM 10'!$3:$8</definedName>
    <definedName name="_xlnm.Print_Titles" localSheetId="7">'Nhom 11'!$3:$8</definedName>
    <definedName name="_xlnm.Print_Titles" localSheetId="1">'NHOM 2'!$3:$8</definedName>
    <definedName name="_xlnm.Print_Titles" localSheetId="5">'Nhom 5'!$3:$8</definedName>
    <definedName name="_xlnm.Print_Titles" localSheetId="4">'nhom 6'!$3:$8</definedName>
    <definedName name="_xlnm.Print_Titles" localSheetId="3">'nhom 7'!$3:$8</definedName>
    <definedName name="_xlnm.Print_Titles" localSheetId="2">'Nhom(3'!$3:$8</definedName>
    <definedName name="_xlnm.Print_Titles" localSheetId="10">'Nhom(8)'!$4:$9</definedName>
    <definedName name="_xlnm.Print_Titles" localSheetId="9">'Nhom(9)'!$3:$8</definedName>
    <definedName name="_xlnm.Print_Titles" localSheetId="6">Nhom4!$3:$8</definedName>
    <definedName name="Trong_so" localSheetId="0">#REF!</definedName>
    <definedName name="Trong_so" localSheetId="8">#REF!</definedName>
    <definedName name="Trong_so" localSheetId="7">#REF!</definedName>
    <definedName name="Trong_so" localSheetId="1">#REF!</definedName>
    <definedName name="Trong_so" localSheetId="5">#REF!</definedName>
    <definedName name="Trong_so" localSheetId="4">#REF!</definedName>
    <definedName name="Trong_so" localSheetId="3">#REF!</definedName>
    <definedName name="Trong_so" localSheetId="2">#REF!</definedName>
    <definedName name="Trong_so" localSheetId="10">#REF!</definedName>
    <definedName name="Trong_so" localSheetId="6">#REF!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7" i="29" l="1"/>
  <c r="Q78" i="29"/>
  <c r="Q79" i="29"/>
  <c r="Q77" i="13"/>
  <c r="Q78" i="13"/>
  <c r="Q79" i="13"/>
  <c r="Q77" i="14"/>
  <c r="Q78" i="14"/>
  <c r="Q79" i="14"/>
  <c r="Q77" i="17"/>
  <c r="Q78" i="17"/>
  <c r="Q79" i="17"/>
  <c r="Q77" i="19"/>
  <c r="Q78" i="19"/>
  <c r="Q79" i="19"/>
  <c r="Q77" i="27"/>
  <c r="Q78" i="27"/>
  <c r="Q79" i="27"/>
  <c r="T71" i="27" l="1"/>
  <c r="T78" i="27"/>
  <c r="Q81" i="29"/>
  <c r="Q46" i="29"/>
  <c r="Q15" i="29"/>
  <c r="T15" i="29" s="1"/>
  <c r="V15" i="29" s="1"/>
  <c r="P8" i="29"/>
  <c r="Q62" i="29" s="1"/>
  <c r="X7" i="29"/>
  <c r="W7" i="29"/>
  <c r="P8" i="27"/>
  <c r="Q70" i="27" s="1"/>
  <c r="T70" i="27" s="1"/>
  <c r="X7" i="27"/>
  <c r="W7" i="27"/>
  <c r="R78" i="27" l="1"/>
  <c r="R77" i="27"/>
  <c r="Q30" i="29"/>
  <c r="T30" i="29" s="1"/>
  <c r="V30" i="29" s="1"/>
  <c r="Q11" i="29"/>
  <c r="T11" i="29" s="1"/>
  <c r="V11" i="29" s="1"/>
  <c r="S78" i="27"/>
  <c r="Q46" i="27"/>
  <c r="T46" i="27" s="1"/>
  <c r="V46" i="27" s="1"/>
  <c r="Q11" i="27"/>
  <c r="T11" i="27" s="1"/>
  <c r="V11" i="27" s="1"/>
  <c r="Q62" i="27"/>
  <c r="Q81" i="27"/>
  <c r="Q15" i="27"/>
  <c r="T15" i="27" s="1"/>
  <c r="V15" i="27" s="1"/>
  <c r="Q30" i="27"/>
  <c r="R30" i="27" s="1"/>
  <c r="T46" i="29"/>
  <c r="V46" i="29" s="1"/>
  <c r="S46" i="29"/>
  <c r="R46" i="29"/>
  <c r="T62" i="29"/>
  <c r="V62" i="29" s="1"/>
  <c r="S62" i="29"/>
  <c r="R62" i="29"/>
  <c r="Q80" i="29"/>
  <c r="Q73" i="29"/>
  <c r="Q69" i="29"/>
  <c r="Q65" i="29"/>
  <c r="Q61" i="29"/>
  <c r="Q57" i="29"/>
  <c r="Q53" i="29"/>
  <c r="Q49" i="29"/>
  <c r="Q45" i="29"/>
  <c r="Q41" i="29"/>
  <c r="Q37" i="29"/>
  <c r="Q33" i="29"/>
  <c r="Q29" i="29"/>
  <c r="Q25" i="29"/>
  <c r="Q21" i="29"/>
  <c r="Q17" i="29"/>
  <c r="Q76" i="29"/>
  <c r="Q72" i="29"/>
  <c r="Q68" i="29"/>
  <c r="Q64" i="29"/>
  <c r="Q60" i="29"/>
  <c r="Q56" i="29"/>
  <c r="Q52" i="29"/>
  <c r="Q48" i="29"/>
  <c r="Q44" i="29"/>
  <c r="Q40" i="29"/>
  <c r="Q36" i="29"/>
  <c r="Q32" i="29"/>
  <c r="Q28" i="29"/>
  <c r="Q24" i="29"/>
  <c r="Q20" i="29"/>
  <c r="Q75" i="29"/>
  <c r="Q71" i="29"/>
  <c r="Q67" i="29"/>
  <c r="Q63" i="29"/>
  <c r="Q59" i="29"/>
  <c r="Q55" i="29"/>
  <c r="Q51" i="29"/>
  <c r="Q47" i="29"/>
  <c r="Q43" i="29"/>
  <c r="Q39" i="29"/>
  <c r="Q35" i="29"/>
  <c r="Q31" i="29"/>
  <c r="Q27" i="29"/>
  <c r="Q23" i="29"/>
  <c r="Q19" i="29"/>
  <c r="Q12" i="29"/>
  <c r="R15" i="29"/>
  <c r="Q18" i="29"/>
  <c r="Q9" i="29"/>
  <c r="Q13" i="29"/>
  <c r="S15" i="29"/>
  <c r="Q22" i="29"/>
  <c r="Q38" i="29"/>
  <c r="Q54" i="29"/>
  <c r="Q70" i="29"/>
  <c r="T81" i="29"/>
  <c r="V81" i="29" s="1"/>
  <c r="S81" i="29"/>
  <c r="R81" i="29"/>
  <c r="Q16" i="29"/>
  <c r="Q34" i="29"/>
  <c r="Q50" i="29"/>
  <c r="Q66" i="29"/>
  <c r="Q10" i="29"/>
  <c r="Q14" i="29"/>
  <c r="Q26" i="29"/>
  <c r="Q42" i="29"/>
  <c r="Q58" i="29"/>
  <c r="Q74" i="29"/>
  <c r="V70" i="27"/>
  <c r="S70" i="27"/>
  <c r="R70" i="27"/>
  <c r="Q18" i="27"/>
  <c r="Q50" i="27"/>
  <c r="Q9" i="27"/>
  <c r="Q13" i="27"/>
  <c r="Q22" i="27"/>
  <c r="Q38" i="27"/>
  <c r="Q54" i="27"/>
  <c r="T54" i="27" s="1"/>
  <c r="R81" i="27"/>
  <c r="Q80" i="27"/>
  <c r="T80" i="27" s="1"/>
  <c r="Q73" i="27"/>
  <c r="T73" i="27" s="1"/>
  <c r="Q69" i="27"/>
  <c r="T69" i="27" s="1"/>
  <c r="Q65" i="27"/>
  <c r="T65" i="27" s="1"/>
  <c r="Q61" i="27"/>
  <c r="T61" i="27" s="1"/>
  <c r="Q57" i="27"/>
  <c r="T57" i="27" s="1"/>
  <c r="Q53" i="27"/>
  <c r="T53" i="27" s="1"/>
  <c r="Q49" i="27"/>
  <c r="Q45" i="27"/>
  <c r="Q41" i="27"/>
  <c r="Q37" i="27"/>
  <c r="Q33" i="27"/>
  <c r="Q29" i="27"/>
  <c r="Q25" i="27"/>
  <c r="Q21" i="27"/>
  <c r="Q17" i="27"/>
  <c r="Q83" i="27"/>
  <c r="T83" i="27" s="1"/>
  <c r="Q76" i="27"/>
  <c r="T76" i="27" s="1"/>
  <c r="Q72" i="27"/>
  <c r="T72" i="27" s="1"/>
  <c r="Q68" i="27"/>
  <c r="T68" i="27" s="1"/>
  <c r="Q64" i="27"/>
  <c r="T64" i="27" s="1"/>
  <c r="Q60" i="27"/>
  <c r="T60" i="27" s="1"/>
  <c r="Q56" i="27"/>
  <c r="T56" i="27" s="1"/>
  <c r="Q52" i="27"/>
  <c r="Q48" i="27"/>
  <c r="Q44" i="27"/>
  <c r="Q40" i="27"/>
  <c r="Q36" i="27"/>
  <c r="Q32" i="27"/>
  <c r="Q28" i="27"/>
  <c r="Q24" i="27"/>
  <c r="Q20" i="27"/>
  <c r="Q82" i="27"/>
  <c r="T82" i="27" s="1"/>
  <c r="Q75" i="27"/>
  <c r="T75" i="27" s="1"/>
  <c r="Q71" i="27"/>
  <c r="Q67" i="27"/>
  <c r="T67" i="27" s="1"/>
  <c r="Q63" i="27"/>
  <c r="T63" i="27" s="1"/>
  <c r="Q59" i="27"/>
  <c r="T59" i="27" s="1"/>
  <c r="Q55" i="27"/>
  <c r="T55" i="27" s="1"/>
  <c r="Q51" i="27"/>
  <c r="Q47" i="27"/>
  <c r="Q43" i="27"/>
  <c r="Q39" i="27"/>
  <c r="Q35" i="27"/>
  <c r="Q31" i="27"/>
  <c r="Q27" i="27"/>
  <c r="Q23" i="27"/>
  <c r="Q19" i="27"/>
  <c r="Q12" i="27"/>
  <c r="Q16" i="27"/>
  <c r="Q34" i="27"/>
  <c r="Q66" i="27"/>
  <c r="T66" i="27" s="1"/>
  <c r="Q10" i="27"/>
  <c r="Q14" i="27"/>
  <c r="Q26" i="27"/>
  <c r="Q42" i="27"/>
  <c r="Q58" i="27"/>
  <c r="T58" i="27" s="1"/>
  <c r="Q74" i="27"/>
  <c r="T74" i="27" s="1"/>
  <c r="R30" i="29" l="1"/>
  <c r="S30" i="29"/>
  <c r="S30" i="27"/>
  <c r="T30" i="27"/>
  <c r="V30" i="27" s="1"/>
  <c r="R11" i="27"/>
  <c r="R79" i="27"/>
  <c r="S79" i="27"/>
  <c r="T79" i="27"/>
  <c r="R46" i="27"/>
  <c r="S15" i="27"/>
  <c r="S46" i="27"/>
  <c r="T77" i="27"/>
  <c r="V77" i="27" s="1"/>
  <c r="S77" i="27"/>
  <c r="S62" i="27"/>
  <c r="T62" i="27"/>
  <c r="V62" i="27" s="1"/>
  <c r="S81" i="27"/>
  <c r="T81" i="27"/>
  <c r="V81" i="27" s="1"/>
  <c r="S11" i="29"/>
  <c r="R11" i="29"/>
  <c r="R62" i="27"/>
  <c r="S11" i="27"/>
  <c r="R15" i="27"/>
  <c r="T26" i="29"/>
  <c r="V26" i="29" s="1"/>
  <c r="S26" i="29"/>
  <c r="R26" i="29"/>
  <c r="T50" i="29"/>
  <c r="V50" i="29" s="1"/>
  <c r="S50" i="29"/>
  <c r="R50" i="29"/>
  <c r="T38" i="29"/>
  <c r="V38" i="29" s="1"/>
  <c r="S38" i="29"/>
  <c r="R38" i="29"/>
  <c r="T74" i="29"/>
  <c r="V74" i="29" s="1"/>
  <c r="S74" i="29"/>
  <c r="R74" i="29"/>
  <c r="V14" i="29"/>
  <c r="S14" i="29"/>
  <c r="R14" i="29"/>
  <c r="T34" i="29"/>
  <c r="V34" i="29" s="1"/>
  <c r="S34" i="29"/>
  <c r="R34" i="29"/>
  <c r="V22" i="29"/>
  <c r="S22" i="29"/>
  <c r="R22" i="29"/>
  <c r="R9" i="29"/>
  <c r="T9" i="29"/>
  <c r="S9" i="29"/>
  <c r="S12" i="29"/>
  <c r="R12" i="29"/>
  <c r="T12" i="29"/>
  <c r="V12" i="29" s="1"/>
  <c r="S31" i="29"/>
  <c r="R31" i="29"/>
  <c r="T31" i="29"/>
  <c r="V31" i="29" s="1"/>
  <c r="S47" i="29"/>
  <c r="R47" i="29"/>
  <c r="T47" i="29"/>
  <c r="V47" i="29" s="1"/>
  <c r="S63" i="29"/>
  <c r="R63" i="29"/>
  <c r="V63" i="29"/>
  <c r="R32" i="29"/>
  <c r="T32" i="29"/>
  <c r="V32" i="29" s="1"/>
  <c r="S32" i="29"/>
  <c r="R48" i="29"/>
  <c r="T48" i="29"/>
  <c r="V48" i="29" s="1"/>
  <c r="S48" i="29"/>
  <c r="R64" i="29"/>
  <c r="T64" i="29"/>
  <c r="V64" i="29" s="1"/>
  <c r="S64" i="29"/>
  <c r="T29" i="29"/>
  <c r="V29" i="29" s="1"/>
  <c r="S29" i="29"/>
  <c r="R29" i="29"/>
  <c r="T45" i="29"/>
  <c r="V45" i="29" s="1"/>
  <c r="S45" i="29"/>
  <c r="R45" i="29"/>
  <c r="T61" i="29"/>
  <c r="V61" i="29" s="1"/>
  <c r="S61" i="29"/>
  <c r="R61" i="29"/>
  <c r="T80" i="29"/>
  <c r="V80" i="29" s="1"/>
  <c r="S80" i="29"/>
  <c r="R80" i="29"/>
  <c r="T58" i="29"/>
  <c r="V58" i="29" s="1"/>
  <c r="S58" i="29"/>
  <c r="R58" i="29"/>
  <c r="S10" i="29"/>
  <c r="R10" i="29"/>
  <c r="T10" i="29"/>
  <c r="V10" i="29" s="1"/>
  <c r="T16" i="29"/>
  <c r="V16" i="29" s="1"/>
  <c r="S16" i="29"/>
  <c r="R16" i="29"/>
  <c r="T70" i="29"/>
  <c r="V70" i="29" s="1"/>
  <c r="S70" i="29"/>
  <c r="R70" i="29"/>
  <c r="S19" i="29"/>
  <c r="R19" i="29"/>
  <c r="T19" i="29"/>
  <c r="V19" i="29" s="1"/>
  <c r="S35" i="29"/>
  <c r="R35" i="29"/>
  <c r="T35" i="29"/>
  <c r="V35" i="29" s="1"/>
  <c r="S51" i="29"/>
  <c r="R51" i="29"/>
  <c r="T51" i="29"/>
  <c r="V51" i="29" s="1"/>
  <c r="S67" i="29"/>
  <c r="R67" i="29"/>
  <c r="T67" i="29"/>
  <c r="V67" i="29" s="1"/>
  <c r="R20" i="29"/>
  <c r="T20" i="29"/>
  <c r="V20" i="29" s="1"/>
  <c r="S20" i="29"/>
  <c r="R36" i="29"/>
  <c r="T36" i="29"/>
  <c r="V36" i="29" s="1"/>
  <c r="S36" i="29"/>
  <c r="R52" i="29"/>
  <c r="T52" i="29"/>
  <c r="V52" i="29" s="1"/>
  <c r="S52" i="29"/>
  <c r="R68" i="29"/>
  <c r="T68" i="29"/>
  <c r="V68" i="29" s="1"/>
  <c r="S68" i="29"/>
  <c r="T17" i="29"/>
  <c r="V17" i="29" s="1"/>
  <c r="S17" i="29"/>
  <c r="R17" i="29"/>
  <c r="T33" i="29"/>
  <c r="V33" i="29" s="1"/>
  <c r="S33" i="29"/>
  <c r="R33" i="29"/>
  <c r="T49" i="29"/>
  <c r="V49" i="29" s="1"/>
  <c r="S49" i="29"/>
  <c r="R49" i="29"/>
  <c r="T65" i="29"/>
  <c r="V65" i="29" s="1"/>
  <c r="S65" i="29"/>
  <c r="R65" i="29"/>
  <c r="T42" i="29"/>
  <c r="V42" i="29" s="1"/>
  <c r="S42" i="29"/>
  <c r="R42" i="29"/>
  <c r="T66" i="29"/>
  <c r="V66" i="29" s="1"/>
  <c r="S66" i="29"/>
  <c r="R66" i="29"/>
  <c r="T54" i="29"/>
  <c r="V54" i="29" s="1"/>
  <c r="S54" i="29"/>
  <c r="R54" i="29"/>
  <c r="R13" i="29"/>
  <c r="T13" i="29"/>
  <c r="V13" i="29" s="1"/>
  <c r="S13" i="29"/>
  <c r="T18" i="29"/>
  <c r="V18" i="29" s="1"/>
  <c r="S18" i="29"/>
  <c r="R18" i="29"/>
  <c r="S23" i="29"/>
  <c r="R23" i="29"/>
  <c r="V23" i="29"/>
  <c r="S39" i="29"/>
  <c r="R39" i="29"/>
  <c r="T39" i="29"/>
  <c r="V39" i="29" s="1"/>
  <c r="S55" i="29"/>
  <c r="R55" i="29"/>
  <c r="T55" i="29"/>
  <c r="V55" i="29" s="1"/>
  <c r="S71" i="29"/>
  <c r="R71" i="29"/>
  <c r="T71" i="29"/>
  <c r="V71" i="29" s="1"/>
  <c r="R24" i="29"/>
  <c r="V24" i="29"/>
  <c r="S24" i="29"/>
  <c r="R40" i="29"/>
  <c r="T40" i="29"/>
  <c r="V40" i="29" s="1"/>
  <c r="S40" i="29"/>
  <c r="R56" i="29"/>
  <c r="V56" i="29"/>
  <c r="S56" i="29"/>
  <c r="R72" i="29"/>
  <c r="T72" i="29"/>
  <c r="V72" i="29" s="1"/>
  <c r="S72" i="29"/>
  <c r="T21" i="29"/>
  <c r="V21" i="29" s="1"/>
  <c r="S21" i="29"/>
  <c r="R21" i="29"/>
  <c r="T37" i="29"/>
  <c r="V37" i="29" s="1"/>
  <c r="S37" i="29"/>
  <c r="R37" i="29"/>
  <c r="V53" i="29"/>
  <c r="S53" i="29"/>
  <c r="R53" i="29"/>
  <c r="T69" i="29"/>
  <c r="V69" i="29" s="1"/>
  <c r="S69" i="29"/>
  <c r="R69" i="29"/>
  <c r="S27" i="29"/>
  <c r="R27" i="29"/>
  <c r="T27" i="29"/>
  <c r="V27" i="29" s="1"/>
  <c r="S43" i="29"/>
  <c r="R43" i="29"/>
  <c r="T43" i="29"/>
  <c r="V43" i="29" s="1"/>
  <c r="S59" i="29"/>
  <c r="R59" i="29"/>
  <c r="T59" i="29"/>
  <c r="V59" i="29" s="1"/>
  <c r="S75" i="29"/>
  <c r="R75" i="29"/>
  <c r="T75" i="29"/>
  <c r="V75" i="29" s="1"/>
  <c r="R28" i="29"/>
  <c r="T28" i="29"/>
  <c r="V28" i="29" s="1"/>
  <c r="S28" i="29"/>
  <c r="R44" i="29"/>
  <c r="T44" i="29"/>
  <c r="V44" i="29" s="1"/>
  <c r="S44" i="29"/>
  <c r="R60" i="29"/>
  <c r="T60" i="29"/>
  <c r="V60" i="29" s="1"/>
  <c r="S60" i="29"/>
  <c r="R76" i="29"/>
  <c r="T76" i="29"/>
  <c r="V76" i="29" s="1"/>
  <c r="S76" i="29"/>
  <c r="V25" i="29"/>
  <c r="S25" i="29"/>
  <c r="R25" i="29"/>
  <c r="T41" i="29"/>
  <c r="V41" i="29" s="1"/>
  <c r="S41" i="29"/>
  <c r="R41" i="29"/>
  <c r="V57" i="29"/>
  <c r="S57" i="29"/>
  <c r="R57" i="29"/>
  <c r="V73" i="29"/>
  <c r="S73" i="29"/>
  <c r="R73" i="29"/>
  <c r="V66" i="27"/>
  <c r="S66" i="27"/>
  <c r="R66" i="27"/>
  <c r="S35" i="27"/>
  <c r="R35" i="27"/>
  <c r="T35" i="27"/>
  <c r="V35" i="27" s="1"/>
  <c r="S67" i="27"/>
  <c r="R67" i="27"/>
  <c r="V67" i="27"/>
  <c r="R36" i="27"/>
  <c r="T36" i="27"/>
  <c r="V36" i="27" s="1"/>
  <c r="S36" i="27"/>
  <c r="R68" i="27"/>
  <c r="V68" i="27"/>
  <c r="S68" i="27"/>
  <c r="T33" i="27"/>
  <c r="V33" i="27" s="1"/>
  <c r="S33" i="27"/>
  <c r="R33" i="27"/>
  <c r="V65" i="27"/>
  <c r="S65" i="27"/>
  <c r="R65" i="27"/>
  <c r="T26" i="27"/>
  <c r="V26" i="27" s="1"/>
  <c r="S26" i="27"/>
  <c r="R26" i="27"/>
  <c r="S23" i="27"/>
  <c r="R23" i="27"/>
  <c r="T23" i="27"/>
  <c r="V23" i="27" s="1"/>
  <c r="S55" i="27"/>
  <c r="R55" i="27"/>
  <c r="V55" i="27"/>
  <c r="R24" i="27"/>
  <c r="T24" i="27"/>
  <c r="V24" i="27" s="1"/>
  <c r="S24" i="27"/>
  <c r="R56" i="27"/>
  <c r="V56" i="27"/>
  <c r="S56" i="27"/>
  <c r="T21" i="27"/>
  <c r="V21" i="27" s="1"/>
  <c r="S21" i="27"/>
  <c r="R21" i="27"/>
  <c r="V53" i="27"/>
  <c r="S53" i="27"/>
  <c r="R53" i="27"/>
  <c r="V69" i="27"/>
  <c r="S69" i="27"/>
  <c r="R69" i="27"/>
  <c r="V74" i="27"/>
  <c r="S74" i="27"/>
  <c r="R74" i="27"/>
  <c r="T14" i="27"/>
  <c r="V14" i="27" s="1"/>
  <c r="S14" i="27"/>
  <c r="R14" i="27"/>
  <c r="T16" i="27"/>
  <c r="V16" i="27" s="1"/>
  <c r="S16" i="27"/>
  <c r="R16" i="27"/>
  <c r="S27" i="27"/>
  <c r="R27" i="27"/>
  <c r="T27" i="27"/>
  <c r="V27" i="27" s="1"/>
  <c r="S43" i="27"/>
  <c r="R43" i="27"/>
  <c r="T43" i="27"/>
  <c r="V43" i="27" s="1"/>
  <c r="S59" i="27"/>
  <c r="R59" i="27"/>
  <c r="V59" i="27"/>
  <c r="S75" i="27"/>
  <c r="R75" i="27"/>
  <c r="V75" i="27"/>
  <c r="R28" i="27"/>
  <c r="T28" i="27"/>
  <c r="V28" i="27" s="1"/>
  <c r="S28" i="27"/>
  <c r="R44" i="27"/>
  <c r="T44" i="27"/>
  <c r="V44" i="27" s="1"/>
  <c r="S44" i="27"/>
  <c r="R60" i="27"/>
  <c r="V60" i="27"/>
  <c r="S60" i="27"/>
  <c r="R76" i="27"/>
  <c r="V76" i="27"/>
  <c r="S76" i="27"/>
  <c r="T25" i="27"/>
  <c r="V25" i="27" s="1"/>
  <c r="S25" i="27"/>
  <c r="R25" i="27"/>
  <c r="T41" i="27"/>
  <c r="V41" i="27" s="1"/>
  <c r="S41" i="27"/>
  <c r="R41" i="27"/>
  <c r="V57" i="27"/>
  <c r="S57" i="27"/>
  <c r="R57" i="27"/>
  <c r="V73" i="27"/>
  <c r="S73" i="27"/>
  <c r="R73" i="27"/>
  <c r="T38" i="27"/>
  <c r="V38" i="27" s="1"/>
  <c r="S38" i="27"/>
  <c r="R38" i="27"/>
  <c r="T18" i="27"/>
  <c r="V18" i="27" s="1"/>
  <c r="S18" i="27"/>
  <c r="R18" i="27"/>
  <c r="T42" i="27"/>
  <c r="V42" i="27" s="1"/>
  <c r="S42" i="27"/>
  <c r="R42" i="27"/>
  <c r="S19" i="27"/>
  <c r="R19" i="27"/>
  <c r="T19" i="27"/>
  <c r="V19" i="27" s="1"/>
  <c r="S51" i="27"/>
  <c r="R51" i="27"/>
  <c r="T51" i="27"/>
  <c r="V51" i="27" s="1"/>
  <c r="R20" i="27"/>
  <c r="T20" i="27"/>
  <c r="V20" i="27" s="1"/>
  <c r="S20" i="27"/>
  <c r="R52" i="27"/>
  <c r="T52" i="27"/>
  <c r="V52" i="27" s="1"/>
  <c r="S52" i="27"/>
  <c r="T17" i="27"/>
  <c r="V17" i="27" s="1"/>
  <c r="S17" i="27"/>
  <c r="R17" i="27"/>
  <c r="T49" i="27"/>
  <c r="V49" i="27" s="1"/>
  <c r="S49" i="27"/>
  <c r="R49" i="27"/>
  <c r="T34" i="27"/>
  <c r="V34" i="27" s="1"/>
  <c r="S34" i="27"/>
  <c r="R34" i="27"/>
  <c r="S39" i="27"/>
  <c r="R39" i="27"/>
  <c r="T39" i="27"/>
  <c r="V39" i="27" s="1"/>
  <c r="S71" i="27"/>
  <c r="R71" i="27"/>
  <c r="V71" i="27"/>
  <c r="R40" i="27"/>
  <c r="T40" i="27"/>
  <c r="V40" i="27" s="1"/>
  <c r="S40" i="27"/>
  <c r="R72" i="27"/>
  <c r="V72" i="27"/>
  <c r="S72" i="27"/>
  <c r="T37" i="27"/>
  <c r="V37" i="27" s="1"/>
  <c r="S37" i="27"/>
  <c r="R37" i="27"/>
  <c r="V54" i="27"/>
  <c r="S54" i="27"/>
  <c r="R54" i="27"/>
  <c r="R13" i="27"/>
  <c r="T13" i="27"/>
  <c r="V13" i="27" s="1"/>
  <c r="S13" i="27"/>
  <c r="T50" i="27"/>
  <c r="V50" i="27" s="1"/>
  <c r="S50" i="27"/>
  <c r="R50" i="27"/>
  <c r="V58" i="27"/>
  <c r="S58" i="27"/>
  <c r="R58" i="27"/>
  <c r="R10" i="27"/>
  <c r="T10" i="27"/>
  <c r="V10" i="27" s="1"/>
  <c r="S10" i="27"/>
  <c r="S12" i="27"/>
  <c r="R12" i="27"/>
  <c r="T12" i="27"/>
  <c r="V12" i="27" s="1"/>
  <c r="S31" i="27"/>
  <c r="R31" i="27"/>
  <c r="T31" i="27"/>
  <c r="V31" i="27" s="1"/>
  <c r="S47" i="27"/>
  <c r="R47" i="27"/>
  <c r="T47" i="27"/>
  <c r="V47" i="27" s="1"/>
  <c r="S63" i="27"/>
  <c r="R63" i="27"/>
  <c r="V63" i="27"/>
  <c r="S82" i="27"/>
  <c r="R82" i="27"/>
  <c r="V82" i="27"/>
  <c r="R32" i="27"/>
  <c r="T32" i="27"/>
  <c r="V32" i="27" s="1"/>
  <c r="S32" i="27"/>
  <c r="R48" i="27"/>
  <c r="T48" i="27"/>
  <c r="V48" i="27" s="1"/>
  <c r="S48" i="27"/>
  <c r="R64" i="27"/>
  <c r="V64" i="27"/>
  <c r="S64" i="27"/>
  <c r="R83" i="27"/>
  <c r="V83" i="27"/>
  <c r="S83" i="27"/>
  <c r="T29" i="27"/>
  <c r="V29" i="27" s="1"/>
  <c r="S29" i="27"/>
  <c r="R29" i="27"/>
  <c r="T45" i="27"/>
  <c r="V45" i="27" s="1"/>
  <c r="S45" i="27"/>
  <c r="R45" i="27"/>
  <c r="V61" i="27"/>
  <c r="S61" i="27"/>
  <c r="R61" i="27"/>
  <c r="V80" i="27"/>
  <c r="S80" i="27"/>
  <c r="R80" i="27"/>
  <c r="T22" i="27"/>
  <c r="V22" i="27" s="1"/>
  <c r="S22" i="27"/>
  <c r="R22" i="27"/>
  <c r="R9" i="27"/>
  <c r="S9" i="27"/>
  <c r="T9" i="27"/>
  <c r="AB7" i="29" l="1"/>
  <c r="Z7" i="29"/>
  <c r="AA7" i="29"/>
  <c r="AD7" i="29"/>
  <c r="P85" i="29"/>
  <c r="P84" i="29"/>
  <c r="V9" i="29"/>
  <c r="AB7" i="27"/>
  <c r="AD7" i="27"/>
  <c r="Z7" i="27"/>
  <c r="AA7" i="27"/>
  <c r="P87" i="27"/>
  <c r="P86" i="27"/>
  <c r="V9" i="27"/>
  <c r="D87" i="29" l="1"/>
  <c r="D85" i="29"/>
  <c r="AJ7" i="29"/>
  <c r="AF7" i="29"/>
  <c r="AH7" i="29"/>
  <c r="D89" i="27"/>
  <c r="D87" i="27"/>
  <c r="AJ7" i="27"/>
  <c r="AF7" i="27"/>
  <c r="AH7" i="27"/>
  <c r="Y7" i="29" l="1"/>
  <c r="AI7" i="29" s="1"/>
  <c r="D84" i="29"/>
  <c r="Y7" i="27"/>
  <c r="AI7" i="27" s="1"/>
  <c r="D86" i="27"/>
  <c r="AK7" i="29" l="1"/>
  <c r="AG7" i="29"/>
  <c r="P83" i="29"/>
  <c r="D83" i="29"/>
  <c r="AE7" i="29"/>
  <c r="AC7" i="29"/>
  <c r="AG7" i="27"/>
  <c r="AK7" i="27"/>
  <c r="P85" i="27"/>
  <c r="D85" i="27"/>
  <c r="AC7" i="27"/>
  <c r="AE7" i="27"/>
  <c r="Q10" i="23" l="1"/>
  <c r="T10" i="23" s="1"/>
  <c r="V10" i="23" s="1"/>
  <c r="P8" i="23"/>
  <c r="X7" i="23"/>
  <c r="W7" i="23"/>
  <c r="Q12" i="23" l="1"/>
  <c r="Q27" i="23"/>
  <c r="R10" i="23"/>
  <c r="Q22" i="23"/>
  <c r="Q24" i="23"/>
  <c r="Q39" i="23"/>
  <c r="Q44" i="23"/>
  <c r="S10" i="23"/>
  <c r="Q18" i="23"/>
  <c r="Q19" i="23"/>
  <c r="Q20" i="23"/>
  <c r="Q34" i="23"/>
  <c r="Q35" i="23"/>
  <c r="Q36" i="23"/>
  <c r="Q43" i="23"/>
  <c r="Q42" i="23"/>
  <c r="Q41" i="23"/>
  <c r="Q37" i="23"/>
  <c r="Q33" i="23"/>
  <c r="Q29" i="23"/>
  <c r="Q25" i="23"/>
  <c r="Q21" i="23"/>
  <c r="Q17" i="23"/>
  <c r="Q13" i="23"/>
  <c r="Q9" i="23"/>
  <c r="Q11" i="23"/>
  <c r="Q26" i="23"/>
  <c r="Q28" i="23"/>
  <c r="Q23" i="23"/>
  <c r="Q38" i="23"/>
  <c r="Q40" i="23"/>
  <c r="Q14" i="23"/>
  <c r="Q15" i="23"/>
  <c r="Q16" i="23"/>
  <c r="Q30" i="23"/>
  <c r="Q31" i="23"/>
  <c r="Q32" i="23"/>
  <c r="S15" i="23" l="1"/>
  <c r="R15" i="23"/>
  <c r="T15" i="23"/>
  <c r="V15" i="23" s="1"/>
  <c r="R17" i="23"/>
  <c r="T17" i="23"/>
  <c r="V17" i="23" s="1"/>
  <c r="S17" i="23"/>
  <c r="T43" i="23"/>
  <c r="V43" i="23" s="1"/>
  <c r="S43" i="23"/>
  <c r="R43" i="23"/>
  <c r="T22" i="23"/>
  <c r="V22" i="23" s="1"/>
  <c r="S22" i="23"/>
  <c r="R22" i="23"/>
  <c r="R12" i="23"/>
  <c r="T12" i="23"/>
  <c r="V12" i="23" s="1"/>
  <c r="S12" i="23"/>
  <c r="T14" i="23"/>
  <c r="V14" i="23" s="1"/>
  <c r="S14" i="23"/>
  <c r="R14" i="23"/>
  <c r="S21" i="23"/>
  <c r="R21" i="23"/>
  <c r="T21" i="23"/>
  <c r="V21" i="23" s="1"/>
  <c r="S19" i="23"/>
  <c r="R19" i="23"/>
  <c r="T19" i="23"/>
  <c r="V19" i="23" s="1"/>
  <c r="S44" i="23"/>
  <c r="R44" i="23"/>
  <c r="T44" i="23"/>
  <c r="V44" i="23" s="1"/>
  <c r="T30" i="23"/>
  <c r="V30" i="23" s="1"/>
  <c r="S30" i="23"/>
  <c r="R30" i="23"/>
  <c r="T38" i="23"/>
  <c r="V38" i="23" s="1"/>
  <c r="S38" i="23"/>
  <c r="R38" i="23"/>
  <c r="T9" i="23"/>
  <c r="R9" i="23"/>
  <c r="S9" i="23"/>
  <c r="T25" i="23"/>
  <c r="V25" i="23" s="1"/>
  <c r="R25" i="23"/>
  <c r="S25" i="23"/>
  <c r="T41" i="23"/>
  <c r="V41" i="23" s="1"/>
  <c r="R41" i="23"/>
  <c r="S41" i="23"/>
  <c r="S35" i="23"/>
  <c r="R35" i="23"/>
  <c r="T35" i="23"/>
  <c r="V35" i="23" s="1"/>
  <c r="T18" i="23"/>
  <c r="V18" i="23" s="1"/>
  <c r="R18" i="23"/>
  <c r="S18" i="23"/>
  <c r="S39" i="23"/>
  <c r="T39" i="23"/>
  <c r="V39" i="23" s="1"/>
  <c r="R39" i="23"/>
  <c r="R32" i="23"/>
  <c r="T32" i="23"/>
  <c r="V32" i="23" s="1"/>
  <c r="S32" i="23"/>
  <c r="T26" i="23"/>
  <c r="V26" i="23" s="1"/>
  <c r="R26" i="23"/>
  <c r="S26" i="23"/>
  <c r="R33" i="23"/>
  <c r="S33" i="23"/>
  <c r="T33" i="23"/>
  <c r="V33" i="23" s="1"/>
  <c r="R20" i="23"/>
  <c r="S20" i="23"/>
  <c r="T20" i="23"/>
  <c r="V20" i="23" s="1"/>
  <c r="S31" i="23"/>
  <c r="T31" i="23"/>
  <c r="V31" i="23" s="1"/>
  <c r="R31" i="23"/>
  <c r="R40" i="23"/>
  <c r="T40" i="23"/>
  <c r="V40" i="23" s="1"/>
  <c r="S40" i="23"/>
  <c r="S11" i="23"/>
  <c r="R11" i="23"/>
  <c r="T11" i="23"/>
  <c r="V11" i="23" s="1"/>
  <c r="S37" i="23"/>
  <c r="R37" i="23"/>
  <c r="T37" i="23"/>
  <c r="V37" i="23" s="1"/>
  <c r="R36" i="23"/>
  <c r="S36" i="23"/>
  <c r="T36" i="23"/>
  <c r="V36" i="23" s="1"/>
  <c r="R16" i="23"/>
  <c r="T16" i="23"/>
  <c r="V16" i="23" s="1"/>
  <c r="S16" i="23"/>
  <c r="S23" i="23"/>
  <c r="T23" i="23"/>
  <c r="V23" i="23" s="1"/>
  <c r="R23" i="23"/>
  <c r="R28" i="23"/>
  <c r="S28" i="23"/>
  <c r="T28" i="23"/>
  <c r="V28" i="23" s="1"/>
  <c r="S13" i="23"/>
  <c r="R13" i="23"/>
  <c r="T13" i="23"/>
  <c r="V13" i="23" s="1"/>
  <c r="S29" i="23"/>
  <c r="T29" i="23"/>
  <c r="V29" i="23" s="1"/>
  <c r="R29" i="23"/>
  <c r="T42" i="23"/>
  <c r="V42" i="23" s="1"/>
  <c r="S42" i="23"/>
  <c r="R42" i="23"/>
  <c r="T34" i="23"/>
  <c r="V34" i="23" s="1"/>
  <c r="R34" i="23"/>
  <c r="S34" i="23"/>
  <c r="R24" i="23"/>
  <c r="T24" i="23"/>
  <c r="V24" i="23" s="1"/>
  <c r="S24" i="23"/>
  <c r="S27" i="23"/>
  <c r="T27" i="23"/>
  <c r="V27" i="23" s="1"/>
  <c r="R27" i="23"/>
  <c r="T30" i="22"/>
  <c r="V30" i="22" s="1"/>
  <c r="T26" i="22"/>
  <c r="V26" i="22" s="1"/>
  <c r="P8" i="22"/>
  <c r="Q34" i="22" s="1"/>
  <c r="X7" i="22"/>
  <c r="W7" i="22"/>
  <c r="P8" i="21"/>
  <c r="Q12" i="21" s="1"/>
  <c r="X7" i="21"/>
  <c r="W7" i="21"/>
  <c r="P8" i="20"/>
  <c r="Q40" i="20" s="1"/>
  <c r="X7" i="20"/>
  <c r="W7" i="20"/>
  <c r="T14" i="19"/>
  <c r="V14" i="19" s="1"/>
  <c r="P8" i="19"/>
  <c r="X7" i="19"/>
  <c r="W7" i="19"/>
  <c r="Q12" i="20" l="1"/>
  <c r="P48" i="23"/>
  <c r="P47" i="23"/>
  <c r="V9" i="23"/>
  <c r="AA7" i="23"/>
  <c r="Z7" i="23"/>
  <c r="AD7" i="23"/>
  <c r="AB7" i="23"/>
  <c r="Q9" i="19"/>
  <c r="T9" i="19" s="1"/>
  <c r="V9" i="19" s="1"/>
  <c r="Q30" i="19"/>
  <c r="S30" i="19" s="1"/>
  <c r="Q34" i="19"/>
  <c r="S34" i="19" s="1"/>
  <c r="Q15" i="19"/>
  <c r="R15" i="19" s="1"/>
  <c r="Q37" i="19"/>
  <c r="T37" i="19" s="1"/>
  <c r="V37" i="19" s="1"/>
  <c r="Q27" i="19"/>
  <c r="R27" i="19" s="1"/>
  <c r="Q45" i="19"/>
  <c r="T45" i="19" s="1"/>
  <c r="V45" i="19" s="1"/>
  <c r="T77" i="19"/>
  <c r="V77" i="19" s="1"/>
  <c r="Q10" i="19"/>
  <c r="S10" i="19" s="1"/>
  <c r="Q13" i="19"/>
  <c r="T13" i="19" s="1"/>
  <c r="V13" i="19" s="1"/>
  <c r="Q17" i="19"/>
  <c r="T17" i="19" s="1"/>
  <c r="V17" i="19" s="1"/>
  <c r="Q23" i="19"/>
  <c r="R23" i="19" s="1"/>
  <c r="T30" i="19"/>
  <c r="V30" i="19" s="1"/>
  <c r="Q35" i="19"/>
  <c r="Q38" i="19"/>
  <c r="R38" i="19" s="1"/>
  <c r="Q48" i="19"/>
  <c r="S48" i="19" s="1"/>
  <c r="Q64" i="19"/>
  <c r="Q80" i="19"/>
  <c r="T80" i="19" s="1"/>
  <c r="V80" i="19" s="1"/>
  <c r="Q61" i="19"/>
  <c r="S61" i="19" s="1"/>
  <c r="Q11" i="19"/>
  <c r="Q14" i="19"/>
  <c r="S14" i="19" s="1"/>
  <c r="Q18" i="19"/>
  <c r="S18" i="19" s="1"/>
  <c r="Q21" i="19"/>
  <c r="T21" i="19" s="1"/>
  <c r="V21" i="19" s="1"/>
  <c r="Q25" i="19"/>
  <c r="T25" i="19" s="1"/>
  <c r="V25" i="19" s="1"/>
  <c r="Q31" i="19"/>
  <c r="R31" i="19" s="1"/>
  <c r="Q53" i="19"/>
  <c r="T53" i="19" s="1"/>
  <c r="V53" i="19" s="1"/>
  <c r="Q69" i="19"/>
  <c r="T69" i="19" s="1"/>
  <c r="V69" i="19" s="1"/>
  <c r="Q19" i="19"/>
  <c r="Q22" i="19"/>
  <c r="Q26" i="19"/>
  <c r="S26" i="19" s="1"/>
  <c r="Q29" i="19"/>
  <c r="T29" i="19" s="1"/>
  <c r="V29" i="19" s="1"/>
  <c r="Q33" i="19"/>
  <c r="T33" i="19" s="1"/>
  <c r="V33" i="19" s="1"/>
  <c r="Q41" i="19"/>
  <c r="T41" i="19" s="1"/>
  <c r="V41" i="19" s="1"/>
  <c r="Q56" i="19"/>
  <c r="S56" i="19" s="1"/>
  <c r="Q72" i="19"/>
  <c r="T72" i="19" s="1"/>
  <c r="V72" i="19" s="1"/>
  <c r="S34" i="22"/>
  <c r="T34" i="22"/>
  <c r="V34" i="22" s="1"/>
  <c r="Q10" i="22"/>
  <c r="S10" i="22" s="1"/>
  <c r="Q18" i="22"/>
  <c r="S18" i="22" s="1"/>
  <c r="Q25" i="22"/>
  <c r="T25" i="22" s="1"/>
  <c r="V25" i="22" s="1"/>
  <c r="Q30" i="22"/>
  <c r="S30" i="22" s="1"/>
  <c r="Q13" i="22"/>
  <c r="S13" i="22" s="1"/>
  <c r="Q21" i="22"/>
  <c r="R21" i="22" s="1"/>
  <c r="Q26" i="22"/>
  <c r="S26" i="22" s="1"/>
  <c r="Q14" i="22"/>
  <c r="S14" i="22" s="1"/>
  <c r="Q22" i="22"/>
  <c r="R22" i="22" s="1"/>
  <c r="Q33" i="22"/>
  <c r="R33" i="22" s="1"/>
  <c r="Q9" i="22"/>
  <c r="S9" i="22" s="1"/>
  <c r="Q17" i="22"/>
  <c r="R17" i="22" s="1"/>
  <c r="Q29" i="22"/>
  <c r="T29" i="22" s="1"/>
  <c r="V29" i="22" s="1"/>
  <c r="T18" i="22"/>
  <c r="V18" i="22" s="1"/>
  <c r="T34" i="19"/>
  <c r="V34" i="19" s="1"/>
  <c r="T18" i="19"/>
  <c r="V18" i="19" s="1"/>
  <c r="T15" i="19"/>
  <c r="V15" i="19" s="1"/>
  <c r="T31" i="19"/>
  <c r="V31" i="19" s="1"/>
  <c r="T9" i="22"/>
  <c r="T13" i="22"/>
  <c r="V13" i="22" s="1"/>
  <c r="Q11" i="22"/>
  <c r="Q15" i="22"/>
  <c r="Q19" i="22"/>
  <c r="Q23" i="22"/>
  <c r="Q27" i="22"/>
  <c r="Q31" i="22"/>
  <c r="R34" i="22"/>
  <c r="Q35" i="22"/>
  <c r="Q12" i="22"/>
  <c r="Q16" i="22"/>
  <c r="Q20" i="22"/>
  <c r="Q24" i="22"/>
  <c r="Q28" i="22"/>
  <c r="Q32" i="22"/>
  <c r="S12" i="21"/>
  <c r="R12" i="21"/>
  <c r="Q20" i="21"/>
  <c r="Q35" i="21"/>
  <c r="Q51" i="21"/>
  <c r="Q11" i="21"/>
  <c r="T12" i="21"/>
  <c r="V12" i="21" s="1"/>
  <c r="Q19" i="21"/>
  <c r="Q27" i="21"/>
  <c r="Q39" i="21"/>
  <c r="Q55" i="21"/>
  <c r="Q16" i="21"/>
  <c r="Q24" i="21"/>
  <c r="Q43" i="21"/>
  <c r="Q59" i="21"/>
  <c r="Q63" i="21"/>
  <c r="Q62" i="21"/>
  <c r="Q58" i="21"/>
  <c r="Q54" i="21"/>
  <c r="Q50" i="21"/>
  <c r="Q46" i="21"/>
  <c r="Q42" i="21"/>
  <c r="Q38" i="21"/>
  <c r="Q34" i="21"/>
  <c r="Q30" i="21"/>
  <c r="Q26" i="21"/>
  <c r="Q22" i="21"/>
  <c r="Q18" i="21"/>
  <c r="Q14" i="21"/>
  <c r="Q10" i="21"/>
  <c r="Q64" i="21"/>
  <c r="Q57" i="21"/>
  <c r="Q53" i="21"/>
  <c r="Q49" i="21"/>
  <c r="Q45" i="21"/>
  <c r="Q41" i="21"/>
  <c r="Q37" i="21"/>
  <c r="Q33" i="21"/>
  <c r="Q29" i="21"/>
  <c r="Q25" i="21"/>
  <c r="Q21" i="21"/>
  <c r="Q17" i="21"/>
  <c r="Q13" i="21"/>
  <c r="Q9" i="21"/>
  <c r="Q61" i="21"/>
  <c r="Q60" i="21"/>
  <c r="Q56" i="21"/>
  <c r="Q52" i="21"/>
  <c r="Q48" i="21"/>
  <c r="Q44" i="21"/>
  <c r="Q40" i="21"/>
  <c r="Q36" i="21"/>
  <c r="Q32" i="21"/>
  <c r="Q28" i="21"/>
  <c r="Q15" i="21"/>
  <c r="Q23" i="21"/>
  <c r="Q31" i="21"/>
  <c r="Q47" i="21"/>
  <c r="T40" i="20"/>
  <c r="V40" i="20" s="1"/>
  <c r="S40" i="20"/>
  <c r="R40" i="20"/>
  <c r="Q28" i="20"/>
  <c r="Q16" i="20"/>
  <c r="Q32" i="20"/>
  <c r="Q20" i="20"/>
  <c r="Q36" i="20"/>
  <c r="Q24" i="20"/>
  <c r="Q54" i="20"/>
  <c r="Q50" i="20"/>
  <c r="Q46" i="20"/>
  <c r="Q53" i="20"/>
  <c r="Q49" i="20"/>
  <c r="Q45" i="20"/>
  <c r="Q56" i="20"/>
  <c r="Q48" i="20"/>
  <c r="Q43" i="20"/>
  <c r="Q39" i="20"/>
  <c r="Q35" i="20"/>
  <c r="Q31" i="20"/>
  <c r="Q27" i="20"/>
  <c r="Q23" i="20"/>
  <c r="Q19" i="20"/>
  <c r="Q15" i="20"/>
  <c r="Q11" i="20"/>
  <c r="Q41" i="20"/>
  <c r="Q33" i="20"/>
  <c r="Q25" i="20"/>
  <c r="Q13" i="20"/>
  <c r="Q51" i="20"/>
  <c r="Q42" i="20"/>
  <c r="Q38" i="20"/>
  <c r="Q34" i="20"/>
  <c r="Q30" i="20"/>
  <c r="Q26" i="20"/>
  <c r="Q22" i="20"/>
  <c r="Q18" i="20"/>
  <c r="Q14" i="20"/>
  <c r="Q10" i="20"/>
  <c r="Q52" i="20"/>
  <c r="Q37" i="20"/>
  <c r="Q29" i="20"/>
  <c r="Q21" i="20"/>
  <c r="Q17" i="20"/>
  <c r="Q9" i="20"/>
  <c r="Q55" i="20"/>
  <c r="Q47" i="20"/>
  <c r="Q44" i="20"/>
  <c r="T12" i="20"/>
  <c r="V12" i="20" s="1"/>
  <c r="S12" i="20"/>
  <c r="R12" i="20"/>
  <c r="S13" i="19"/>
  <c r="R14" i="19"/>
  <c r="R30" i="19"/>
  <c r="Q39" i="19"/>
  <c r="Q44" i="19"/>
  <c r="Q52" i="19"/>
  <c r="Q60" i="19"/>
  <c r="Q68" i="19"/>
  <c r="Q76" i="19"/>
  <c r="T56" i="19"/>
  <c r="V56" i="19" s="1"/>
  <c r="T64" i="19"/>
  <c r="V64" i="19" s="1"/>
  <c r="S64" i="19"/>
  <c r="R21" i="19"/>
  <c r="R33" i="19"/>
  <c r="S53" i="19"/>
  <c r="R64" i="19"/>
  <c r="S77" i="19"/>
  <c r="Q75" i="19"/>
  <c r="Q71" i="19"/>
  <c r="Q67" i="19"/>
  <c r="Q63" i="19"/>
  <c r="Q59" i="19"/>
  <c r="Q55" i="19"/>
  <c r="Q51" i="19"/>
  <c r="Q47" i="19"/>
  <c r="Q43" i="19"/>
  <c r="Q82" i="19"/>
  <c r="Q74" i="19"/>
  <c r="Q70" i="19"/>
  <c r="Q66" i="19"/>
  <c r="Q62" i="19"/>
  <c r="Q58" i="19"/>
  <c r="Q54" i="19"/>
  <c r="Q50" i="19"/>
  <c r="Q46" i="19"/>
  <c r="Q42" i="19"/>
  <c r="Q12" i="19"/>
  <c r="Q16" i="19"/>
  <c r="Q20" i="19"/>
  <c r="Q24" i="19"/>
  <c r="Q28" i="19"/>
  <c r="Q32" i="19"/>
  <c r="Q36" i="19"/>
  <c r="Q40" i="19"/>
  <c r="Q49" i="19"/>
  <c r="Q57" i="19"/>
  <c r="Q65" i="19"/>
  <c r="Q73" i="19"/>
  <c r="Q81" i="19"/>
  <c r="P9" i="18"/>
  <c r="Q64" i="18" s="1"/>
  <c r="X8" i="18"/>
  <c r="W8" i="18"/>
  <c r="S29" i="22" l="1"/>
  <c r="R26" i="22"/>
  <c r="S25" i="22"/>
  <c r="R9" i="22"/>
  <c r="R25" i="22"/>
  <c r="S17" i="22"/>
  <c r="R45" i="19"/>
  <c r="S45" i="19"/>
  <c r="R34" i="19"/>
  <c r="S33" i="19"/>
  <c r="S27" i="19"/>
  <c r="T27" i="19"/>
  <c r="V27" i="19" s="1"/>
  <c r="R18" i="19"/>
  <c r="R13" i="19"/>
  <c r="R56" i="19"/>
  <c r="S29" i="19"/>
  <c r="R77" i="19"/>
  <c r="R53" i="19"/>
  <c r="T61" i="19"/>
  <c r="V61" i="19" s="1"/>
  <c r="S21" i="19"/>
  <c r="T23" i="19"/>
  <c r="V23" i="19" s="1"/>
  <c r="S31" i="19"/>
  <c r="R48" i="19"/>
  <c r="S72" i="19"/>
  <c r="T48" i="19"/>
  <c r="V48" i="19" s="1"/>
  <c r="R72" i="19"/>
  <c r="R29" i="19"/>
  <c r="R10" i="19"/>
  <c r="R37" i="19"/>
  <c r="R25" i="19"/>
  <c r="S37" i="19"/>
  <c r="R61" i="19"/>
  <c r="S23" i="19"/>
  <c r="T10" i="19"/>
  <c r="V10" i="19" s="1"/>
  <c r="S15" i="19"/>
  <c r="R9" i="19"/>
  <c r="S9" i="19"/>
  <c r="T33" i="22"/>
  <c r="V33" i="22" s="1"/>
  <c r="S21" i="22"/>
  <c r="R13" i="22"/>
  <c r="T17" i="22"/>
  <c r="V17" i="22" s="1"/>
  <c r="R10" i="22"/>
  <c r="R18" i="22"/>
  <c r="R29" i="22"/>
  <c r="T21" i="22"/>
  <c r="V21" i="22" s="1"/>
  <c r="S33" i="22"/>
  <c r="R30" i="22"/>
  <c r="R14" i="22"/>
  <c r="T10" i="22"/>
  <c r="V10" i="22" s="1"/>
  <c r="Q14" i="18"/>
  <c r="T14" i="18" s="1"/>
  <c r="V14" i="18" s="1"/>
  <c r="Q25" i="18"/>
  <c r="S25" i="18" s="1"/>
  <c r="Q39" i="18"/>
  <c r="R39" i="18" s="1"/>
  <c r="Q10" i="18"/>
  <c r="T10" i="18" s="1"/>
  <c r="V10" i="18" s="1"/>
  <c r="Q11" i="18"/>
  <c r="R11" i="18" s="1"/>
  <c r="Q15" i="18"/>
  <c r="S15" i="18" s="1"/>
  <c r="Q27" i="18"/>
  <c r="T27" i="18" s="1"/>
  <c r="V27" i="18" s="1"/>
  <c r="Q62" i="18"/>
  <c r="T62" i="18" s="1"/>
  <c r="V62" i="18" s="1"/>
  <c r="Q17" i="18"/>
  <c r="S17" i="18" s="1"/>
  <c r="Q33" i="18"/>
  <c r="S33" i="18" s="1"/>
  <c r="Q79" i="18"/>
  <c r="T79" i="18" s="1"/>
  <c r="V79" i="18" s="1"/>
  <c r="Q12" i="18"/>
  <c r="R12" i="18" s="1"/>
  <c r="Q19" i="18"/>
  <c r="S19" i="18" s="1"/>
  <c r="Q35" i="18"/>
  <c r="R35" i="18" s="1"/>
  <c r="T15" i="18"/>
  <c r="V15" i="18" s="1"/>
  <c r="D50" i="23"/>
  <c r="D48" i="23"/>
  <c r="AF7" i="23"/>
  <c r="AJ7" i="23"/>
  <c r="AH7" i="23"/>
  <c r="R26" i="19"/>
  <c r="T26" i="19"/>
  <c r="V26" i="19" s="1"/>
  <c r="S22" i="19"/>
  <c r="T22" i="19"/>
  <c r="V22" i="19" s="1"/>
  <c r="R35" i="19"/>
  <c r="T35" i="19"/>
  <c r="V35" i="19" s="1"/>
  <c r="S35" i="19"/>
  <c r="S80" i="19"/>
  <c r="S25" i="19"/>
  <c r="S17" i="19"/>
  <c r="R19" i="19"/>
  <c r="T19" i="19"/>
  <c r="V19" i="19" s="1"/>
  <c r="S19" i="19"/>
  <c r="R80" i="19"/>
  <c r="R69" i="19"/>
  <c r="R17" i="19"/>
  <c r="S41" i="19"/>
  <c r="R22" i="19"/>
  <c r="R11" i="19"/>
  <c r="S11" i="19"/>
  <c r="T11" i="19"/>
  <c r="V11" i="19" s="1"/>
  <c r="S69" i="19"/>
  <c r="R41" i="19"/>
  <c r="S38" i="19"/>
  <c r="T38" i="19"/>
  <c r="V38" i="19" s="1"/>
  <c r="S22" i="22"/>
  <c r="T22" i="22"/>
  <c r="V22" i="22" s="1"/>
  <c r="T14" i="22"/>
  <c r="V14" i="22" s="1"/>
  <c r="S24" i="22"/>
  <c r="T24" i="22"/>
  <c r="V24" i="22" s="1"/>
  <c r="R24" i="22"/>
  <c r="R31" i="22"/>
  <c r="T31" i="22"/>
  <c r="V31" i="22" s="1"/>
  <c r="S31" i="22"/>
  <c r="S20" i="22"/>
  <c r="T20" i="22"/>
  <c r="V20" i="22" s="1"/>
  <c r="R20" i="22"/>
  <c r="R23" i="22"/>
  <c r="T23" i="22"/>
  <c r="V23" i="22" s="1"/>
  <c r="S23" i="22"/>
  <c r="R15" i="22"/>
  <c r="T15" i="22"/>
  <c r="V15" i="22" s="1"/>
  <c r="S15" i="22"/>
  <c r="S32" i="22"/>
  <c r="T32" i="22"/>
  <c r="V32" i="22" s="1"/>
  <c r="R32" i="22"/>
  <c r="S16" i="22"/>
  <c r="T16" i="22"/>
  <c r="V16" i="22" s="1"/>
  <c r="R16" i="22"/>
  <c r="R35" i="22"/>
  <c r="T35" i="22"/>
  <c r="V35" i="22" s="1"/>
  <c r="S35" i="22"/>
  <c r="R27" i="22"/>
  <c r="T27" i="22"/>
  <c r="V27" i="22" s="1"/>
  <c r="S27" i="22"/>
  <c r="R19" i="22"/>
  <c r="T19" i="22"/>
  <c r="V19" i="22" s="1"/>
  <c r="S19" i="22"/>
  <c r="R11" i="22"/>
  <c r="T11" i="22"/>
  <c r="V11" i="22" s="1"/>
  <c r="S11" i="22"/>
  <c r="S28" i="22"/>
  <c r="T28" i="22"/>
  <c r="V28" i="22" s="1"/>
  <c r="R28" i="22"/>
  <c r="S12" i="22"/>
  <c r="T12" i="22"/>
  <c r="V12" i="22" s="1"/>
  <c r="R12" i="22"/>
  <c r="V9" i="22"/>
  <c r="S52" i="21"/>
  <c r="R52" i="21"/>
  <c r="T52" i="21"/>
  <c r="V52" i="21" s="1"/>
  <c r="R21" i="21"/>
  <c r="S21" i="21"/>
  <c r="T21" i="21"/>
  <c r="V21" i="21" s="1"/>
  <c r="R37" i="21"/>
  <c r="T37" i="21"/>
  <c r="V37" i="21" s="1"/>
  <c r="S37" i="21"/>
  <c r="R53" i="21"/>
  <c r="T53" i="21"/>
  <c r="V53" i="21" s="1"/>
  <c r="S53" i="21"/>
  <c r="T14" i="21"/>
  <c r="V14" i="21" s="1"/>
  <c r="S14" i="21"/>
  <c r="R14" i="21"/>
  <c r="T30" i="21"/>
  <c r="V30" i="21" s="1"/>
  <c r="S30" i="21"/>
  <c r="R30" i="21"/>
  <c r="T46" i="21"/>
  <c r="V46" i="21" s="1"/>
  <c r="S46" i="21"/>
  <c r="R46" i="21"/>
  <c r="T59" i="21"/>
  <c r="V59" i="21" s="1"/>
  <c r="S59" i="21"/>
  <c r="R59" i="21"/>
  <c r="T39" i="21"/>
  <c r="V39" i="21" s="1"/>
  <c r="S39" i="21"/>
  <c r="R39" i="21"/>
  <c r="T11" i="21"/>
  <c r="V11" i="21" s="1"/>
  <c r="S11" i="21"/>
  <c r="R11" i="21"/>
  <c r="T35" i="21"/>
  <c r="V35" i="21" s="1"/>
  <c r="S35" i="21"/>
  <c r="R35" i="21"/>
  <c r="T31" i="21"/>
  <c r="V31" i="21" s="1"/>
  <c r="S31" i="21"/>
  <c r="R31" i="21"/>
  <c r="S48" i="21"/>
  <c r="R48" i="21"/>
  <c r="T48" i="21"/>
  <c r="V48" i="21" s="1"/>
  <c r="R33" i="21"/>
  <c r="T33" i="21"/>
  <c r="V33" i="21" s="1"/>
  <c r="S33" i="21"/>
  <c r="R49" i="21"/>
  <c r="T49" i="21"/>
  <c r="V49" i="21" s="1"/>
  <c r="S49" i="21"/>
  <c r="T10" i="21"/>
  <c r="V10" i="21" s="1"/>
  <c r="R10" i="21"/>
  <c r="S10" i="21"/>
  <c r="T26" i="21"/>
  <c r="V26" i="21" s="1"/>
  <c r="R26" i="21"/>
  <c r="S26" i="21"/>
  <c r="T58" i="21"/>
  <c r="V58" i="21" s="1"/>
  <c r="S58" i="21"/>
  <c r="R58" i="21"/>
  <c r="T62" i="21"/>
  <c r="V62" i="21" s="1"/>
  <c r="S62" i="21"/>
  <c r="R62" i="21"/>
  <c r="S36" i="21"/>
  <c r="R36" i="21"/>
  <c r="T36" i="21"/>
  <c r="V36" i="21" s="1"/>
  <c r="T15" i="21"/>
  <c r="V15" i="21" s="1"/>
  <c r="S15" i="21"/>
  <c r="R15" i="21"/>
  <c r="S40" i="21"/>
  <c r="R40" i="21"/>
  <c r="T40" i="21"/>
  <c r="V40" i="21" s="1"/>
  <c r="S56" i="21"/>
  <c r="R56" i="21"/>
  <c r="T56" i="21"/>
  <c r="V56" i="21" s="1"/>
  <c r="R9" i="21"/>
  <c r="T9" i="21"/>
  <c r="S9" i="21"/>
  <c r="R25" i="21"/>
  <c r="T25" i="21"/>
  <c r="V25" i="21" s="1"/>
  <c r="S25" i="21"/>
  <c r="R41" i="21"/>
  <c r="T41" i="21"/>
  <c r="V41" i="21" s="1"/>
  <c r="S41" i="21"/>
  <c r="R57" i="21"/>
  <c r="T57" i="21"/>
  <c r="V57" i="21" s="1"/>
  <c r="S57" i="21"/>
  <c r="T18" i="21"/>
  <c r="V18" i="21" s="1"/>
  <c r="R18" i="21"/>
  <c r="S18" i="21"/>
  <c r="T34" i="21"/>
  <c r="V34" i="21" s="1"/>
  <c r="S34" i="21"/>
  <c r="R34" i="21"/>
  <c r="T50" i="21"/>
  <c r="V50" i="21" s="1"/>
  <c r="S50" i="21"/>
  <c r="R50" i="21"/>
  <c r="T63" i="21"/>
  <c r="V63" i="21" s="1"/>
  <c r="S63" i="21"/>
  <c r="R63" i="21"/>
  <c r="T43" i="21"/>
  <c r="V43" i="21" s="1"/>
  <c r="S43" i="21"/>
  <c r="R43" i="21"/>
  <c r="T27" i="21"/>
  <c r="V27" i="21" s="1"/>
  <c r="S27" i="21"/>
  <c r="R27" i="21"/>
  <c r="S20" i="21"/>
  <c r="R20" i="21"/>
  <c r="T20" i="21"/>
  <c r="V20" i="21" s="1"/>
  <c r="S32" i="21"/>
  <c r="R32" i="21"/>
  <c r="T32" i="21"/>
  <c r="V32" i="21" s="1"/>
  <c r="R61" i="21"/>
  <c r="T61" i="21"/>
  <c r="V61" i="21" s="1"/>
  <c r="S61" i="21"/>
  <c r="R17" i="21"/>
  <c r="T17" i="21"/>
  <c r="V17" i="21" s="1"/>
  <c r="S17" i="21"/>
  <c r="T42" i="21"/>
  <c r="V42" i="21" s="1"/>
  <c r="S42" i="21"/>
  <c r="R42" i="21"/>
  <c r="S16" i="21"/>
  <c r="R16" i="21"/>
  <c r="T16" i="21"/>
  <c r="V16" i="21" s="1"/>
  <c r="T55" i="21"/>
  <c r="V55" i="21" s="1"/>
  <c r="S55" i="21"/>
  <c r="R55" i="21"/>
  <c r="T51" i="21"/>
  <c r="V51" i="21" s="1"/>
  <c r="S51" i="21"/>
  <c r="R51" i="21"/>
  <c r="T23" i="21"/>
  <c r="V23" i="21" s="1"/>
  <c r="S23" i="21"/>
  <c r="R23" i="21"/>
  <c r="T47" i="21"/>
  <c r="V47" i="21" s="1"/>
  <c r="S47" i="21"/>
  <c r="R47" i="21"/>
  <c r="S28" i="21"/>
  <c r="R28" i="21"/>
  <c r="T28" i="21"/>
  <c r="V28" i="21" s="1"/>
  <c r="S44" i="21"/>
  <c r="R44" i="21"/>
  <c r="T44" i="21"/>
  <c r="V44" i="21" s="1"/>
  <c r="S60" i="21"/>
  <c r="T60" i="21"/>
  <c r="V60" i="21" s="1"/>
  <c r="R60" i="21"/>
  <c r="R13" i="21"/>
  <c r="S13" i="21"/>
  <c r="T13" i="21"/>
  <c r="V13" i="21" s="1"/>
  <c r="R29" i="21"/>
  <c r="T29" i="21"/>
  <c r="V29" i="21" s="1"/>
  <c r="S29" i="21"/>
  <c r="R45" i="21"/>
  <c r="T45" i="21"/>
  <c r="V45" i="21" s="1"/>
  <c r="S45" i="21"/>
  <c r="T64" i="21"/>
  <c r="V64" i="21" s="1"/>
  <c r="S64" i="21"/>
  <c r="R64" i="21"/>
  <c r="T22" i="21"/>
  <c r="V22" i="21" s="1"/>
  <c r="S22" i="21"/>
  <c r="R22" i="21"/>
  <c r="T38" i="21"/>
  <c r="V38" i="21" s="1"/>
  <c r="S38" i="21"/>
  <c r="R38" i="21"/>
  <c r="T54" i="21"/>
  <c r="V54" i="21" s="1"/>
  <c r="S54" i="21"/>
  <c r="R54" i="21"/>
  <c r="S24" i="21"/>
  <c r="R24" i="21"/>
  <c r="T24" i="21"/>
  <c r="V24" i="21" s="1"/>
  <c r="T19" i="21"/>
  <c r="V19" i="21" s="1"/>
  <c r="S19" i="21"/>
  <c r="R19" i="21"/>
  <c r="S15" i="20"/>
  <c r="T15" i="20"/>
  <c r="V15" i="20" s="1"/>
  <c r="R15" i="20"/>
  <c r="R44" i="20"/>
  <c r="T44" i="20"/>
  <c r="V44" i="20" s="1"/>
  <c r="S44" i="20"/>
  <c r="S52" i="20"/>
  <c r="R52" i="20"/>
  <c r="T52" i="20"/>
  <c r="V52" i="20" s="1"/>
  <c r="R42" i="20"/>
  <c r="T42" i="20"/>
  <c r="V42" i="20" s="1"/>
  <c r="S42" i="20"/>
  <c r="S41" i="20"/>
  <c r="R41" i="20"/>
  <c r="T41" i="20"/>
  <c r="V41" i="20" s="1"/>
  <c r="S19" i="20"/>
  <c r="T19" i="20"/>
  <c r="V19" i="20" s="1"/>
  <c r="R19" i="20"/>
  <c r="S35" i="20"/>
  <c r="T35" i="20"/>
  <c r="V35" i="20" s="1"/>
  <c r="R35" i="20"/>
  <c r="S56" i="20"/>
  <c r="R56" i="20"/>
  <c r="T56" i="20"/>
  <c r="V56" i="20" s="1"/>
  <c r="R45" i="20"/>
  <c r="T45" i="20"/>
  <c r="V45" i="20" s="1"/>
  <c r="S45" i="20"/>
  <c r="T46" i="20"/>
  <c r="V46" i="20" s="1"/>
  <c r="S46" i="20"/>
  <c r="R46" i="20"/>
  <c r="T20" i="20"/>
  <c r="V20" i="20" s="1"/>
  <c r="R20" i="20"/>
  <c r="S20" i="20"/>
  <c r="S37" i="20"/>
  <c r="R37" i="20"/>
  <c r="T37" i="20"/>
  <c r="V37" i="20" s="1"/>
  <c r="R22" i="20"/>
  <c r="T22" i="20"/>
  <c r="V22" i="20" s="1"/>
  <c r="S22" i="20"/>
  <c r="S33" i="20"/>
  <c r="R33" i="20"/>
  <c r="T33" i="20"/>
  <c r="V33" i="20" s="1"/>
  <c r="T31" i="20"/>
  <c r="V31" i="20" s="1"/>
  <c r="S31" i="20"/>
  <c r="R31" i="20"/>
  <c r="T36" i="20"/>
  <c r="V36" i="20" s="1"/>
  <c r="R36" i="20"/>
  <c r="S36" i="20"/>
  <c r="S17" i="20"/>
  <c r="R17" i="20"/>
  <c r="T17" i="20"/>
  <c r="V17" i="20" s="1"/>
  <c r="R26" i="20"/>
  <c r="T26" i="20"/>
  <c r="V26" i="20" s="1"/>
  <c r="S26" i="20"/>
  <c r="T47" i="20"/>
  <c r="V47" i="20" s="1"/>
  <c r="S47" i="20"/>
  <c r="R47" i="20"/>
  <c r="S21" i="20"/>
  <c r="R21" i="20"/>
  <c r="T21" i="20"/>
  <c r="V21" i="20" s="1"/>
  <c r="R14" i="20"/>
  <c r="T14" i="20"/>
  <c r="V14" i="20" s="1"/>
  <c r="S14" i="20"/>
  <c r="R30" i="20"/>
  <c r="T30" i="20"/>
  <c r="V30" i="20" s="1"/>
  <c r="S30" i="20"/>
  <c r="T51" i="20"/>
  <c r="V51" i="20" s="1"/>
  <c r="S51" i="20"/>
  <c r="R51" i="20"/>
  <c r="S13" i="20"/>
  <c r="R13" i="20"/>
  <c r="T13" i="20"/>
  <c r="V13" i="20" s="1"/>
  <c r="T23" i="20"/>
  <c r="V23" i="20" s="1"/>
  <c r="S23" i="20"/>
  <c r="R23" i="20"/>
  <c r="T39" i="20"/>
  <c r="V39" i="20" s="1"/>
  <c r="S39" i="20"/>
  <c r="R39" i="20"/>
  <c r="R49" i="20"/>
  <c r="T49" i="20"/>
  <c r="V49" i="20" s="1"/>
  <c r="S49" i="20"/>
  <c r="T50" i="20"/>
  <c r="V50" i="20" s="1"/>
  <c r="S50" i="20"/>
  <c r="R50" i="20"/>
  <c r="T32" i="20"/>
  <c r="V32" i="20" s="1"/>
  <c r="S32" i="20"/>
  <c r="R32" i="20"/>
  <c r="S9" i="20"/>
  <c r="R9" i="20"/>
  <c r="T9" i="20"/>
  <c r="R38" i="20"/>
  <c r="T38" i="20"/>
  <c r="V38" i="20" s="1"/>
  <c r="S38" i="20"/>
  <c r="S48" i="20"/>
  <c r="R48" i="20"/>
  <c r="T48" i="20"/>
  <c r="V48" i="20" s="1"/>
  <c r="T28" i="20"/>
  <c r="V28" i="20" s="1"/>
  <c r="R28" i="20"/>
  <c r="S28" i="20"/>
  <c r="R10" i="20"/>
  <c r="T10" i="20"/>
  <c r="V10" i="20" s="1"/>
  <c r="S10" i="20"/>
  <c r="T55" i="20"/>
  <c r="V55" i="20" s="1"/>
  <c r="S55" i="20"/>
  <c r="R55" i="20"/>
  <c r="S29" i="20"/>
  <c r="R29" i="20"/>
  <c r="T29" i="20"/>
  <c r="V29" i="20" s="1"/>
  <c r="R18" i="20"/>
  <c r="T18" i="20"/>
  <c r="V18" i="20" s="1"/>
  <c r="S18" i="20"/>
  <c r="R34" i="20"/>
  <c r="T34" i="20"/>
  <c r="V34" i="20" s="1"/>
  <c r="S34" i="20"/>
  <c r="S25" i="20"/>
  <c r="R25" i="20"/>
  <c r="T25" i="20"/>
  <c r="V25" i="20" s="1"/>
  <c r="T11" i="20"/>
  <c r="V11" i="20" s="1"/>
  <c r="S11" i="20"/>
  <c r="R11" i="20"/>
  <c r="S27" i="20"/>
  <c r="T27" i="20"/>
  <c r="V27" i="20" s="1"/>
  <c r="R27" i="20"/>
  <c r="S43" i="20"/>
  <c r="T43" i="20"/>
  <c r="V43" i="20" s="1"/>
  <c r="R43" i="20"/>
  <c r="R53" i="20"/>
  <c r="T53" i="20"/>
  <c r="V53" i="20" s="1"/>
  <c r="S53" i="20"/>
  <c r="T54" i="20"/>
  <c r="V54" i="20" s="1"/>
  <c r="S54" i="20"/>
  <c r="R54" i="20"/>
  <c r="T24" i="20"/>
  <c r="V24" i="20" s="1"/>
  <c r="S24" i="20"/>
  <c r="R24" i="20"/>
  <c r="T16" i="20"/>
  <c r="V16" i="20" s="1"/>
  <c r="R16" i="20"/>
  <c r="S16" i="20"/>
  <c r="S81" i="19"/>
  <c r="R81" i="19"/>
  <c r="T81" i="19"/>
  <c r="V81" i="19" s="1"/>
  <c r="T12" i="19"/>
  <c r="S12" i="19"/>
  <c r="R12" i="19"/>
  <c r="R70" i="19"/>
  <c r="T70" i="19"/>
  <c r="V70" i="19" s="1"/>
  <c r="S70" i="19"/>
  <c r="T40" i="19"/>
  <c r="V40" i="19" s="1"/>
  <c r="S40" i="19"/>
  <c r="R40" i="19"/>
  <c r="T42" i="19"/>
  <c r="V42" i="19" s="1"/>
  <c r="S42" i="19"/>
  <c r="R42" i="19"/>
  <c r="R74" i="19"/>
  <c r="T74" i="19"/>
  <c r="V74" i="19" s="1"/>
  <c r="S74" i="19"/>
  <c r="T67" i="19"/>
  <c r="V67" i="19" s="1"/>
  <c r="S67" i="19"/>
  <c r="R67" i="19"/>
  <c r="T44" i="19"/>
  <c r="V44" i="19" s="1"/>
  <c r="S44" i="19"/>
  <c r="R44" i="19"/>
  <c r="S65" i="19"/>
  <c r="R65" i="19"/>
  <c r="T65" i="19"/>
  <c r="V65" i="19" s="1"/>
  <c r="S20" i="19"/>
  <c r="R20" i="19"/>
  <c r="T20" i="19"/>
  <c r="V20" i="19" s="1"/>
  <c r="R62" i="19"/>
  <c r="T62" i="19"/>
  <c r="V62" i="19" s="1"/>
  <c r="S62" i="19"/>
  <c r="R78" i="19"/>
  <c r="T78" i="19"/>
  <c r="V78" i="19" s="1"/>
  <c r="S78" i="19"/>
  <c r="T71" i="19"/>
  <c r="V71" i="19" s="1"/>
  <c r="S71" i="19"/>
  <c r="R71" i="19"/>
  <c r="S28" i="19"/>
  <c r="T28" i="19"/>
  <c r="V28" i="19" s="1"/>
  <c r="R28" i="19"/>
  <c r="T63" i="19"/>
  <c r="V63" i="19" s="1"/>
  <c r="S63" i="19"/>
  <c r="R63" i="19"/>
  <c r="S73" i="19"/>
  <c r="R73" i="19"/>
  <c r="T73" i="19"/>
  <c r="V73" i="19" s="1"/>
  <c r="S24" i="19"/>
  <c r="R24" i="19"/>
  <c r="T24" i="19"/>
  <c r="V24" i="19" s="1"/>
  <c r="R58" i="19"/>
  <c r="T58" i="19"/>
  <c r="V58" i="19" s="1"/>
  <c r="S58" i="19"/>
  <c r="T51" i="19"/>
  <c r="V51" i="19" s="1"/>
  <c r="S51" i="19"/>
  <c r="R51" i="19"/>
  <c r="T68" i="19"/>
  <c r="V68" i="19" s="1"/>
  <c r="S68" i="19"/>
  <c r="R68" i="19"/>
  <c r="T36" i="19"/>
  <c r="V36" i="19" s="1"/>
  <c r="S36" i="19"/>
  <c r="R36" i="19"/>
  <c r="R46" i="19"/>
  <c r="S46" i="19"/>
  <c r="T46" i="19"/>
  <c r="V46" i="19" s="1"/>
  <c r="T55" i="19"/>
  <c r="V55" i="19" s="1"/>
  <c r="S55" i="19"/>
  <c r="R55" i="19"/>
  <c r="S57" i="19"/>
  <c r="R57" i="19"/>
  <c r="T57" i="19"/>
  <c r="V57" i="19" s="1"/>
  <c r="T32" i="19"/>
  <c r="V32" i="19" s="1"/>
  <c r="S32" i="19"/>
  <c r="R32" i="19"/>
  <c r="S16" i="19"/>
  <c r="T16" i="19"/>
  <c r="V16" i="19" s="1"/>
  <c r="R16" i="19"/>
  <c r="R50" i="19"/>
  <c r="T50" i="19"/>
  <c r="V50" i="19" s="1"/>
  <c r="S50" i="19"/>
  <c r="R66" i="19"/>
  <c r="T66" i="19"/>
  <c r="V66" i="19" s="1"/>
  <c r="S66" i="19"/>
  <c r="R82" i="19"/>
  <c r="T82" i="19"/>
  <c r="V82" i="19" s="1"/>
  <c r="S82" i="19"/>
  <c r="T43" i="19"/>
  <c r="V43" i="19" s="1"/>
  <c r="R43" i="19"/>
  <c r="S43" i="19"/>
  <c r="T59" i="19"/>
  <c r="V59" i="19" s="1"/>
  <c r="S59" i="19"/>
  <c r="R59" i="19"/>
  <c r="T75" i="19"/>
  <c r="V75" i="19" s="1"/>
  <c r="S75" i="19"/>
  <c r="R75" i="19"/>
  <c r="T60" i="19"/>
  <c r="V60" i="19" s="1"/>
  <c r="S60" i="19"/>
  <c r="R60" i="19"/>
  <c r="R39" i="19"/>
  <c r="T39" i="19"/>
  <c r="V39" i="19" s="1"/>
  <c r="S39" i="19"/>
  <c r="S49" i="19"/>
  <c r="R49" i="19"/>
  <c r="T49" i="19"/>
  <c r="V49" i="19" s="1"/>
  <c r="R54" i="19"/>
  <c r="T54" i="19"/>
  <c r="V54" i="19" s="1"/>
  <c r="S54" i="19"/>
  <c r="T47" i="19"/>
  <c r="V47" i="19" s="1"/>
  <c r="S47" i="19"/>
  <c r="R47" i="19"/>
  <c r="T79" i="19"/>
  <c r="V79" i="19" s="1"/>
  <c r="S79" i="19"/>
  <c r="R79" i="19"/>
  <c r="T76" i="19"/>
  <c r="V76" i="19" s="1"/>
  <c r="S76" i="19"/>
  <c r="R76" i="19"/>
  <c r="T52" i="19"/>
  <c r="V52" i="19" s="1"/>
  <c r="S52" i="19"/>
  <c r="R52" i="19"/>
  <c r="R64" i="18"/>
  <c r="T64" i="18"/>
  <c r="V64" i="18" s="1"/>
  <c r="S64" i="18"/>
  <c r="T35" i="18"/>
  <c r="V35" i="18" s="1"/>
  <c r="Q43" i="18"/>
  <c r="Q63" i="18"/>
  <c r="R25" i="18"/>
  <c r="T39" i="18"/>
  <c r="V39" i="18" s="1"/>
  <c r="S39" i="18"/>
  <c r="S79" i="18"/>
  <c r="R14" i="18"/>
  <c r="R27" i="18"/>
  <c r="R15" i="18"/>
  <c r="Q21" i="18"/>
  <c r="S27" i="18"/>
  <c r="Q29" i="18"/>
  <c r="S35" i="18"/>
  <c r="Q47" i="18"/>
  <c r="Q82" i="18"/>
  <c r="Q81" i="18"/>
  <c r="Q77" i="18"/>
  <c r="Q73" i="18"/>
  <c r="Q69" i="18"/>
  <c r="Q65" i="18"/>
  <c r="Q61" i="18"/>
  <c r="Q57" i="18"/>
  <c r="Q53" i="18"/>
  <c r="Q49" i="18"/>
  <c r="Q80" i="18"/>
  <c r="Q68" i="18"/>
  <c r="Q67" i="18"/>
  <c r="Q66" i="18"/>
  <c r="Q52" i="18"/>
  <c r="Q51" i="18"/>
  <c r="Q50" i="18"/>
  <c r="Q46" i="18"/>
  <c r="Q42" i="18"/>
  <c r="Q38" i="18"/>
  <c r="Q34" i="18"/>
  <c r="Q30" i="18"/>
  <c r="Q26" i="18"/>
  <c r="Q22" i="18"/>
  <c r="Q18" i="18"/>
  <c r="Q83" i="18"/>
  <c r="Q72" i="18"/>
  <c r="Q71" i="18"/>
  <c r="Q70" i="18"/>
  <c r="Q56" i="18"/>
  <c r="Q55" i="18"/>
  <c r="Q54" i="18"/>
  <c r="Q45" i="18"/>
  <c r="Q41" i="18"/>
  <c r="Q37" i="18"/>
  <c r="Q76" i="18"/>
  <c r="Q75" i="18"/>
  <c r="Q74" i="18"/>
  <c r="Q60" i="18"/>
  <c r="Q59" i="18"/>
  <c r="Q58" i="18"/>
  <c r="Q44" i="18"/>
  <c r="Q40" i="18"/>
  <c r="Q36" i="18"/>
  <c r="Q32" i="18"/>
  <c r="Q28" i="18"/>
  <c r="Q24" i="18"/>
  <c r="Q20" i="18"/>
  <c r="Q16" i="18"/>
  <c r="Q13" i="18"/>
  <c r="Q23" i="18"/>
  <c r="Q31" i="18"/>
  <c r="Q48" i="18"/>
  <c r="Q78" i="18"/>
  <c r="P8" i="17"/>
  <c r="X7" i="17"/>
  <c r="W7" i="17"/>
  <c r="P8" i="14"/>
  <c r="Q13" i="14" s="1"/>
  <c r="R13" i="14" s="1"/>
  <c r="X7" i="14"/>
  <c r="W7" i="14"/>
  <c r="P8" i="13"/>
  <c r="X7" i="13"/>
  <c r="W7" i="13"/>
  <c r="Q9" i="14" l="1"/>
  <c r="R9" i="14" s="1"/>
  <c r="R79" i="18"/>
  <c r="T33" i="18"/>
  <c r="V33" i="18" s="1"/>
  <c r="R33" i="18"/>
  <c r="T25" i="18"/>
  <c r="V25" i="18" s="1"/>
  <c r="S14" i="18"/>
  <c r="P39" i="22"/>
  <c r="S10" i="18"/>
  <c r="R10" i="18"/>
  <c r="R62" i="18"/>
  <c r="T17" i="18"/>
  <c r="V17" i="18" s="1"/>
  <c r="R19" i="18"/>
  <c r="R17" i="18"/>
  <c r="T19" i="18"/>
  <c r="V19" i="18" s="1"/>
  <c r="S62" i="18"/>
  <c r="S12" i="18"/>
  <c r="T12" i="18"/>
  <c r="V12" i="18" s="1"/>
  <c r="S11" i="18"/>
  <c r="T11" i="18"/>
  <c r="V11" i="18" s="1"/>
  <c r="D47" i="23"/>
  <c r="Y7" i="23"/>
  <c r="AK7" i="23" s="1"/>
  <c r="Z7" i="22"/>
  <c r="AD7" i="19"/>
  <c r="AA7" i="19"/>
  <c r="AA7" i="22"/>
  <c r="AB7" i="22"/>
  <c r="AD7" i="22"/>
  <c r="D41" i="22"/>
  <c r="D39" i="22"/>
  <c r="AH7" i="22"/>
  <c r="AJ7" i="22"/>
  <c r="AF7" i="22"/>
  <c r="P38" i="22"/>
  <c r="AA7" i="21"/>
  <c r="AD7" i="21"/>
  <c r="Z7" i="21"/>
  <c r="AB7" i="21"/>
  <c r="P68" i="21"/>
  <c r="P67" i="21"/>
  <c r="V9" i="21"/>
  <c r="AA7" i="20"/>
  <c r="AB7" i="20"/>
  <c r="AD7" i="20"/>
  <c r="Z7" i="20"/>
  <c r="P60" i="20"/>
  <c r="P59" i="20"/>
  <c r="V9" i="20"/>
  <c r="V12" i="19"/>
  <c r="P85" i="19"/>
  <c r="P86" i="19"/>
  <c r="AB7" i="19"/>
  <c r="Z7" i="19"/>
  <c r="S20" i="18"/>
  <c r="R20" i="18"/>
  <c r="T20" i="18"/>
  <c r="V20" i="18" s="1"/>
  <c r="R76" i="18"/>
  <c r="T76" i="18"/>
  <c r="V76" i="18" s="1"/>
  <c r="S76" i="18"/>
  <c r="S71" i="18"/>
  <c r="R71" i="18"/>
  <c r="T71" i="18"/>
  <c r="V71" i="18" s="1"/>
  <c r="T42" i="18"/>
  <c r="V42" i="18" s="1"/>
  <c r="S42" i="18"/>
  <c r="R42" i="18"/>
  <c r="T65" i="18"/>
  <c r="V65" i="18" s="1"/>
  <c r="S65" i="18"/>
  <c r="R65" i="18"/>
  <c r="T23" i="18"/>
  <c r="V23" i="18" s="1"/>
  <c r="R23" i="18"/>
  <c r="S23" i="18"/>
  <c r="S24" i="18"/>
  <c r="T24" i="18"/>
  <c r="V24" i="18" s="1"/>
  <c r="R24" i="18"/>
  <c r="S40" i="18"/>
  <c r="R40" i="18"/>
  <c r="T40" i="18"/>
  <c r="V40" i="18" s="1"/>
  <c r="R60" i="18"/>
  <c r="T60" i="18"/>
  <c r="V60" i="18" s="1"/>
  <c r="S60" i="18"/>
  <c r="R37" i="18"/>
  <c r="T37" i="18"/>
  <c r="V37" i="18" s="1"/>
  <c r="S37" i="18"/>
  <c r="S55" i="18"/>
  <c r="R55" i="18"/>
  <c r="T55" i="18"/>
  <c r="V55" i="18" s="1"/>
  <c r="R72" i="18"/>
  <c r="S72" i="18"/>
  <c r="T72" i="18"/>
  <c r="V72" i="18" s="1"/>
  <c r="S30" i="18"/>
  <c r="T30" i="18"/>
  <c r="V30" i="18" s="1"/>
  <c r="R30" i="18"/>
  <c r="T46" i="18"/>
  <c r="V46" i="18" s="1"/>
  <c r="S46" i="18"/>
  <c r="R46" i="18"/>
  <c r="T66" i="18"/>
  <c r="V66" i="18" s="1"/>
  <c r="S66" i="18"/>
  <c r="R66" i="18"/>
  <c r="R53" i="18"/>
  <c r="T53" i="18"/>
  <c r="V53" i="18" s="1"/>
  <c r="S53" i="18"/>
  <c r="R69" i="18"/>
  <c r="T69" i="18"/>
  <c r="V69" i="18" s="1"/>
  <c r="S69" i="18"/>
  <c r="T82" i="18"/>
  <c r="V82" i="18" s="1"/>
  <c r="S82" i="18"/>
  <c r="R82" i="18"/>
  <c r="R29" i="18"/>
  <c r="T29" i="18"/>
  <c r="V29" i="18" s="1"/>
  <c r="S29" i="18"/>
  <c r="T31" i="18"/>
  <c r="V31" i="18" s="1"/>
  <c r="R31" i="18"/>
  <c r="S31" i="18"/>
  <c r="S59" i="18"/>
  <c r="T59" i="18"/>
  <c r="V59" i="18" s="1"/>
  <c r="R59" i="18"/>
  <c r="T54" i="18"/>
  <c r="V54" i="18" s="1"/>
  <c r="R54" i="18"/>
  <c r="S54" i="18"/>
  <c r="S26" i="18"/>
  <c r="R26" i="18"/>
  <c r="T26" i="18"/>
  <c r="V26" i="18" s="1"/>
  <c r="S80" i="18"/>
  <c r="R80" i="18"/>
  <c r="T80" i="18"/>
  <c r="V80" i="18" s="1"/>
  <c r="T78" i="18"/>
  <c r="V78" i="18" s="1"/>
  <c r="S78" i="18"/>
  <c r="R78" i="18"/>
  <c r="R13" i="18"/>
  <c r="T13" i="18"/>
  <c r="S13" i="18"/>
  <c r="S28" i="18"/>
  <c r="T28" i="18"/>
  <c r="V28" i="18" s="1"/>
  <c r="R28" i="18"/>
  <c r="S44" i="18"/>
  <c r="R44" i="18"/>
  <c r="T44" i="18"/>
  <c r="V44" i="18" s="1"/>
  <c r="T74" i="18"/>
  <c r="V74" i="18" s="1"/>
  <c r="S74" i="18"/>
  <c r="R74" i="18"/>
  <c r="R41" i="18"/>
  <c r="T41" i="18"/>
  <c r="V41" i="18" s="1"/>
  <c r="S41" i="18"/>
  <c r="R56" i="18"/>
  <c r="S56" i="18"/>
  <c r="T56" i="18"/>
  <c r="V56" i="18" s="1"/>
  <c r="T83" i="18"/>
  <c r="V83" i="18" s="1"/>
  <c r="S83" i="18"/>
  <c r="R83" i="18"/>
  <c r="S18" i="18"/>
  <c r="R18" i="18"/>
  <c r="T18" i="18"/>
  <c r="V18" i="18" s="1"/>
  <c r="S34" i="18"/>
  <c r="R34" i="18"/>
  <c r="T34" i="18"/>
  <c r="V34" i="18" s="1"/>
  <c r="T50" i="18"/>
  <c r="V50" i="18" s="1"/>
  <c r="S50" i="18"/>
  <c r="R50" i="18"/>
  <c r="S67" i="18"/>
  <c r="T67" i="18"/>
  <c r="V67" i="18" s="1"/>
  <c r="R67" i="18"/>
  <c r="S57" i="18"/>
  <c r="R57" i="18"/>
  <c r="T57" i="18"/>
  <c r="V57" i="18" s="1"/>
  <c r="S73" i="18"/>
  <c r="R73" i="18"/>
  <c r="T73" i="18"/>
  <c r="V73" i="18" s="1"/>
  <c r="S63" i="18"/>
  <c r="T63" i="18"/>
  <c r="V63" i="18" s="1"/>
  <c r="R63" i="18"/>
  <c r="S36" i="18"/>
  <c r="T36" i="18"/>
  <c r="V36" i="18" s="1"/>
  <c r="R36" i="18"/>
  <c r="R52" i="18"/>
  <c r="T52" i="18"/>
  <c r="V52" i="18" s="1"/>
  <c r="S52" i="18"/>
  <c r="T49" i="18"/>
  <c r="V49" i="18" s="1"/>
  <c r="S49" i="18"/>
  <c r="R49" i="18"/>
  <c r="R81" i="18"/>
  <c r="T81" i="18"/>
  <c r="V81" i="18" s="1"/>
  <c r="S81" i="18"/>
  <c r="R48" i="18"/>
  <c r="T48" i="18"/>
  <c r="V48" i="18" s="1"/>
  <c r="S48" i="18"/>
  <c r="S16" i="18"/>
  <c r="T16" i="18"/>
  <c r="V16" i="18" s="1"/>
  <c r="R16" i="18"/>
  <c r="S32" i="18"/>
  <c r="T32" i="18"/>
  <c r="V32" i="18" s="1"/>
  <c r="R32" i="18"/>
  <c r="T58" i="18"/>
  <c r="V58" i="18" s="1"/>
  <c r="S58" i="18"/>
  <c r="R58" i="18"/>
  <c r="S75" i="18"/>
  <c r="T75" i="18"/>
  <c r="V75" i="18" s="1"/>
  <c r="R75" i="18"/>
  <c r="R45" i="18"/>
  <c r="T45" i="18"/>
  <c r="V45" i="18" s="1"/>
  <c r="S45" i="18"/>
  <c r="T70" i="18"/>
  <c r="V70" i="18" s="1"/>
  <c r="R70" i="18"/>
  <c r="S70" i="18"/>
  <c r="S22" i="18"/>
  <c r="T22" i="18"/>
  <c r="V22" i="18" s="1"/>
  <c r="R22" i="18"/>
  <c r="T38" i="18"/>
  <c r="V38" i="18" s="1"/>
  <c r="S38" i="18"/>
  <c r="R38" i="18"/>
  <c r="S51" i="18"/>
  <c r="T51" i="18"/>
  <c r="V51" i="18" s="1"/>
  <c r="R51" i="18"/>
  <c r="R68" i="18"/>
  <c r="T68" i="18"/>
  <c r="V68" i="18" s="1"/>
  <c r="S68" i="18"/>
  <c r="T61" i="18"/>
  <c r="V61" i="18" s="1"/>
  <c r="S61" i="18"/>
  <c r="R61" i="18"/>
  <c r="T77" i="18"/>
  <c r="V77" i="18" s="1"/>
  <c r="S77" i="18"/>
  <c r="R77" i="18"/>
  <c r="S47" i="18"/>
  <c r="T47" i="18"/>
  <c r="V47" i="18" s="1"/>
  <c r="R47" i="18"/>
  <c r="R21" i="18"/>
  <c r="T21" i="18"/>
  <c r="V21" i="18" s="1"/>
  <c r="S21" i="18"/>
  <c r="T43" i="18"/>
  <c r="V43" i="18" s="1"/>
  <c r="S43" i="18"/>
  <c r="R43" i="18"/>
  <c r="Q30" i="14"/>
  <c r="S30" i="14" s="1"/>
  <c r="Q62" i="14"/>
  <c r="T62" i="14" s="1"/>
  <c r="V62" i="14" s="1"/>
  <c r="Q18" i="14"/>
  <c r="S18" i="14" s="1"/>
  <c r="Q50" i="14"/>
  <c r="S50" i="14" s="1"/>
  <c r="Q82" i="14"/>
  <c r="S82" i="14" s="1"/>
  <c r="Q17" i="14"/>
  <c r="R17" i="14" s="1"/>
  <c r="Q45" i="14"/>
  <c r="R45" i="14" s="1"/>
  <c r="R77" i="14"/>
  <c r="Q10" i="14"/>
  <c r="T10" i="14" s="1"/>
  <c r="V10" i="14" s="1"/>
  <c r="Q25" i="14"/>
  <c r="R25" i="14" s="1"/>
  <c r="Q57" i="14"/>
  <c r="R57" i="14" s="1"/>
  <c r="Q21" i="14"/>
  <c r="R21" i="14" s="1"/>
  <c r="Q26" i="14"/>
  <c r="R26" i="14" s="1"/>
  <c r="Q33" i="14"/>
  <c r="R33" i="14" s="1"/>
  <c r="Q38" i="14"/>
  <c r="T38" i="14" s="1"/>
  <c r="V38" i="14" s="1"/>
  <c r="Q53" i="14"/>
  <c r="R53" i="14" s="1"/>
  <c r="Q58" i="14"/>
  <c r="R58" i="14" s="1"/>
  <c r="Q65" i="14"/>
  <c r="R65" i="14" s="1"/>
  <c r="Q70" i="14"/>
  <c r="R70" i="14" s="1"/>
  <c r="Q14" i="14"/>
  <c r="S14" i="14" s="1"/>
  <c r="Q29" i="14"/>
  <c r="R29" i="14" s="1"/>
  <c r="Q34" i="14"/>
  <c r="S34" i="14" s="1"/>
  <c r="Q41" i="14"/>
  <c r="R41" i="14" s="1"/>
  <c r="Q46" i="14"/>
  <c r="S46" i="14" s="1"/>
  <c r="Q61" i="14"/>
  <c r="R61" i="14" s="1"/>
  <c r="Q66" i="14"/>
  <c r="T66" i="14" s="1"/>
  <c r="V66" i="14" s="1"/>
  <c r="Q73" i="14"/>
  <c r="R73" i="14" s="1"/>
  <c r="S78" i="14"/>
  <c r="Q22" i="14"/>
  <c r="S22" i="14" s="1"/>
  <c r="Q37" i="14"/>
  <c r="R37" i="14" s="1"/>
  <c r="Q42" i="14"/>
  <c r="R42" i="14" s="1"/>
  <c r="Q49" i="14"/>
  <c r="R49" i="14" s="1"/>
  <c r="Q54" i="14"/>
  <c r="S54" i="14" s="1"/>
  <c r="Q69" i="14"/>
  <c r="R69" i="14" s="1"/>
  <c r="Q74" i="14"/>
  <c r="R74" i="14" s="1"/>
  <c r="Q81" i="14"/>
  <c r="R81" i="14" s="1"/>
  <c r="Q12" i="17"/>
  <c r="Q15" i="17"/>
  <c r="Q31" i="17"/>
  <c r="Q52" i="17"/>
  <c r="Q84" i="17"/>
  <c r="Q9" i="17"/>
  <c r="Q26" i="17"/>
  <c r="Q27" i="17"/>
  <c r="Q28" i="17"/>
  <c r="Q56" i="17"/>
  <c r="Q72" i="17"/>
  <c r="Q83" i="17"/>
  <c r="Q75" i="17"/>
  <c r="Q71" i="17"/>
  <c r="Q67" i="17"/>
  <c r="Q63" i="17"/>
  <c r="Q59" i="17"/>
  <c r="Q55" i="17"/>
  <c r="Q51" i="17"/>
  <c r="Q47" i="17"/>
  <c r="Q43" i="17"/>
  <c r="Q82" i="17"/>
  <c r="Q74" i="17"/>
  <c r="Q70" i="17"/>
  <c r="Q66" i="17"/>
  <c r="Q62" i="17"/>
  <c r="Q58" i="17"/>
  <c r="Q54" i="17"/>
  <c r="Q50" i="17"/>
  <c r="Q46" i="17"/>
  <c r="Q42" i="17"/>
  <c r="Q81" i="17"/>
  <c r="Q73" i="17"/>
  <c r="Q69" i="17"/>
  <c r="Q65" i="17"/>
  <c r="Q61" i="17"/>
  <c r="Q57" i="17"/>
  <c r="Q53" i="17"/>
  <c r="Q49" i="17"/>
  <c r="Q45" i="17"/>
  <c r="Q41" i="17"/>
  <c r="Q37" i="17"/>
  <c r="Q33" i="17"/>
  <c r="Q29" i="17"/>
  <c r="Q25" i="17"/>
  <c r="Q21" i="17"/>
  <c r="Q17" i="17"/>
  <c r="Q13" i="17"/>
  <c r="Q16" i="17"/>
  <c r="Q30" i="17"/>
  <c r="Q68" i="17"/>
  <c r="Q10" i="17"/>
  <c r="Q22" i="17"/>
  <c r="Q23" i="17"/>
  <c r="Q24" i="17"/>
  <c r="Q38" i="17"/>
  <c r="Q39" i="17"/>
  <c r="Q40" i="17"/>
  <c r="Q44" i="17"/>
  <c r="Q60" i="17"/>
  <c r="Q76" i="17"/>
  <c r="Q14" i="17"/>
  <c r="Q32" i="17"/>
  <c r="Q11" i="17"/>
  <c r="Q18" i="17"/>
  <c r="Q19" i="17"/>
  <c r="Q20" i="17"/>
  <c r="Q34" i="17"/>
  <c r="Q35" i="17"/>
  <c r="Q36" i="17"/>
  <c r="Q48" i="17"/>
  <c r="Q64" i="17"/>
  <c r="Q80" i="17"/>
  <c r="Q9" i="13"/>
  <c r="Q15" i="13"/>
  <c r="Q23" i="13"/>
  <c r="Q30" i="13"/>
  <c r="Q46" i="13"/>
  <c r="Q62" i="13"/>
  <c r="Q17" i="13"/>
  <c r="Q25" i="13"/>
  <c r="Q34" i="13"/>
  <c r="Q50" i="13"/>
  <c r="Q66" i="13"/>
  <c r="Q82" i="13"/>
  <c r="Q11" i="13"/>
  <c r="Q19" i="13"/>
  <c r="Q27" i="13"/>
  <c r="Q38" i="13"/>
  <c r="Q54" i="13"/>
  <c r="Q70" i="13"/>
  <c r="Q85" i="13"/>
  <c r="Q81" i="13"/>
  <c r="Q73" i="13"/>
  <c r="Q69" i="13"/>
  <c r="Q65" i="13"/>
  <c r="Q61" i="13"/>
  <c r="Q57" i="13"/>
  <c r="Q53" i="13"/>
  <c r="Q49" i="13"/>
  <c r="Q45" i="13"/>
  <c r="Q41" i="13"/>
  <c r="Q37" i="13"/>
  <c r="Q33" i="13"/>
  <c r="Q29" i="13"/>
  <c r="Q84" i="13"/>
  <c r="Q80" i="13"/>
  <c r="Q76" i="13"/>
  <c r="Q72" i="13"/>
  <c r="Q68" i="13"/>
  <c r="Q64" i="13"/>
  <c r="Q60" i="13"/>
  <c r="Q56" i="13"/>
  <c r="Q52" i="13"/>
  <c r="Q48" i="13"/>
  <c r="Q44" i="13"/>
  <c r="Q40" i="13"/>
  <c r="Q36" i="13"/>
  <c r="Q32" i="13"/>
  <c r="Q71" i="13"/>
  <c r="Q63" i="13"/>
  <c r="Q55" i="13"/>
  <c r="Q47" i="13"/>
  <c r="Q39" i="13"/>
  <c r="Q31" i="13"/>
  <c r="Q26" i="13"/>
  <c r="Q22" i="13"/>
  <c r="Q18" i="13"/>
  <c r="Q14" i="13"/>
  <c r="Q10" i="13"/>
  <c r="Q83" i="13"/>
  <c r="Q75" i="13"/>
  <c r="Q67" i="13"/>
  <c r="Q59" i="13"/>
  <c r="Q51" i="13"/>
  <c r="Q43" i="13"/>
  <c r="Q35" i="13"/>
  <c r="Q28" i="13"/>
  <c r="Q24" i="13"/>
  <c r="Q20" i="13"/>
  <c r="Q16" i="13"/>
  <c r="Q12" i="13"/>
  <c r="Q13" i="13"/>
  <c r="Q21" i="13"/>
  <c r="Q42" i="13"/>
  <c r="Q58" i="13"/>
  <c r="Q74" i="13"/>
  <c r="S62" i="14"/>
  <c r="S70" i="14"/>
  <c r="T13" i="14"/>
  <c r="V13" i="14" s="1"/>
  <c r="S13" i="14"/>
  <c r="R34" i="14"/>
  <c r="T9" i="14"/>
  <c r="S9" i="14"/>
  <c r="T26" i="14"/>
  <c r="V26" i="14" s="1"/>
  <c r="S73" i="14"/>
  <c r="Q11" i="14"/>
  <c r="Q15" i="14"/>
  <c r="Q19" i="14"/>
  <c r="Q23" i="14"/>
  <c r="Q27" i="14"/>
  <c r="Q31" i="14"/>
  <c r="Q35" i="14"/>
  <c r="Q39" i="14"/>
  <c r="Q43" i="14"/>
  <c r="Q47" i="14"/>
  <c r="Q51" i="14"/>
  <c r="Q55" i="14"/>
  <c r="Q59" i="14"/>
  <c r="Q63" i="14"/>
  <c r="Q67" i="14"/>
  <c r="Q71" i="14"/>
  <c r="Q75" i="14"/>
  <c r="Q12" i="14"/>
  <c r="Q16" i="14"/>
  <c r="Q20" i="14"/>
  <c r="Q24" i="14"/>
  <c r="Q28" i="14"/>
  <c r="Q32" i="14"/>
  <c r="Q36" i="14"/>
  <c r="Q40" i="14"/>
  <c r="Q44" i="14"/>
  <c r="Q48" i="14"/>
  <c r="Q52" i="14"/>
  <c r="Q56" i="14"/>
  <c r="Q60" i="14"/>
  <c r="Q64" i="14"/>
  <c r="Q68" i="14"/>
  <c r="Q72" i="14"/>
  <c r="Q76" i="14"/>
  <c r="Q80" i="14"/>
  <c r="S45" i="14" l="1"/>
  <c r="S41" i="14"/>
  <c r="S57" i="14"/>
  <c r="T70" i="14"/>
  <c r="V70" i="14" s="1"/>
  <c r="T73" i="14"/>
  <c r="V73" i="14" s="1"/>
  <c r="T41" i="14"/>
  <c r="V41" i="14" s="1"/>
  <c r="T45" i="14"/>
  <c r="V45" i="14" s="1"/>
  <c r="T57" i="14"/>
  <c r="V57" i="14" s="1"/>
  <c r="T69" i="14"/>
  <c r="V69" i="14" s="1"/>
  <c r="T34" i="14"/>
  <c r="V34" i="14" s="1"/>
  <c r="T25" i="14"/>
  <c r="V25" i="14" s="1"/>
  <c r="R66" i="14"/>
  <c r="T54" i="14"/>
  <c r="V54" i="14" s="1"/>
  <c r="T37" i="14"/>
  <c r="V37" i="14" s="1"/>
  <c r="T33" i="14"/>
  <c r="V33" i="14" s="1"/>
  <c r="S17" i="14"/>
  <c r="S66" i="14"/>
  <c r="S69" i="14"/>
  <c r="T21" i="14"/>
  <c r="V21" i="14" s="1"/>
  <c r="R62" i="14"/>
  <c r="S25" i="14"/>
  <c r="S37" i="14"/>
  <c r="R30" i="14"/>
  <c r="T82" i="14"/>
  <c r="V82" i="14" s="1"/>
  <c r="T58" i="14"/>
  <c r="V58" i="14" s="1"/>
  <c r="T30" i="14"/>
  <c r="V30" i="14" s="1"/>
  <c r="R82" i="14"/>
  <c r="S58" i="14"/>
  <c r="R10" i="14"/>
  <c r="T29" i="14"/>
  <c r="V29" i="14" s="1"/>
  <c r="R54" i="14"/>
  <c r="R22" i="14"/>
  <c r="S26" i="14"/>
  <c r="S61" i="14"/>
  <c r="T22" i="14"/>
  <c r="V22" i="14" s="1"/>
  <c r="AI7" i="23"/>
  <c r="AB8" i="18"/>
  <c r="P46" i="23"/>
  <c r="D46" i="23"/>
  <c r="AE7" i="23"/>
  <c r="AC7" i="23"/>
  <c r="AG7" i="23"/>
  <c r="Y7" i="22"/>
  <c r="AI7" i="22" s="1"/>
  <c r="D38" i="22"/>
  <c r="D70" i="21"/>
  <c r="D68" i="21"/>
  <c r="AJ7" i="21"/>
  <c r="AH7" i="21"/>
  <c r="AF7" i="21"/>
  <c r="D62" i="20"/>
  <c r="D60" i="20"/>
  <c r="AF7" i="20"/>
  <c r="AJ7" i="20"/>
  <c r="AH7" i="20"/>
  <c r="D86" i="19"/>
  <c r="AH7" i="19"/>
  <c r="D88" i="19"/>
  <c r="AJ7" i="19"/>
  <c r="AF7" i="19"/>
  <c r="AA8" i="18"/>
  <c r="Z8" i="18"/>
  <c r="AD8" i="18"/>
  <c r="V13" i="18"/>
  <c r="P86" i="18"/>
  <c r="P87" i="18"/>
  <c r="R50" i="14"/>
  <c r="S77" i="14"/>
  <c r="S53" i="14"/>
  <c r="T50" i="14"/>
  <c r="V50" i="14" s="1"/>
  <c r="T77" i="14"/>
  <c r="V77" i="14" s="1"/>
  <c r="T53" i="14"/>
  <c r="V53" i="14" s="1"/>
  <c r="S21" i="14"/>
  <c r="S81" i="14"/>
  <c r="T17" i="14"/>
  <c r="V17" i="14" s="1"/>
  <c r="S10" i="14"/>
  <c r="T61" i="14"/>
  <c r="V61" i="14" s="1"/>
  <c r="R38" i="14"/>
  <c r="T81" i="14"/>
  <c r="V81" i="14" s="1"/>
  <c r="S49" i="14"/>
  <c r="R18" i="14"/>
  <c r="S38" i="14"/>
  <c r="T49" i="14"/>
  <c r="V49" i="14" s="1"/>
  <c r="T18" i="14"/>
  <c r="V18" i="14" s="1"/>
  <c r="S29" i="14"/>
  <c r="S42" i="14"/>
  <c r="R14" i="14"/>
  <c r="T65" i="14"/>
  <c r="V65" i="14" s="1"/>
  <c r="R46" i="14"/>
  <c r="S74" i="14"/>
  <c r="T78" i="14"/>
  <c r="V78" i="14" s="1"/>
  <c r="T46" i="14"/>
  <c r="V46" i="14" s="1"/>
  <c r="T14" i="14"/>
  <c r="V14" i="14" s="1"/>
  <c r="R78" i="14"/>
  <c r="T74" i="14"/>
  <c r="V74" i="14" s="1"/>
  <c r="S65" i="14"/>
  <c r="T42" i="14"/>
  <c r="V42" i="14" s="1"/>
  <c r="S33" i="14"/>
  <c r="S19" i="17"/>
  <c r="R19" i="17"/>
  <c r="T19" i="17"/>
  <c r="V19" i="17" s="1"/>
  <c r="T38" i="17"/>
  <c r="V38" i="17" s="1"/>
  <c r="R38" i="17"/>
  <c r="S38" i="17"/>
  <c r="S25" i="17"/>
  <c r="T25" i="17"/>
  <c r="V25" i="17" s="1"/>
  <c r="R25" i="17"/>
  <c r="S73" i="17"/>
  <c r="R73" i="17"/>
  <c r="T73" i="17"/>
  <c r="V73" i="17" s="1"/>
  <c r="R50" i="17"/>
  <c r="T50" i="17"/>
  <c r="V50" i="17" s="1"/>
  <c r="S50" i="17"/>
  <c r="T79" i="17"/>
  <c r="V79" i="17" s="1"/>
  <c r="S79" i="17"/>
  <c r="R79" i="17"/>
  <c r="T12" i="17"/>
  <c r="V12" i="17" s="1"/>
  <c r="S12" i="17"/>
  <c r="R12" i="17"/>
  <c r="T80" i="17"/>
  <c r="V80" i="17" s="1"/>
  <c r="S80" i="17"/>
  <c r="R80" i="17"/>
  <c r="S35" i="17"/>
  <c r="R35" i="17"/>
  <c r="T35" i="17"/>
  <c r="V35" i="17" s="1"/>
  <c r="T18" i="17"/>
  <c r="V18" i="17" s="1"/>
  <c r="S18" i="17"/>
  <c r="R18" i="17"/>
  <c r="T44" i="17"/>
  <c r="V44" i="17" s="1"/>
  <c r="S44" i="17"/>
  <c r="R44" i="17"/>
  <c r="R24" i="17"/>
  <c r="S24" i="17"/>
  <c r="T24" i="17"/>
  <c r="V24" i="17" s="1"/>
  <c r="T13" i="17"/>
  <c r="V13" i="17" s="1"/>
  <c r="S13" i="17"/>
  <c r="R13" i="17"/>
  <c r="T29" i="17"/>
  <c r="V29" i="17" s="1"/>
  <c r="S29" i="17"/>
  <c r="R29" i="17"/>
  <c r="S45" i="17"/>
  <c r="R45" i="17"/>
  <c r="T45" i="17"/>
  <c r="V45" i="17" s="1"/>
  <c r="S61" i="17"/>
  <c r="R61" i="17"/>
  <c r="T61" i="17"/>
  <c r="V61" i="17" s="1"/>
  <c r="S77" i="17"/>
  <c r="R77" i="17"/>
  <c r="T77" i="17"/>
  <c r="V77" i="17" s="1"/>
  <c r="R54" i="17"/>
  <c r="T54" i="17"/>
  <c r="V54" i="17" s="1"/>
  <c r="S54" i="17"/>
  <c r="R70" i="17"/>
  <c r="T70" i="17"/>
  <c r="V70" i="17" s="1"/>
  <c r="S70" i="17"/>
  <c r="T51" i="17"/>
  <c r="V51" i="17" s="1"/>
  <c r="S51" i="17"/>
  <c r="R51" i="17"/>
  <c r="T67" i="17"/>
  <c r="V67" i="17" s="1"/>
  <c r="S67" i="17"/>
  <c r="R67" i="17"/>
  <c r="T83" i="17"/>
  <c r="V83" i="17" s="1"/>
  <c r="S83" i="17"/>
  <c r="R83" i="17"/>
  <c r="S27" i="17"/>
  <c r="T27" i="17"/>
  <c r="V27" i="17" s="1"/>
  <c r="R27" i="17"/>
  <c r="T52" i="17"/>
  <c r="V52" i="17" s="1"/>
  <c r="S52" i="17"/>
  <c r="R52" i="17"/>
  <c r="T14" i="17"/>
  <c r="V14" i="17" s="1"/>
  <c r="S14" i="17"/>
  <c r="R14" i="17"/>
  <c r="R10" i="17"/>
  <c r="S10" i="17"/>
  <c r="T10" i="17"/>
  <c r="V10" i="17" s="1"/>
  <c r="S41" i="17"/>
  <c r="T41" i="17"/>
  <c r="V41" i="17" s="1"/>
  <c r="R41" i="17"/>
  <c r="R66" i="17"/>
  <c r="T66" i="17"/>
  <c r="V66" i="17" s="1"/>
  <c r="S66" i="17"/>
  <c r="T47" i="17"/>
  <c r="V47" i="17" s="1"/>
  <c r="S47" i="17"/>
  <c r="R47" i="17"/>
  <c r="R28" i="17"/>
  <c r="T28" i="17"/>
  <c r="V28" i="17" s="1"/>
  <c r="S28" i="17"/>
  <c r="T64" i="17"/>
  <c r="V64" i="17" s="1"/>
  <c r="S64" i="17"/>
  <c r="R64" i="17"/>
  <c r="T34" i="17"/>
  <c r="V34" i="17" s="1"/>
  <c r="R34" i="17"/>
  <c r="S34" i="17"/>
  <c r="R11" i="17"/>
  <c r="T11" i="17"/>
  <c r="V11" i="17" s="1"/>
  <c r="S11" i="17"/>
  <c r="R40" i="17"/>
  <c r="S40" i="17"/>
  <c r="T40" i="17"/>
  <c r="V40" i="17" s="1"/>
  <c r="S23" i="17"/>
  <c r="R23" i="17"/>
  <c r="T23" i="17"/>
  <c r="V23" i="17" s="1"/>
  <c r="T68" i="17"/>
  <c r="V68" i="17" s="1"/>
  <c r="S68" i="17"/>
  <c r="R68" i="17"/>
  <c r="R17" i="17"/>
  <c r="T17" i="17"/>
  <c r="V17" i="17" s="1"/>
  <c r="S17" i="17"/>
  <c r="T33" i="17"/>
  <c r="V33" i="17" s="1"/>
  <c r="S33" i="17"/>
  <c r="R33" i="17"/>
  <c r="S49" i="17"/>
  <c r="R49" i="17"/>
  <c r="T49" i="17"/>
  <c r="V49" i="17" s="1"/>
  <c r="S65" i="17"/>
  <c r="R65" i="17"/>
  <c r="T65" i="17"/>
  <c r="V65" i="17" s="1"/>
  <c r="S81" i="17"/>
  <c r="R81" i="17"/>
  <c r="T81" i="17"/>
  <c r="V81" i="17" s="1"/>
  <c r="R42" i="17"/>
  <c r="T42" i="17"/>
  <c r="V42" i="17" s="1"/>
  <c r="S42" i="17"/>
  <c r="R58" i="17"/>
  <c r="T58" i="17"/>
  <c r="V58" i="17" s="1"/>
  <c r="S58" i="17"/>
  <c r="R74" i="17"/>
  <c r="T74" i="17"/>
  <c r="V74" i="17" s="1"/>
  <c r="S74" i="17"/>
  <c r="T55" i="17"/>
  <c r="V55" i="17" s="1"/>
  <c r="S55" i="17"/>
  <c r="R55" i="17"/>
  <c r="T71" i="17"/>
  <c r="V71" i="17" s="1"/>
  <c r="S71" i="17"/>
  <c r="R71" i="17"/>
  <c r="T72" i="17"/>
  <c r="V72" i="17" s="1"/>
  <c r="S72" i="17"/>
  <c r="R72" i="17"/>
  <c r="T26" i="17"/>
  <c r="V26" i="17" s="1"/>
  <c r="S26" i="17"/>
  <c r="R26" i="17"/>
  <c r="S31" i="17"/>
  <c r="T31" i="17"/>
  <c r="V31" i="17" s="1"/>
  <c r="R31" i="17"/>
  <c r="R36" i="17"/>
  <c r="T36" i="17"/>
  <c r="V36" i="17" s="1"/>
  <c r="S36" i="17"/>
  <c r="T60" i="17"/>
  <c r="V60" i="17" s="1"/>
  <c r="S60" i="17"/>
  <c r="R60" i="17"/>
  <c r="R16" i="17"/>
  <c r="T16" i="17"/>
  <c r="V16" i="17" s="1"/>
  <c r="S16" i="17"/>
  <c r="S57" i="17"/>
  <c r="R57" i="17"/>
  <c r="T57" i="17"/>
  <c r="V57" i="17" s="1"/>
  <c r="R82" i="17"/>
  <c r="T82" i="17"/>
  <c r="V82" i="17" s="1"/>
  <c r="S82" i="17"/>
  <c r="T63" i="17"/>
  <c r="V63" i="17" s="1"/>
  <c r="S63" i="17"/>
  <c r="R63" i="17"/>
  <c r="T84" i="17"/>
  <c r="V84" i="17" s="1"/>
  <c r="S84" i="17"/>
  <c r="R84" i="17"/>
  <c r="T48" i="17"/>
  <c r="V48" i="17" s="1"/>
  <c r="S48" i="17"/>
  <c r="R48" i="17"/>
  <c r="R20" i="17"/>
  <c r="S20" i="17"/>
  <c r="T20" i="17"/>
  <c r="V20" i="17" s="1"/>
  <c r="R32" i="17"/>
  <c r="T32" i="17"/>
  <c r="V32" i="17" s="1"/>
  <c r="S32" i="17"/>
  <c r="T76" i="17"/>
  <c r="V76" i="17" s="1"/>
  <c r="S76" i="17"/>
  <c r="R76" i="17"/>
  <c r="S39" i="17"/>
  <c r="R39" i="17"/>
  <c r="T39" i="17"/>
  <c r="V39" i="17" s="1"/>
  <c r="T22" i="17"/>
  <c r="V22" i="17" s="1"/>
  <c r="R22" i="17"/>
  <c r="S22" i="17"/>
  <c r="T30" i="17"/>
  <c r="V30" i="17" s="1"/>
  <c r="S30" i="17"/>
  <c r="R30" i="17"/>
  <c r="R21" i="17"/>
  <c r="S21" i="17"/>
  <c r="T21" i="17"/>
  <c r="V21" i="17" s="1"/>
  <c r="R37" i="17"/>
  <c r="T37" i="17"/>
  <c r="V37" i="17" s="1"/>
  <c r="S37" i="17"/>
  <c r="S53" i="17"/>
  <c r="R53" i="17"/>
  <c r="T53" i="17"/>
  <c r="V53" i="17" s="1"/>
  <c r="S69" i="17"/>
  <c r="R69" i="17"/>
  <c r="T69" i="17"/>
  <c r="V69" i="17" s="1"/>
  <c r="R46" i="17"/>
  <c r="T46" i="17"/>
  <c r="V46" i="17" s="1"/>
  <c r="S46" i="17"/>
  <c r="R62" i="17"/>
  <c r="T62" i="17"/>
  <c r="V62" i="17" s="1"/>
  <c r="S62" i="17"/>
  <c r="R78" i="17"/>
  <c r="T78" i="17"/>
  <c r="V78" i="17" s="1"/>
  <c r="S78" i="17"/>
  <c r="T43" i="17"/>
  <c r="V43" i="17" s="1"/>
  <c r="S43" i="17"/>
  <c r="R43" i="17"/>
  <c r="T59" i="17"/>
  <c r="V59" i="17" s="1"/>
  <c r="S59" i="17"/>
  <c r="R59" i="17"/>
  <c r="T75" i="17"/>
  <c r="V75" i="17" s="1"/>
  <c r="S75" i="17"/>
  <c r="R75" i="17"/>
  <c r="T56" i="17"/>
  <c r="V56" i="17" s="1"/>
  <c r="S56" i="17"/>
  <c r="R56" i="17"/>
  <c r="S9" i="17"/>
  <c r="T9" i="17"/>
  <c r="R9" i="17"/>
  <c r="S15" i="17"/>
  <c r="T15" i="17"/>
  <c r="V15" i="17" s="1"/>
  <c r="R15" i="17"/>
  <c r="T68" i="14"/>
  <c r="V68" i="14" s="1"/>
  <c r="R68" i="14"/>
  <c r="S68" i="14"/>
  <c r="T52" i="14"/>
  <c r="V52" i="14" s="1"/>
  <c r="R52" i="14"/>
  <c r="S52" i="14"/>
  <c r="T36" i="14"/>
  <c r="V36" i="14" s="1"/>
  <c r="R36" i="14"/>
  <c r="S36" i="14"/>
  <c r="T20" i="14"/>
  <c r="V20" i="14" s="1"/>
  <c r="R20" i="14"/>
  <c r="S20" i="14"/>
  <c r="R79" i="14"/>
  <c r="S79" i="14"/>
  <c r="T79" i="14"/>
  <c r="V79" i="14" s="1"/>
  <c r="R63" i="14"/>
  <c r="S63" i="14"/>
  <c r="T63" i="14"/>
  <c r="V63" i="14" s="1"/>
  <c r="R47" i="14"/>
  <c r="S47" i="14"/>
  <c r="T47" i="14"/>
  <c r="V47" i="14" s="1"/>
  <c r="R31" i="14"/>
  <c r="S31" i="14"/>
  <c r="T31" i="14"/>
  <c r="V31" i="14" s="1"/>
  <c r="R15" i="14"/>
  <c r="S15" i="14"/>
  <c r="T15" i="14"/>
  <c r="V15" i="14" s="1"/>
  <c r="V9" i="14"/>
  <c r="T42" i="13"/>
  <c r="V42" i="13" s="1"/>
  <c r="S42" i="13"/>
  <c r="R42" i="13"/>
  <c r="S20" i="13"/>
  <c r="T20" i="13"/>
  <c r="V20" i="13" s="1"/>
  <c r="R20" i="13"/>
  <c r="S43" i="13"/>
  <c r="R43" i="13"/>
  <c r="T43" i="13"/>
  <c r="V43" i="13" s="1"/>
  <c r="S75" i="13"/>
  <c r="R75" i="13"/>
  <c r="T75" i="13"/>
  <c r="V75" i="13" s="1"/>
  <c r="S18" i="13"/>
  <c r="T18" i="13"/>
  <c r="V18" i="13" s="1"/>
  <c r="R18" i="13"/>
  <c r="S39" i="13"/>
  <c r="R39" i="13"/>
  <c r="T39" i="13"/>
  <c r="V39" i="13" s="1"/>
  <c r="S71" i="13"/>
  <c r="R71" i="13"/>
  <c r="T71" i="13"/>
  <c r="V71" i="13" s="1"/>
  <c r="R36" i="13"/>
  <c r="T36" i="13"/>
  <c r="V36" i="13" s="1"/>
  <c r="S36" i="13"/>
  <c r="R52" i="13"/>
  <c r="T52" i="13"/>
  <c r="V52" i="13" s="1"/>
  <c r="S52" i="13"/>
  <c r="R68" i="13"/>
  <c r="T68" i="13"/>
  <c r="V68" i="13" s="1"/>
  <c r="S68" i="13"/>
  <c r="R84" i="13"/>
  <c r="T84" i="13"/>
  <c r="V84" i="13" s="1"/>
  <c r="S84" i="13"/>
  <c r="T33" i="13"/>
  <c r="V33" i="13" s="1"/>
  <c r="S33" i="13"/>
  <c r="R33" i="13"/>
  <c r="T49" i="13"/>
  <c r="V49" i="13" s="1"/>
  <c r="S49" i="13"/>
  <c r="R49" i="13"/>
  <c r="T65" i="13"/>
  <c r="V65" i="13" s="1"/>
  <c r="S65" i="13"/>
  <c r="R65" i="13"/>
  <c r="T81" i="13"/>
  <c r="V81" i="13" s="1"/>
  <c r="S81" i="13"/>
  <c r="R81" i="13"/>
  <c r="T27" i="13"/>
  <c r="V27" i="13" s="1"/>
  <c r="R27" i="13"/>
  <c r="S27" i="13"/>
  <c r="T82" i="13"/>
  <c r="V82" i="13" s="1"/>
  <c r="S82" i="13"/>
  <c r="R82" i="13"/>
  <c r="R25" i="13"/>
  <c r="T25" i="13"/>
  <c r="V25" i="13" s="1"/>
  <c r="S25" i="13"/>
  <c r="T62" i="13"/>
  <c r="V62" i="13" s="1"/>
  <c r="S62" i="13"/>
  <c r="R62" i="13"/>
  <c r="T15" i="13"/>
  <c r="V15" i="13" s="1"/>
  <c r="R15" i="13"/>
  <c r="S15" i="13"/>
  <c r="T80" i="14"/>
  <c r="V80" i="14" s="1"/>
  <c r="S80" i="14"/>
  <c r="R80" i="14"/>
  <c r="T64" i="14"/>
  <c r="V64" i="14" s="1"/>
  <c r="S64" i="14"/>
  <c r="R64" i="14"/>
  <c r="T48" i="14"/>
  <c r="V48" i="14" s="1"/>
  <c r="S48" i="14"/>
  <c r="R48" i="14"/>
  <c r="T32" i="14"/>
  <c r="V32" i="14" s="1"/>
  <c r="S32" i="14"/>
  <c r="R32" i="14"/>
  <c r="T16" i="14"/>
  <c r="V16" i="14" s="1"/>
  <c r="S16" i="14"/>
  <c r="R16" i="14"/>
  <c r="R75" i="14"/>
  <c r="T75" i="14"/>
  <c r="V75" i="14" s="1"/>
  <c r="S75" i="14"/>
  <c r="R59" i="14"/>
  <c r="T59" i="14"/>
  <c r="V59" i="14" s="1"/>
  <c r="S59" i="14"/>
  <c r="R43" i="14"/>
  <c r="T43" i="14"/>
  <c r="V43" i="14" s="1"/>
  <c r="S43" i="14"/>
  <c r="R27" i="14"/>
  <c r="T27" i="14"/>
  <c r="V27" i="14" s="1"/>
  <c r="S27" i="14"/>
  <c r="R11" i="14"/>
  <c r="T11" i="14"/>
  <c r="V11" i="14" s="1"/>
  <c r="S11" i="14"/>
  <c r="R21" i="13"/>
  <c r="T21" i="13"/>
  <c r="V21" i="13" s="1"/>
  <c r="S21" i="13"/>
  <c r="S24" i="13"/>
  <c r="R24" i="13"/>
  <c r="T24" i="13"/>
  <c r="V24" i="13" s="1"/>
  <c r="S51" i="13"/>
  <c r="R51" i="13"/>
  <c r="T51" i="13"/>
  <c r="V51" i="13" s="1"/>
  <c r="S83" i="13"/>
  <c r="R83" i="13"/>
  <c r="T83" i="13"/>
  <c r="V83" i="13" s="1"/>
  <c r="S22" i="13"/>
  <c r="T22" i="13"/>
  <c r="V22" i="13" s="1"/>
  <c r="R22" i="13"/>
  <c r="S47" i="13"/>
  <c r="R47" i="13"/>
  <c r="T47" i="13"/>
  <c r="V47" i="13" s="1"/>
  <c r="S79" i="13"/>
  <c r="R79" i="13"/>
  <c r="T79" i="13"/>
  <c r="V79" i="13" s="1"/>
  <c r="R40" i="13"/>
  <c r="T40" i="13"/>
  <c r="V40" i="13" s="1"/>
  <c r="S40" i="13"/>
  <c r="R56" i="13"/>
  <c r="T56" i="13"/>
  <c r="V56" i="13" s="1"/>
  <c r="S56" i="13"/>
  <c r="R72" i="13"/>
  <c r="T72" i="13"/>
  <c r="V72" i="13" s="1"/>
  <c r="S72" i="13"/>
  <c r="T37" i="13"/>
  <c r="V37" i="13" s="1"/>
  <c r="S37" i="13"/>
  <c r="R37" i="13"/>
  <c r="T53" i="13"/>
  <c r="V53" i="13" s="1"/>
  <c r="S53" i="13"/>
  <c r="R53" i="13"/>
  <c r="T69" i="13"/>
  <c r="V69" i="13" s="1"/>
  <c r="S69" i="13"/>
  <c r="R69" i="13"/>
  <c r="T85" i="13"/>
  <c r="V85" i="13" s="1"/>
  <c r="S85" i="13"/>
  <c r="R85" i="13"/>
  <c r="T70" i="13"/>
  <c r="V70" i="13" s="1"/>
  <c r="S70" i="13"/>
  <c r="R70" i="13"/>
  <c r="T19" i="13"/>
  <c r="V19" i="13" s="1"/>
  <c r="R19" i="13"/>
  <c r="S19" i="13"/>
  <c r="T66" i="13"/>
  <c r="V66" i="13" s="1"/>
  <c r="S66" i="13"/>
  <c r="R66" i="13"/>
  <c r="R17" i="13"/>
  <c r="T17" i="13"/>
  <c r="V17" i="13" s="1"/>
  <c r="S17" i="13"/>
  <c r="T46" i="13"/>
  <c r="V46" i="13" s="1"/>
  <c r="S46" i="13"/>
  <c r="R46" i="13"/>
  <c r="T9" i="13"/>
  <c r="S9" i="13"/>
  <c r="R9" i="13"/>
  <c r="T76" i="14"/>
  <c r="V76" i="14" s="1"/>
  <c r="R76" i="14"/>
  <c r="S76" i="14"/>
  <c r="T60" i="14"/>
  <c r="V60" i="14" s="1"/>
  <c r="R60" i="14"/>
  <c r="S60" i="14"/>
  <c r="T44" i="14"/>
  <c r="V44" i="14" s="1"/>
  <c r="R44" i="14"/>
  <c r="S44" i="14"/>
  <c r="T28" i="14"/>
  <c r="V28" i="14" s="1"/>
  <c r="R28" i="14"/>
  <c r="S28" i="14"/>
  <c r="T12" i="14"/>
  <c r="V12" i="14" s="1"/>
  <c r="R12" i="14"/>
  <c r="S12" i="14"/>
  <c r="R71" i="14"/>
  <c r="S71" i="14"/>
  <c r="T71" i="14"/>
  <c r="V71" i="14" s="1"/>
  <c r="R55" i="14"/>
  <c r="S55" i="14"/>
  <c r="T55" i="14"/>
  <c r="V55" i="14" s="1"/>
  <c r="R39" i="14"/>
  <c r="S39" i="14"/>
  <c r="T39" i="14"/>
  <c r="V39" i="14" s="1"/>
  <c r="R23" i="14"/>
  <c r="S23" i="14"/>
  <c r="T23" i="14"/>
  <c r="V23" i="14" s="1"/>
  <c r="T74" i="13"/>
  <c r="V74" i="13" s="1"/>
  <c r="S74" i="13"/>
  <c r="R74" i="13"/>
  <c r="R13" i="13"/>
  <c r="T13" i="13"/>
  <c r="V13" i="13" s="1"/>
  <c r="S13" i="13"/>
  <c r="S12" i="13"/>
  <c r="T12" i="13"/>
  <c r="V12" i="13" s="1"/>
  <c r="R12" i="13"/>
  <c r="S28" i="13"/>
  <c r="T28" i="13"/>
  <c r="V28" i="13" s="1"/>
  <c r="R28" i="13"/>
  <c r="S59" i="13"/>
  <c r="R59" i="13"/>
  <c r="T59" i="13"/>
  <c r="V59" i="13" s="1"/>
  <c r="S10" i="13"/>
  <c r="T10" i="13"/>
  <c r="V10" i="13" s="1"/>
  <c r="R10" i="13"/>
  <c r="S26" i="13"/>
  <c r="T26" i="13"/>
  <c r="V26" i="13" s="1"/>
  <c r="R26" i="13"/>
  <c r="S55" i="13"/>
  <c r="R55" i="13"/>
  <c r="T55" i="13"/>
  <c r="V55" i="13" s="1"/>
  <c r="R44" i="13"/>
  <c r="T44" i="13"/>
  <c r="V44" i="13" s="1"/>
  <c r="S44" i="13"/>
  <c r="R60" i="13"/>
  <c r="T60" i="13"/>
  <c r="V60" i="13" s="1"/>
  <c r="S60" i="13"/>
  <c r="R76" i="13"/>
  <c r="T76" i="13"/>
  <c r="V76" i="13" s="1"/>
  <c r="S76" i="13"/>
  <c r="T41" i="13"/>
  <c r="V41" i="13" s="1"/>
  <c r="S41" i="13"/>
  <c r="R41" i="13"/>
  <c r="T57" i="13"/>
  <c r="V57" i="13" s="1"/>
  <c r="S57" i="13"/>
  <c r="R57" i="13"/>
  <c r="T73" i="13"/>
  <c r="V73" i="13" s="1"/>
  <c r="S73" i="13"/>
  <c r="R73" i="13"/>
  <c r="T54" i="13"/>
  <c r="V54" i="13" s="1"/>
  <c r="S54" i="13"/>
  <c r="R54" i="13"/>
  <c r="T11" i="13"/>
  <c r="V11" i="13" s="1"/>
  <c r="R11" i="13"/>
  <c r="S11" i="13"/>
  <c r="T50" i="13"/>
  <c r="V50" i="13" s="1"/>
  <c r="S50" i="13"/>
  <c r="R50" i="13"/>
  <c r="T30" i="13"/>
  <c r="V30" i="13" s="1"/>
  <c r="S30" i="13"/>
  <c r="R30" i="13"/>
  <c r="T72" i="14"/>
  <c r="V72" i="14" s="1"/>
  <c r="S72" i="14"/>
  <c r="R72" i="14"/>
  <c r="T56" i="14"/>
  <c r="V56" i="14" s="1"/>
  <c r="S56" i="14"/>
  <c r="R56" i="14"/>
  <c r="T40" i="14"/>
  <c r="V40" i="14" s="1"/>
  <c r="S40" i="14"/>
  <c r="R40" i="14"/>
  <c r="T24" i="14"/>
  <c r="V24" i="14" s="1"/>
  <c r="S24" i="14"/>
  <c r="R24" i="14"/>
  <c r="R67" i="14"/>
  <c r="T67" i="14"/>
  <c r="V67" i="14" s="1"/>
  <c r="S67" i="14"/>
  <c r="R51" i="14"/>
  <c r="T51" i="14"/>
  <c r="V51" i="14" s="1"/>
  <c r="S51" i="14"/>
  <c r="R35" i="14"/>
  <c r="T35" i="14"/>
  <c r="V35" i="14" s="1"/>
  <c r="S35" i="14"/>
  <c r="R19" i="14"/>
  <c r="T19" i="14"/>
  <c r="V19" i="14" s="1"/>
  <c r="S19" i="14"/>
  <c r="T58" i="13"/>
  <c r="V58" i="13" s="1"/>
  <c r="S58" i="13"/>
  <c r="R58" i="13"/>
  <c r="S16" i="13"/>
  <c r="R16" i="13"/>
  <c r="T16" i="13"/>
  <c r="V16" i="13" s="1"/>
  <c r="S35" i="13"/>
  <c r="R35" i="13"/>
  <c r="T35" i="13"/>
  <c r="V35" i="13" s="1"/>
  <c r="S67" i="13"/>
  <c r="R67" i="13"/>
  <c r="T67" i="13"/>
  <c r="V67" i="13" s="1"/>
  <c r="S14" i="13"/>
  <c r="T14" i="13"/>
  <c r="V14" i="13" s="1"/>
  <c r="R14" i="13"/>
  <c r="S31" i="13"/>
  <c r="R31" i="13"/>
  <c r="T31" i="13"/>
  <c r="V31" i="13" s="1"/>
  <c r="S63" i="13"/>
  <c r="R63" i="13"/>
  <c r="T63" i="13"/>
  <c r="V63" i="13" s="1"/>
  <c r="R32" i="13"/>
  <c r="T32" i="13"/>
  <c r="V32" i="13" s="1"/>
  <c r="S32" i="13"/>
  <c r="R48" i="13"/>
  <c r="T48" i="13"/>
  <c r="V48" i="13" s="1"/>
  <c r="S48" i="13"/>
  <c r="R64" i="13"/>
  <c r="T64" i="13"/>
  <c r="V64" i="13" s="1"/>
  <c r="S64" i="13"/>
  <c r="R80" i="13"/>
  <c r="T80" i="13"/>
  <c r="V80" i="13" s="1"/>
  <c r="S80" i="13"/>
  <c r="T29" i="13"/>
  <c r="V29" i="13" s="1"/>
  <c r="S29" i="13"/>
  <c r="R29" i="13"/>
  <c r="T45" i="13"/>
  <c r="V45" i="13" s="1"/>
  <c r="S45" i="13"/>
  <c r="R45" i="13"/>
  <c r="T61" i="13"/>
  <c r="V61" i="13" s="1"/>
  <c r="S61" i="13"/>
  <c r="R61" i="13"/>
  <c r="T77" i="13"/>
  <c r="V77" i="13" s="1"/>
  <c r="S77" i="13"/>
  <c r="R77" i="13"/>
  <c r="T38" i="13"/>
  <c r="V38" i="13" s="1"/>
  <c r="S38" i="13"/>
  <c r="R38" i="13"/>
  <c r="T34" i="13"/>
  <c r="V34" i="13" s="1"/>
  <c r="S34" i="13"/>
  <c r="R34" i="13"/>
  <c r="T78" i="13"/>
  <c r="V78" i="13" s="1"/>
  <c r="S78" i="13"/>
  <c r="R78" i="13"/>
  <c r="T23" i="13"/>
  <c r="V23" i="13" s="1"/>
  <c r="R23" i="13"/>
  <c r="S23" i="13"/>
  <c r="AG7" i="22" l="1"/>
  <c r="P37" i="22"/>
  <c r="D37" i="22"/>
  <c r="AK7" i="22"/>
  <c r="AE7" i="22"/>
  <c r="AC7" i="22"/>
  <c r="D67" i="21"/>
  <c r="Y7" i="21"/>
  <c r="AK7" i="21" s="1"/>
  <c r="Y7" i="20"/>
  <c r="AI7" i="20" s="1"/>
  <c r="D59" i="20"/>
  <c r="Y7" i="19"/>
  <c r="AG7" i="19" s="1"/>
  <c r="D85" i="19"/>
  <c r="AH8" i="18"/>
  <c r="AJ8" i="18"/>
  <c r="D87" i="18"/>
  <c r="AF8" i="18"/>
  <c r="D89" i="18"/>
  <c r="Z7" i="14"/>
  <c r="AB7" i="14"/>
  <c r="P88" i="17"/>
  <c r="P87" i="17"/>
  <c r="V9" i="17"/>
  <c r="AB7" i="17"/>
  <c r="AD7" i="17"/>
  <c r="AA7" i="17"/>
  <c r="Z7" i="17"/>
  <c r="D86" i="14"/>
  <c r="D88" i="14"/>
  <c r="AH7" i="14"/>
  <c r="AF7" i="14"/>
  <c r="AJ7" i="14"/>
  <c r="P86" i="14"/>
  <c r="AD7" i="14"/>
  <c r="AA7" i="14"/>
  <c r="AD7" i="13"/>
  <c r="Z7" i="13"/>
  <c r="AB7" i="13"/>
  <c r="AA7" i="13"/>
  <c r="P85" i="14"/>
  <c r="P89" i="13"/>
  <c r="P88" i="13"/>
  <c r="V9" i="13"/>
  <c r="AG7" i="21" l="1"/>
  <c r="AI7" i="21"/>
  <c r="P66" i="21"/>
  <c r="D66" i="21"/>
  <c r="AC7" i="21"/>
  <c r="AE7" i="21"/>
  <c r="AK7" i="20"/>
  <c r="P58" i="20"/>
  <c r="D58" i="20"/>
  <c r="AC7" i="20"/>
  <c r="AE7" i="20"/>
  <c r="AG7" i="20"/>
  <c r="P84" i="19"/>
  <c r="D84" i="19"/>
  <c r="AE7" i="19"/>
  <c r="AC7" i="19"/>
  <c r="AK7" i="19"/>
  <c r="AI7" i="19"/>
  <c r="Y8" i="18"/>
  <c r="AI8" i="18" s="1"/>
  <c r="D86" i="18"/>
  <c r="D90" i="17"/>
  <c r="D88" i="17"/>
  <c r="AH7" i="17"/>
  <c r="AJ7" i="17"/>
  <c r="AF7" i="17"/>
  <c r="D85" i="14"/>
  <c r="D91" i="13"/>
  <c r="D89" i="13"/>
  <c r="AH7" i="13"/>
  <c r="AJ7" i="13"/>
  <c r="AF7" i="13"/>
  <c r="Y7" i="14"/>
  <c r="AE7" i="14" s="1"/>
  <c r="P85" i="18" l="1"/>
  <c r="D85" i="18"/>
  <c r="AE8" i="18"/>
  <c r="AC8" i="18"/>
  <c r="AK8" i="18"/>
  <c r="AG8" i="18"/>
  <c r="AI7" i="14"/>
  <c r="D87" i="17"/>
  <c r="Y7" i="17"/>
  <c r="AI7" i="17" s="1"/>
  <c r="D88" i="13"/>
  <c r="D84" i="14"/>
  <c r="P84" i="14"/>
  <c r="AC7" i="14"/>
  <c r="Y7" i="13"/>
  <c r="AK7" i="13" s="1"/>
  <c r="AG7" i="14"/>
  <c r="AK7" i="14"/>
  <c r="AI7" i="13" l="1"/>
  <c r="AG7" i="17"/>
  <c r="P86" i="17"/>
  <c r="D86" i="17"/>
  <c r="AE7" i="17"/>
  <c r="AC7" i="17"/>
  <c r="AK7" i="17"/>
  <c r="P87" i="13"/>
  <c r="D87" i="13"/>
  <c r="AE7" i="13"/>
  <c r="AC7" i="13"/>
  <c r="AG7" i="13"/>
</calcChain>
</file>

<file path=xl/sharedStrings.xml><?xml version="1.0" encoding="utf-8"?>
<sst xmlns="http://schemas.openxmlformats.org/spreadsheetml/2006/main" count="4365" uniqueCount="1488">
  <si>
    <t>HỌC VIỆN CÔNG NGHỆ BƯU CHÍNH VIỄN THÔNG</t>
  </si>
  <si>
    <t>DANH SÁCH SINH VIÊN DỰ THI, ĐIỂM THI VẤN ĐÁP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</si>
  <si>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</si>
  <si>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</si>
  <si>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</si>
  <si>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</si>
  <si>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</si>
  <si>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</si>
  <si>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</si>
  <si>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</si>
  <si>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</si>
  <si>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</si>
  <si>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</si>
  <si>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</si>
  <si>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</si>
  <si>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</si>
  <si>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</si>
  <si>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</si>
  <si>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</si>
  <si>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</si>
  <si>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</si>
  <si>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</si>
  <si>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</si>
  <si>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</si>
  <si>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</si>
  <si>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</si>
  <si>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</si>
  <si>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</si>
  <si>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</si>
  <si>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</si>
  <si>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</si>
  <si>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</si>
  <si>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</si>
  <si>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</si>
  <si>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</si>
  <si>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</si>
  <si>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</si>
  <si>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</si>
  <si>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</si>
  <si>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</si>
  <si>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</si>
  <si>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</si>
  <si>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</si>
  <si>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</si>
  <si>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</si>
  <si>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</si>
  <si>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</si>
  <si>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</si>
  <si>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</si>
  <si>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</si>
  <si>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</si>
  <si>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</si>
  <si>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</si>
  <si>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</si>
  <si>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</si>
  <si>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Hà Nội, ngày   tháng   năm 2019</t>
  </si>
  <si>
    <t>PHÒNG THI:</t>
  </si>
  <si>
    <t>Nhóm:</t>
  </si>
  <si>
    <t>Thi lần 1 học kỳ hè năm học 2018 - 2019</t>
  </si>
  <si>
    <t>TIN HOC CO SỞ 2</t>
  </si>
  <si>
    <t>PHÒNG MÁY</t>
  </si>
  <si>
    <t>INT1155-11</t>
  </si>
  <si>
    <t>B17DCDT007</t>
  </si>
  <si>
    <t>Đỗ Tuấn</t>
  </si>
  <si>
    <t>Anh</t>
  </si>
  <si>
    <t>D17CQDT03-B</t>
  </si>
  <si>
    <t>B17DCDT011</t>
  </si>
  <si>
    <t>Lê Xuân Tuấn</t>
  </si>
  <si>
    <t>B16DCVT012</t>
  </si>
  <si>
    <t>Nguyễn Thị Hương</t>
  </si>
  <si>
    <t>D16CQVT04-B</t>
  </si>
  <si>
    <t>B15DCQT001</t>
  </si>
  <si>
    <t>Quách Thị Quỳnh</t>
  </si>
  <si>
    <t>E15CQCN02-B</t>
  </si>
  <si>
    <t>B16DCPT204</t>
  </si>
  <si>
    <t>Nguyễn Huy</t>
  </si>
  <si>
    <t>Bích</t>
  </si>
  <si>
    <t>D16TKDPT3</t>
  </si>
  <si>
    <t>B16DCDT017</t>
  </si>
  <si>
    <t>Hoàng Văn</t>
  </si>
  <si>
    <t>Chính</t>
  </si>
  <si>
    <t>D16CQDT01-B</t>
  </si>
  <si>
    <t>B17DCVT039</t>
  </si>
  <si>
    <t>Phạm Anh</t>
  </si>
  <si>
    <t>Chung</t>
  </si>
  <si>
    <t>D17CQVT07-B</t>
  </si>
  <si>
    <t>B17DCVT041</t>
  </si>
  <si>
    <t>Lê Đức</t>
  </si>
  <si>
    <t>Công</t>
  </si>
  <si>
    <t>D17CQVT01-B</t>
  </si>
  <si>
    <t>B16DCVT038</t>
  </si>
  <si>
    <t>Nguyễn Mạnh</t>
  </si>
  <si>
    <t>Cường</t>
  </si>
  <si>
    <t>D16CQVT06-B</t>
  </si>
  <si>
    <t>B16DCDT026</t>
  </si>
  <si>
    <t>Phạm Văn</t>
  </si>
  <si>
    <t>D16CQDT02-B</t>
  </si>
  <si>
    <t>B16DCVT057</t>
  </si>
  <si>
    <t>Tô Minh</t>
  </si>
  <si>
    <t>Diệp</t>
  </si>
  <si>
    <t>D16CQVT01-B</t>
  </si>
  <si>
    <t>B17DCPT047</t>
  </si>
  <si>
    <t>Bùi Thị Thu</t>
  </si>
  <si>
    <t>Dung</t>
  </si>
  <si>
    <t>D17CQPT03-B</t>
  </si>
  <si>
    <t>B17DCPT049</t>
  </si>
  <si>
    <t>Dương Xuân</t>
  </si>
  <si>
    <t>Dũng</t>
  </si>
  <si>
    <t>D17CQPT01-B</t>
  </si>
  <si>
    <t>B17DCDT050</t>
  </si>
  <si>
    <t>Nguyễn Văn Tùng</t>
  </si>
  <si>
    <t>Dương</t>
  </si>
  <si>
    <t>D17CQDT02-B</t>
  </si>
  <si>
    <t>B17DCVT059</t>
  </si>
  <si>
    <t>Trịnh Xuân</t>
  </si>
  <si>
    <t>Đạt</t>
  </si>
  <si>
    <t>D17CQVT03-B</t>
  </si>
  <si>
    <t>B17DCAT032</t>
  </si>
  <si>
    <t>Nguyễn Hải</t>
  </si>
  <si>
    <t>Đăng</t>
  </si>
  <si>
    <t>D17CQAT04-B</t>
  </si>
  <si>
    <t>B16DCDT037</t>
  </si>
  <si>
    <t>Nguyễn Khắc</t>
  </si>
  <si>
    <t>Đông</t>
  </si>
  <si>
    <t>B14DCAT218</t>
  </si>
  <si>
    <t>Lê Hoàng</t>
  </si>
  <si>
    <t>Đức</t>
  </si>
  <si>
    <t>D14CQAT02-B</t>
  </si>
  <si>
    <t>B17DCDT057</t>
  </si>
  <si>
    <t>Trần Văn</t>
  </si>
  <si>
    <t>Giầu</t>
  </si>
  <si>
    <t>D17CQDT01-B</t>
  </si>
  <si>
    <t>B17DCCN190</t>
  </si>
  <si>
    <t>Đỗ Mạnh</t>
  </si>
  <si>
    <t>Hà</t>
  </si>
  <si>
    <t>D17CQCN10-B</t>
  </si>
  <si>
    <t>B17DCPT061</t>
  </si>
  <si>
    <t>Nguyễn Thị Thu</t>
  </si>
  <si>
    <t>B17DCPT067</t>
  </si>
  <si>
    <t>Ngô Thị Thu</t>
  </si>
  <si>
    <t>Hằng</t>
  </si>
  <si>
    <t>B16DCPT047</t>
  </si>
  <si>
    <t>Đào Duy</t>
  </si>
  <si>
    <t>Hiển</t>
  </si>
  <si>
    <t>D16TKDPT2</t>
  </si>
  <si>
    <t>B17DCDT069</t>
  </si>
  <si>
    <t>Đỗ Đăng</t>
  </si>
  <si>
    <t>Hiếu</t>
  </si>
  <si>
    <t>B17DCDT075</t>
  </si>
  <si>
    <t>Trần Đức</t>
  </si>
  <si>
    <t>B16DCVT127</t>
  </si>
  <si>
    <t>Hồ Xuân</t>
  </si>
  <si>
    <t>Hinh</t>
  </si>
  <si>
    <t>D16CQVT07-B</t>
  </si>
  <si>
    <t>B17DCCN250</t>
  </si>
  <si>
    <t>Đào Đình</t>
  </si>
  <si>
    <t>Hòa</t>
  </si>
  <si>
    <t>B17DCDT082</t>
  </si>
  <si>
    <t>Nguyễn Thị</t>
  </si>
  <si>
    <t>Hoài</t>
  </si>
  <si>
    <t>B16DCPT059</t>
  </si>
  <si>
    <t>Đặng Huy</t>
  </si>
  <si>
    <t>Hoàng</t>
  </si>
  <si>
    <t>B17DCDT084</t>
  </si>
  <si>
    <t>Lê Minh</t>
  </si>
  <si>
    <t>D17CQDT04-B</t>
  </si>
  <si>
    <t>B17DCAT086</t>
  </si>
  <si>
    <t>Đặng Văn</t>
  </si>
  <si>
    <t>Hùng</t>
  </si>
  <si>
    <t>D17CQAT02-B</t>
  </si>
  <si>
    <t>B17DCDT093</t>
  </si>
  <si>
    <t>Bùi Đình</t>
  </si>
  <si>
    <t>Huy</t>
  </si>
  <si>
    <t>B17DCAT093</t>
  </si>
  <si>
    <t>Diệp Quang</t>
  </si>
  <si>
    <t>D17CQAT01-B</t>
  </si>
  <si>
    <t>B17DCCN313</t>
  </si>
  <si>
    <t>Nguyễn Đức</t>
  </si>
  <si>
    <t>D17CQCN01-B</t>
  </si>
  <si>
    <t>B17DCDT098</t>
  </si>
  <si>
    <t>Vũ Quang</t>
  </si>
  <si>
    <t>B17DCDT091</t>
  </si>
  <si>
    <t>Nguyễn Văn</t>
  </si>
  <si>
    <t>Hưng</t>
  </si>
  <si>
    <t>B16DCCN509</t>
  </si>
  <si>
    <t>Đặng Thị Diệu</t>
  </si>
  <si>
    <t>Hương</t>
  </si>
  <si>
    <t>D16CQCN09-B</t>
  </si>
  <si>
    <t>B17DCPT115</t>
  </si>
  <si>
    <t>Trần Nhật</t>
  </si>
  <si>
    <t>Lệ</t>
  </si>
  <si>
    <t>B17DCDT108</t>
  </si>
  <si>
    <t>Lê Tùng</t>
  </si>
  <si>
    <t>Linh</t>
  </si>
  <si>
    <t>B16DCVT193</t>
  </si>
  <si>
    <t>Hoàng Đình</t>
  </si>
  <si>
    <t>Long</t>
  </si>
  <si>
    <t>B17DCAT121</t>
  </si>
  <si>
    <t>Lụa</t>
  </si>
  <si>
    <t>B17DCPT133</t>
  </si>
  <si>
    <t>Nguyễn Thị Ngọc</t>
  </si>
  <si>
    <t>Mai</t>
  </si>
  <si>
    <t>B17DCDT121</t>
  </si>
  <si>
    <t>Hoàng Đức</t>
  </si>
  <si>
    <t>Mạnh</t>
  </si>
  <si>
    <t>B15DCVT260</t>
  </si>
  <si>
    <t>Tống Sỹ</t>
  </si>
  <si>
    <t>Minh</t>
  </si>
  <si>
    <t>D15CQVT04-B</t>
  </si>
  <si>
    <t>B17DCPT151</t>
  </si>
  <si>
    <t>Đinh Thị</t>
  </si>
  <si>
    <t>Ngoan</t>
  </si>
  <si>
    <t>B17DCCN467</t>
  </si>
  <si>
    <t>Nguyễn Bích</t>
  </si>
  <si>
    <t>Ngọc</t>
  </si>
  <si>
    <t>D17CQCN11-B</t>
  </si>
  <si>
    <t>B16DCCN263</t>
  </si>
  <si>
    <t>Phạm Tiến</t>
  </si>
  <si>
    <t>Phát</t>
  </si>
  <si>
    <t>D16CQCN07-B</t>
  </si>
  <si>
    <t>B15DCCN412</t>
  </si>
  <si>
    <t>Nguyễn Quảng</t>
  </si>
  <si>
    <t>Phúc</t>
  </si>
  <si>
    <t>D15HTTT3</t>
  </si>
  <si>
    <t>B17DCVT293</t>
  </si>
  <si>
    <t>Trịnh Hoàng</t>
  </si>
  <si>
    <t>Quang</t>
  </si>
  <si>
    <t>D17CQVT05-B</t>
  </si>
  <si>
    <t>B17DCDT146</t>
  </si>
  <si>
    <t>Nguyễn Quang</t>
  </si>
  <si>
    <t>Quân</t>
  </si>
  <si>
    <t>B16DCAT132</t>
  </si>
  <si>
    <t>Vũ Tiến</t>
  </si>
  <si>
    <t>Quốc</t>
  </si>
  <si>
    <t>D16CQAT04-B</t>
  </si>
  <si>
    <t>B17DCCN532</t>
  </si>
  <si>
    <t>Đào Ngọc</t>
  </si>
  <si>
    <t>Sơn</t>
  </si>
  <si>
    <t>D17CQCN04-B</t>
  </si>
  <si>
    <t>B16DCVT261</t>
  </si>
  <si>
    <t>Lê Huy</t>
  </si>
  <si>
    <t>D16CQVT05-B</t>
  </si>
  <si>
    <t>B15DCVT356</t>
  </si>
  <si>
    <t>Tấn</t>
  </si>
  <si>
    <t>B15DCPT201</t>
  </si>
  <si>
    <t>Hoàng Thị</t>
  </si>
  <si>
    <t>Thắm</t>
  </si>
  <si>
    <t>D15PTDPT</t>
  </si>
  <si>
    <t>B15DCDT181</t>
  </si>
  <si>
    <t>Nguyễn Đăng</t>
  </si>
  <si>
    <t>Thắng</t>
  </si>
  <si>
    <t>D15XLTH1</t>
  </si>
  <si>
    <t>B17DCCN562</t>
  </si>
  <si>
    <t>B17DCVT345</t>
  </si>
  <si>
    <t>Trần Thành</t>
  </si>
  <si>
    <t>Thông</t>
  </si>
  <si>
    <t>B16DCVT298</t>
  </si>
  <si>
    <t>Lê Thị</t>
  </si>
  <si>
    <t>Thư</t>
  </si>
  <si>
    <t>D16CQVT02-B</t>
  </si>
  <si>
    <t>B17DCCN607</t>
  </si>
  <si>
    <t>Đoàn Đức</t>
  </si>
  <si>
    <t>Toàn</t>
  </si>
  <si>
    <t>D17CQCN07-B</t>
  </si>
  <si>
    <t>B16DCDT206</t>
  </si>
  <si>
    <t>Trần Thanh</t>
  </si>
  <si>
    <t>B17DCPT211</t>
  </si>
  <si>
    <t>Nguyễn Thị Huyền</t>
  </si>
  <si>
    <t>Trang</t>
  </si>
  <si>
    <t>B17DCCN619</t>
  </si>
  <si>
    <t>Nguyễn Thị Quỳnh</t>
  </si>
  <si>
    <t>B17DCVT366</t>
  </si>
  <si>
    <t>D17CQVT06-B</t>
  </si>
  <si>
    <t>B17DCDT191</t>
  </si>
  <si>
    <t>Mai Văn</t>
  </si>
  <si>
    <t>Trường</t>
  </si>
  <si>
    <t>B17DCCN720</t>
  </si>
  <si>
    <t>Trương Văn</t>
  </si>
  <si>
    <t>D17CQCN13-B</t>
  </si>
  <si>
    <t>B17DCCN643</t>
  </si>
  <si>
    <t>Tú</t>
  </si>
  <si>
    <t>B17DCCN656</t>
  </si>
  <si>
    <t>Nguyễn Công</t>
  </si>
  <si>
    <t>Tuấn</t>
  </si>
  <si>
    <t>D17CQCN08-B</t>
  </si>
  <si>
    <t>B17DCDT205</t>
  </si>
  <si>
    <t>Nguyễn Trọng</t>
  </si>
  <si>
    <t>B16DCCN389</t>
  </si>
  <si>
    <t>Vương Anh</t>
  </si>
  <si>
    <t>D16CQCN05-B</t>
  </si>
  <si>
    <t>B16DCCN394</t>
  </si>
  <si>
    <t>Hồ Diên</t>
  </si>
  <si>
    <t>Tùng</t>
  </si>
  <si>
    <t>D16CQCN02-B</t>
  </si>
  <si>
    <t>B17DCCN674</t>
  </si>
  <si>
    <t>Vũ Trọng</t>
  </si>
  <si>
    <t>Tuyền</t>
  </si>
  <si>
    <t>D17CQCN02-B</t>
  </si>
  <si>
    <t>B17DCPT229</t>
  </si>
  <si>
    <t>Phan Thị Thu</t>
  </si>
  <si>
    <t>Uyên</t>
  </si>
  <si>
    <t>B16DCVT345</t>
  </si>
  <si>
    <t>Vân</t>
  </si>
  <si>
    <t>B15DCCN654</t>
  </si>
  <si>
    <t>Lê Hồng</t>
  </si>
  <si>
    <t>Vũ</t>
  </si>
  <si>
    <t>D15CNPM3</t>
  </si>
  <si>
    <t>B17DCVT413</t>
  </si>
  <si>
    <t>Vũ Thị</t>
  </si>
  <si>
    <t>Yến</t>
  </si>
  <si>
    <t>B17DCVT001</t>
  </si>
  <si>
    <t>Lã Văn</t>
  </si>
  <si>
    <t>An</t>
  </si>
  <si>
    <t>B17DCVT009</t>
  </si>
  <si>
    <t>B17DCCN014</t>
  </si>
  <si>
    <t>B17DCDT010</t>
  </si>
  <si>
    <t>Lê Hải</t>
  </si>
  <si>
    <t>B17DCCN017</t>
  </si>
  <si>
    <t>Lê Quang</t>
  </si>
  <si>
    <t>B16DCCN026</t>
  </si>
  <si>
    <t>Bằng</t>
  </si>
  <si>
    <t>B16DCCN033</t>
  </si>
  <si>
    <t>Cao Minh</t>
  </si>
  <si>
    <t>Chúng</t>
  </si>
  <si>
    <t>B17DCCN746</t>
  </si>
  <si>
    <t>Nguyễn Bùi Minh</t>
  </si>
  <si>
    <t>B16DCVT034</t>
  </si>
  <si>
    <t>Cương</t>
  </si>
  <si>
    <t>B16DCAT029</t>
  </si>
  <si>
    <t>Lê Đỗ Bá</t>
  </si>
  <si>
    <t>Danh</t>
  </si>
  <si>
    <t>B17DCVT086</t>
  </si>
  <si>
    <t>Phan Văn</t>
  </si>
  <si>
    <t>B17DCDT054</t>
  </si>
  <si>
    <t>Quách Thái</t>
  </si>
  <si>
    <t>Duy</t>
  </si>
  <si>
    <t>B17DCPT053</t>
  </si>
  <si>
    <t>Đỗ Khánh</t>
  </si>
  <si>
    <t>B17DCCN172</t>
  </si>
  <si>
    <t>B16DCVT090</t>
  </si>
  <si>
    <t>Trương Tuấn</t>
  </si>
  <si>
    <t>B15DCVT065</t>
  </si>
  <si>
    <t>Nguyễn Thế</t>
  </si>
  <si>
    <t>B17DCVT058</t>
  </si>
  <si>
    <t>B15DCVT068</t>
  </si>
  <si>
    <t>Định</t>
  </si>
  <si>
    <t>B16DCVT073</t>
  </si>
  <si>
    <t>Trịnh Hữu</t>
  </si>
  <si>
    <t>B15DCDT037</t>
  </si>
  <si>
    <t>Văn Thế</t>
  </si>
  <si>
    <t>B16DCVT097</t>
  </si>
  <si>
    <t>Giang</t>
  </si>
  <si>
    <t>B15DCVT117</t>
  </si>
  <si>
    <t>Dương Minh</t>
  </si>
  <si>
    <t>B17DCVT122</t>
  </si>
  <si>
    <t>Chu Đức</t>
  </si>
  <si>
    <t>Hiệp</t>
  </si>
  <si>
    <t>B17DCDT083</t>
  </si>
  <si>
    <t>Đỗ Việt</t>
  </si>
  <si>
    <t>B16DCVT137</t>
  </si>
  <si>
    <t>Ngô Chí</t>
  </si>
  <si>
    <t>B15DCVT194</t>
  </si>
  <si>
    <t>Ngô Văn</t>
  </si>
  <si>
    <t>B17DCCN318</t>
  </si>
  <si>
    <t>B17DCCN319</t>
  </si>
  <si>
    <t>B17DCPT103</t>
  </si>
  <si>
    <t>Phạm Đức</t>
  </si>
  <si>
    <t>B16DCVT150</t>
  </si>
  <si>
    <t>Phạm Quang</t>
  </si>
  <si>
    <t>B15DCVT205</t>
  </si>
  <si>
    <t>Trần Ngọc</t>
  </si>
  <si>
    <t>Khánh</t>
  </si>
  <si>
    <t>B17DCCN354</t>
  </si>
  <si>
    <t>Cao Xuân</t>
  </si>
  <si>
    <t>Kiên</t>
  </si>
  <si>
    <t>B16DCVT178</t>
  </si>
  <si>
    <t>Trần Công</t>
  </si>
  <si>
    <t>B17DCDT104</t>
  </si>
  <si>
    <t>Từ Phú</t>
  </si>
  <si>
    <t>Lâm</t>
  </si>
  <si>
    <t>B17DCCN389</t>
  </si>
  <si>
    <t>B17DCVT225</t>
  </si>
  <si>
    <t>B17DCPT129</t>
  </si>
  <si>
    <t>Luyến</t>
  </si>
  <si>
    <t>B17DCPT134</t>
  </si>
  <si>
    <t>Phùng Thị Nguyệt</t>
  </si>
  <si>
    <t>B17DCDT124</t>
  </si>
  <si>
    <t>Hoàng Nhật</t>
  </si>
  <si>
    <t>B15DCDT128</t>
  </si>
  <si>
    <t>B17DCVT238</t>
  </si>
  <si>
    <t>B17DCCN427</t>
  </si>
  <si>
    <t>B17DCVT242</t>
  </si>
  <si>
    <t>Mỹ</t>
  </si>
  <si>
    <t>B17DCVT246</t>
  </si>
  <si>
    <t>Nguyễn Hữu</t>
  </si>
  <si>
    <t>Nam</t>
  </si>
  <si>
    <t>B15DCVT279</t>
  </si>
  <si>
    <t>Lương Xuân</t>
  </si>
  <si>
    <t>Năm</t>
  </si>
  <si>
    <t>B17DCPT149</t>
  </si>
  <si>
    <t>Ngân</t>
  </si>
  <si>
    <t>B17DCPT153</t>
  </si>
  <si>
    <t>Bùi Long</t>
  </si>
  <si>
    <t>Nhật</t>
  </si>
  <si>
    <t>B17DCPT154</t>
  </si>
  <si>
    <t>Nguyễn Tiến Minh</t>
  </si>
  <si>
    <t>B15DCVT291</t>
  </si>
  <si>
    <t>B16DCPT112</t>
  </si>
  <si>
    <t>Ngô Thị</t>
  </si>
  <si>
    <t>Nhung</t>
  </si>
  <si>
    <t>B17DCVT273</t>
  </si>
  <si>
    <t>Nguyễn Thị Hồng</t>
  </si>
  <si>
    <t>B16DCDT159</t>
  </si>
  <si>
    <t>Vũ Thị Kiều</t>
  </si>
  <si>
    <t>Oanh</t>
  </si>
  <si>
    <t>B17DCPT161</t>
  </si>
  <si>
    <t>Phương</t>
  </si>
  <si>
    <t>B15DCPT186</t>
  </si>
  <si>
    <t>Đỗ Ngọc</t>
  </si>
  <si>
    <t>B16DCCN285</t>
  </si>
  <si>
    <t>Hà Thanh</t>
  </si>
  <si>
    <t>B17DCCN506</t>
  </si>
  <si>
    <t>Mai Đức</t>
  </si>
  <si>
    <t>B17DCPT169</t>
  </si>
  <si>
    <t>Đỗ Hương</t>
  </si>
  <si>
    <t>Quỳnh</t>
  </si>
  <si>
    <t>B16DCDT187</t>
  </si>
  <si>
    <t>Tài</t>
  </si>
  <si>
    <t>B17DCVT316</t>
  </si>
  <si>
    <t>Tâm</t>
  </si>
  <si>
    <t>B17DCCN554</t>
  </si>
  <si>
    <t>Bùi Xuân</t>
  </si>
  <si>
    <t>Thái</t>
  </si>
  <si>
    <t>B17DCPT189</t>
  </si>
  <si>
    <t>Thanh</t>
  </si>
  <si>
    <t>B16DCDT195</t>
  </si>
  <si>
    <t>Thành</t>
  </si>
  <si>
    <t>B16DCPT216</t>
  </si>
  <si>
    <t>Dư Đức</t>
  </si>
  <si>
    <t>B16DCVT287</t>
  </si>
  <si>
    <t>Đinh Văn</t>
  </si>
  <si>
    <t>Thế</t>
  </si>
  <si>
    <t>B17DCVT344</t>
  </si>
  <si>
    <t>Đỗ Văn</t>
  </si>
  <si>
    <t>Thịnh</t>
  </si>
  <si>
    <t>B17DCPT202</t>
  </si>
  <si>
    <t>Thúy</t>
  </si>
  <si>
    <t>B17DCCN587</t>
  </si>
  <si>
    <t>Trần Thị</t>
  </si>
  <si>
    <t>B17DCCN589</t>
  </si>
  <si>
    <t>Ngọ Duy</t>
  </si>
  <si>
    <t>Thứ</t>
  </si>
  <si>
    <t>B16DCVT315</t>
  </si>
  <si>
    <t>Trần Thị Thúy</t>
  </si>
  <si>
    <t>Trà</t>
  </si>
  <si>
    <t>B17DCVT382</t>
  </si>
  <si>
    <t>Hoàng Tuấn</t>
  </si>
  <si>
    <t>B17DCPT227</t>
  </si>
  <si>
    <t>Quách Đình</t>
  </si>
  <si>
    <t>B17DCVT401</t>
  </si>
  <si>
    <t>Tuyết</t>
  </si>
  <si>
    <t>B17DCAT211</t>
  </si>
  <si>
    <t>Đinh Thế</t>
  </si>
  <si>
    <t>Vinh</t>
  </si>
  <si>
    <t>B16DCDT234</t>
  </si>
  <si>
    <t>Lê Đăng</t>
  </si>
  <si>
    <t>D17CQCN05-B</t>
  </si>
  <si>
    <t>D16CQCN01-B</t>
  </si>
  <si>
    <t>D16CQAT01-B</t>
  </si>
  <si>
    <t>D15CQVT01-B</t>
  </si>
  <si>
    <t>D17CQVT02-B</t>
  </si>
  <si>
    <t>D15CQVT05-B</t>
  </si>
  <si>
    <t>D15CQVT02-B</t>
  </si>
  <si>
    <t>D17CQCN06-B</t>
  </si>
  <si>
    <t>D17CQPT02-B</t>
  </si>
  <si>
    <t>D15XLTH2</t>
  </si>
  <si>
    <t>D15CQVT07-B</t>
  </si>
  <si>
    <t>D15CQVT03-B</t>
  </si>
  <si>
    <t>D16PTDPT</t>
  </si>
  <si>
    <t>D16CQDT03-B</t>
  </si>
  <si>
    <t>D15TKDPT1</t>
  </si>
  <si>
    <t>D17CQVT04-B</t>
  </si>
  <si>
    <t>D17CQVT08-B</t>
  </si>
  <si>
    <t>D16CQVT03-B</t>
  </si>
  <si>
    <t>D17CQAT03-B</t>
  </si>
  <si>
    <t>INT1155-10</t>
  </si>
  <si>
    <t>INT1155-09</t>
  </si>
  <si>
    <t>INT1155-08</t>
  </si>
  <si>
    <t>B17DCAT005</t>
  </si>
  <si>
    <t>Lê Tuấn</t>
  </si>
  <si>
    <t>B16DCVT017</t>
  </si>
  <si>
    <t>Phạm Tú</t>
  </si>
  <si>
    <t>B17DCCN068</t>
  </si>
  <si>
    <t>Nguyễn Thái</t>
  </si>
  <si>
    <t>Bảo</t>
  </si>
  <si>
    <t>B17DCDT019</t>
  </si>
  <si>
    <t>B17DCPT025</t>
  </si>
  <si>
    <t>Đoàn Tá</t>
  </si>
  <si>
    <t>Bình</t>
  </si>
  <si>
    <t>B16DCVT041</t>
  </si>
  <si>
    <t>Phạm Hùng</t>
  </si>
  <si>
    <t>B17DCVT085</t>
  </si>
  <si>
    <t>Nguyễn Tiến</t>
  </si>
  <si>
    <t>B16DCVT083</t>
  </si>
  <si>
    <t>Nguyễn Việt</t>
  </si>
  <si>
    <t>B17DCDT052</t>
  </si>
  <si>
    <t>Chu Khánh</t>
  </si>
  <si>
    <t>B16DCCN109</t>
  </si>
  <si>
    <t>Lê Văn</t>
  </si>
  <si>
    <t>B17DCVT072</t>
  </si>
  <si>
    <t>Dự</t>
  </si>
  <si>
    <t>B17DCCN169</t>
  </si>
  <si>
    <t>B16DCPT015</t>
  </si>
  <si>
    <t>Đà</t>
  </si>
  <si>
    <t>B17DCCN104</t>
  </si>
  <si>
    <t>Bùi Hoàng</t>
  </si>
  <si>
    <t>B17DCVT055</t>
  </si>
  <si>
    <t>B16DCVT060</t>
  </si>
  <si>
    <t>Chu Trần</t>
  </si>
  <si>
    <t>B17DCDT038</t>
  </si>
  <si>
    <t>Nguyễn Ngọc</t>
  </si>
  <si>
    <t>B17DCVT078</t>
  </si>
  <si>
    <t>B17DCPT239</t>
  </si>
  <si>
    <t>Trần Anh</t>
  </si>
  <si>
    <t>B17DCVT080</t>
  </si>
  <si>
    <t>Vũ Minh</t>
  </si>
  <si>
    <t>B17DCVT102</t>
  </si>
  <si>
    <t>Đỗ Hoàng</t>
  </si>
  <si>
    <t>B16DCVT100</t>
  </si>
  <si>
    <t>Giỏi</t>
  </si>
  <si>
    <t>B16DCPT037</t>
  </si>
  <si>
    <t>B15DCPT065</t>
  </si>
  <si>
    <t>Nguyễn Thị Thanh</t>
  </si>
  <si>
    <t>B16DCCN128</t>
  </si>
  <si>
    <t>Hạnh</t>
  </si>
  <si>
    <t>B17DCVT118</t>
  </si>
  <si>
    <t>B16DCPT043</t>
  </si>
  <si>
    <t>Dương Thị Thu</t>
  </si>
  <si>
    <t>Hiền</t>
  </si>
  <si>
    <t>B17DCCN221</t>
  </si>
  <si>
    <t>B17DCVT125</t>
  </si>
  <si>
    <t>Ninh Văn Tấn</t>
  </si>
  <si>
    <t>B17DCCN222</t>
  </si>
  <si>
    <t>B16DCDT066</t>
  </si>
  <si>
    <t>Lại Minh</t>
  </si>
  <si>
    <t>B17DCDT071</t>
  </si>
  <si>
    <t>B17DCAT076</t>
  </si>
  <si>
    <t>Trần Minh</t>
  </si>
  <si>
    <t>B16DCCN157</t>
  </si>
  <si>
    <t>Phạm Huy</t>
  </si>
  <si>
    <t>B16DCPT062</t>
  </si>
  <si>
    <t>Nguyễn Thị Bích</t>
  </si>
  <si>
    <t>Hồng</t>
  </si>
  <si>
    <t>B17DCPT089</t>
  </si>
  <si>
    <t>Huế</t>
  </si>
  <si>
    <t>B17DCPT092</t>
  </si>
  <si>
    <t>Nguyễn Sinh</t>
  </si>
  <si>
    <t>B17DCCN328</t>
  </si>
  <si>
    <t>Lại Thị</t>
  </si>
  <si>
    <t>Huyền</t>
  </si>
  <si>
    <t>B17DCPT253</t>
  </si>
  <si>
    <t>Lê Mai</t>
  </si>
  <si>
    <t>B16DCPT068</t>
  </si>
  <si>
    <t>Trần Thị Mai</t>
  </si>
  <si>
    <t>B17DCCN337</t>
  </si>
  <si>
    <t>Vũ Văn</t>
  </si>
  <si>
    <t>Khải</t>
  </si>
  <si>
    <t>B17DCVT190</t>
  </si>
  <si>
    <t>Vũ Quốc</t>
  </si>
  <si>
    <t>B17DCPT108</t>
  </si>
  <si>
    <t>Khôi</t>
  </si>
  <si>
    <t>B16DCVT180</t>
  </si>
  <si>
    <t>Kiểu</t>
  </si>
  <si>
    <t>B17DCPT112</t>
  </si>
  <si>
    <t>Nguyễn Tùng</t>
  </si>
  <si>
    <t>B17DCVT214</t>
  </si>
  <si>
    <t>B17DCDT110</t>
  </si>
  <si>
    <t>B17DCDT119</t>
  </si>
  <si>
    <t>Trương Đức</t>
  </si>
  <si>
    <t>Lương</t>
  </si>
  <si>
    <t>B17DCPT128</t>
  </si>
  <si>
    <t>Lượng</t>
  </si>
  <si>
    <t>B17DCVT244</t>
  </si>
  <si>
    <t>Hoàng Hoài</t>
  </si>
  <si>
    <t>B16DCVT220</t>
  </si>
  <si>
    <t>Nguyễn Hoài</t>
  </si>
  <si>
    <t>B17DCCN446</t>
  </si>
  <si>
    <t>Phạm Ngọc</t>
  </si>
  <si>
    <t>B16DCPT107</t>
  </si>
  <si>
    <t>Nga</t>
  </si>
  <si>
    <t>B17DCCN472</t>
  </si>
  <si>
    <t>Trương Thị</t>
  </si>
  <si>
    <t>Nguyệt</t>
  </si>
  <si>
    <t>B16DCVT234</t>
  </si>
  <si>
    <t>Ninh</t>
  </si>
  <si>
    <t>B16DCVT241</t>
  </si>
  <si>
    <t>Phạm Hồng</t>
  </si>
  <si>
    <t>B17DCVT292</t>
  </si>
  <si>
    <t>Phạm Minh</t>
  </si>
  <si>
    <t>B15DCVT324</t>
  </si>
  <si>
    <t>Quảng</t>
  </si>
  <si>
    <t>B17DCPT164</t>
  </si>
  <si>
    <t>Nguyễn Hồng</t>
  </si>
  <si>
    <t>B17DCAT153</t>
  </si>
  <si>
    <t>Cao Ngọc</t>
  </si>
  <si>
    <t>B17DCPT175</t>
  </si>
  <si>
    <t>B17DCVT335</t>
  </si>
  <si>
    <t>Lê Tiến</t>
  </si>
  <si>
    <t>B16DCVT284</t>
  </si>
  <si>
    <t>B17DCAT163</t>
  </si>
  <si>
    <t>Đào Anh</t>
  </si>
  <si>
    <t>B16DCVT274</t>
  </si>
  <si>
    <t>Lê Đình</t>
  </si>
  <si>
    <t>B17DCVT328</t>
  </si>
  <si>
    <t>Nghiêm Xuân</t>
  </si>
  <si>
    <t>B17DCDT178</t>
  </si>
  <si>
    <t>Thủy</t>
  </si>
  <si>
    <t>B16DCVT306</t>
  </si>
  <si>
    <t>Tiến</t>
  </si>
  <si>
    <t>B17DCDT183</t>
  </si>
  <si>
    <t>B17DCCN621</t>
  </si>
  <si>
    <t>Triệu</t>
  </si>
  <si>
    <t>B15DCVT414</t>
  </si>
  <si>
    <t>Trung</t>
  </si>
  <si>
    <t>B16DCVT331</t>
  </si>
  <si>
    <t>B15DCVT427</t>
  </si>
  <si>
    <t>B16DCVT340</t>
  </si>
  <si>
    <t>Lê Xuân</t>
  </si>
  <si>
    <t>B16DCPT167</t>
  </si>
  <si>
    <t>B17DCPT224</t>
  </si>
  <si>
    <t>Nguyễn Thanh</t>
  </si>
  <si>
    <t>B17DCAT216</t>
  </si>
  <si>
    <t>Vũ Chí</t>
  </si>
  <si>
    <t>Vỹ</t>
  </si>
  <si>
    <t>D17CQPT05-B</t>
  </si>
  <si>
    <t>D16TKDPT1</t>
  </si>
  <si>
    <t>D15TKDPT3</t>
  </si>
  <si>
    <t>D16CQCN08-B</t>
  </si>
  <si>
    <t>D17CQPT04-B</t>
  </si>
  <si>
    <t>D17CQCN09-B</t>
  </si>
  <si>
    <t>D15CQVT06-B</t>
  </si>
  <si>
    <t>INT1155-04</t>
  </si>
  <si>
    <t>INT1155-05</t>
  </si>
  <si>
    <t>INT1155-06</t>
  </si>
  <si>
    <t>INT1155-07</t>
  </si>
  <si>
    <t>B16DCDT002</t>
  </si>
  <si>
    <t>Đinh Quế</t>
  </si>
  <si>
    <t>B16DCVT006</t>
  </si>
  <si>
    <t>Lâm Đức</t>
  </si>
  <si>
    <t>B17DCCN016</t>
  </si>
  <si>
    <t>Lê Khắc Tuấn</t>
  </si>
  <si>
    <t>B16DCDT007</t>
  </si>
  <si>
    <t>Nguyễn Trung</t>
  </si>
  <si>
    <t>B15DCDT007</t>
  </si>
  <si>
    <t>Nguyễn Tuấn</t>
  </si>
  <si>
    <t>B17DCCN060</t>
  </si>
  <si>
    <t>Vũ Tuấn</t>
  </si>
  <si>
    <t>B16DCPT008</t>
  </si>
  <si>
    <t>Nguyễn Xuân</t>
  </si>
  <si>
    <t>Bách</t>
  </si>
  <si>
    <t>B17DCDT018</t>
  </si>
  <si>
    <t>Phạm Xuân</t>
  </si>
  <si>
    <t>B17DCVT036</t>
  </si>
  <si>
    <t>Trần Quang</t>
  </si>
  <si>
    <t>Chiến</t>
  </si>
  <si>
    <t>B16DCCN098</t>
  </si>
  <si>
    <t>Phạm Việt</t>
  </si>
  <si>
    <t>B17DCAT031</t>
  </si>
  <si>
    <t>Lê Ngọc</t>
  </si>
  <si>
    <t>Đại</t>
  </si>
  <si>
    <t>B17DCCN100</t>
  </si>
  <si>
    <t>Phan Quốc</t>
  </si>
  <si>
    <t>B17DCDT029</t>
  </si>
  <si>
    <t>Đào Xuân</t>
  </si>
  <si>
    <t>Đào</t>
  </si>
  <si>
    <t>B17DCCN119</t>
  </si>
  <si>
    <t>Tiêu Văn</t>
  </si>
  <si>
    <t>B16DCCN070</t>
  </si>
  <si>
    <t>B16DCDT033</t>
  </si>
  <si>
    <t>B15DCPT034</t>
  </si>
  <si>
    <t>Điệp</t>
  </si>
  <si>
    <t>B17DCAT043</t>
  </si>
  <si>
    <t>Hoàng Minh</t>
  </si>
  <si>
    <t>B17DCCN187</t>
  </si>
  <si>
    <t>B17DCCN198</t>
  </si>
  <si>
    <t>Đỗ Thanh</t>
  </si>
  <si>
    <t>Hải</t>
  </si>
  <si>
    <t>B16DCPT045</t>
  </si>
  <si>
    <t>B17DCVT127</t>
  </si>
  <si>
    <t>Chử Minh</t>
  </si>
  <si>
    <t>B17DCCN226</t>
  </si>
  <si>
    <t>B17DCDT078</t>
  </si>
  <si>
    <t>B17DCCN253</t>
  </si>
  <si>
    <t>Nguyễn Trần</t>
  </si>
  <si>
    <t>B16DCAT060</t>
  </si>
  <si>
    <t>B17DCVT146</t>
  </si>
  <si>
    <t>Lê Việt</t>
  </si>
  <si>
    <t>B17DCCN276</t>
  </si>
  <si>
    <t>Bùi Huy</t>
  </si>
  <si>
    <t>B17DCVT157</t>
  </si>
  <si>
    <t>B17DCAT088</t>
  </si>
  <si>
    <t>Trần Trọng</t>
  </si>
  <si>
    <t>B14DCVT387</t>
  </si>
  <si>
    <t>B15DCVT200</t>
  </si>
  <si>
    <t>Nguyễn Đình</t>
  </si>
  <si>
    <t>B15DCDT093</t>
  </si>
  <si>
    <t>Trịnh Quang</t>
  </si>
  <si>
    <t>B17DCCN352</t>
  </si>
  <si>
    <t>Lưu Văn</t>
  </si>
  <si>
    <t>Khương</t>
  </si>
  <si>
    <t>B17DCAT108</t>
  </si>
  <si>
    <t>Kỳ</t>
  </si>
  <si>
    <t>B18DCCN327</t>
  </si>
  <si>
    <t>Hà Nhật</t>
  </si>
  <si>
    <t>B16DCVT190</t>
  </si>
  <si>
    <t>Phạm Đình</t>
  </si>
  <si>
    <t>B17DCDT113</t>
  </si>
  <si>
    <t>Cao Văn</t>
  </si>
  <si>
    <t>B17DCDT120</t>
  </si>
  <si>
    <t>Đào Đức</t>
  </si>
  <si>
    <t>B17DCDT125</t>
  </si>
  <si>
    <t>Nguyễn Anh</t>
  </si>
  <si>
    <t>B17DCPT140</t>
  </si>
  <si>
    <t>B15DCDT143</t>
  </si>
  <si>
    <t>Nghĩa</t>
  </si>
  <si>
    <t>B17DCAT135</t>
  </si>
  <si>
    <t>An Quang</t>
  </si>
  <si>
    <t>B17DCCN480</t>
  </si>
  <si>
    <t>Trần Thị Yến</t>
  </si>
  <si>
    <t>Nhi</t>
  </si>
  <si>
    <t>B15DCCN407</t>
  </si>
  <si>
    <t>Phong</t>
  </si>
  <si>
    <t>B17DCCN491</t>
  </si>
  <si>
    <t>B17DCCN503</t>
  </si>
  <si>
    <t>B16DCAT128</t>
  </si>
  <si>
    <t>Đồng Văn</t>
  </si>
  <si>
    <t>B17DCAT148</t>
  </si>
  <si>
    <t>B17DCDT152</t>
  </si>
  <si>
    <t>Trương Đình</t>
  </si>
  <si>
    <t>B17DCDT153</t>
  </si>
  <si>
    <t>Quý</t>
  </si>
  <si>
    <t>B17DCVT296</t>
  </si>
  <si>
    <t>B16DCDT178</t>
  </si>
  <si>
    <t>Nguyễn Thị Như</t>
  </si>
  <si>
    <t>B16DCPT200</t>
  </si>
  <si>
    <t>Bùi Anh</t>
  </si>
  <si>
    <t>B17DCDT165</t>
  </si>
  <si>
    <t>Hoàng Xuân</t>
  </si>
  <si>
    <t>B15DCCN486</t>
  </si>
  <si>
    <t>B16DCAT148</t>
  </si>
  <si>
    <t>Doãn Tiến</t>
  </si>
  <si>
    <t>B17DCPT196</t>
  </si>
  <si>
    <t>Phạm Thị Thu</t>
  </si>
  <si>
    <t>Thảo</t>
  </si>
  <si>
    <t>B16DCVT275</t>
  </si>
  <si>
    <t>B17DCCN561</t>
  </si>
  <si>
    <t>Ngô Đức</t>
  </si>
  <si>
    <t>B17DCCN717</t>
  </si>
  <si>
    <t>Ngô Minh</t>
  </si>
  <si>
    <t>B17DCCN605</t>
  </si>
  <si>
    <t>Nguyễn Minh</t>
  </si>
  <si>
    <t>B16DCDT210</t>
  </si>
  <si>
    <t>Mai Thành</t>
  </si>
  <si>
    <t>B16DCDT214</t>
  </si>
  <si>
    <t>Hoàng Đăng</t>
  </si>
  <si>
    <t>B17DCDT193</t>
  </si>
  <si>
    <t>B17DCCN757</t>
  </si>
  <si>
    <t>B17DCVT384</t>
  </si>
  <si>
    <t>B17DCAT200</t>
  </si>
  <si>
    <t>Đặng Anh</t>
  </si>
  <si>
    <t>B17DCCN659</t>
  </si>
  <si>
    <t>Nguyễn Như</t>
  </si>
  <si>
    <t>B17DCAT204</t>
  </si>
  <si>
    <t>Tuệ</t>
  </si>
  <si>
    <t>B16DCVT338</t>
  </si>
  <si>
    <t>Bùi Duy</t>
  </si>
  <si>
    <t>B17DCDT209</t>
  </si>
  <si>
    <t>Đinh Quang</t>
  </si>
  <si>
    <t>B16DCDT228</t>
  </si>
  <si>
    <t>Phùng Công</t>
  </si>
  <si>
    <t>B15DCPT269</t>
  </si>
  <si>
    <t>Nguyễn Thị Cẩm</t>
  </si>
  <si>
    <t>D17CQCN12-B</t>
  </si>
  <si>
    <t>D16CQCN06-B</t>
  </si>
  <si>
    <t>D14CQVT05-B</t>
  </si>
  <si>
    <t>D15CQVT08-B</t>
  </si>
  <si>
    <t>D15DTMT1</t>
  </si>
  <si>
    <t>D18CQCN08-B</t>
  </si>
  <si>
    <t>E15CQCN01-B</t>
  </si>
  <si>
    <t>D15CNPM1</t>
  </si>
  <si>
    <t>D16CQDT04-B</t>
  </si>
  <si>
    <t>B17DCPT003</t>
  </si>
  <si>
    <t>Bùi Tuấn</t>
  </si>
  <si>
    <t>B16DCPT233</t>
  </si>
  <si>
    <t>Cảnh</t>
  </si>
  <si>
    <t>B16DCCN031</t>
  </si>
  <si>
    <t>B14DCPT018</t>
  </si>
  <si>
    <t>Phương Mạnh</t>
  </si>
  <si>
    <t>B15DCPT025</t>
  </si>
  <si>
    <t>Phạm Thành</t>
  </si>
  <si>
    <t>B17DCCN098</t>
  </si>
  <si>
    <t>Phùng Đức</t>
  </si>
  <si>
    <t>B15DCVT073</t>
  </si>
  <si>
    <t>Du</t>
  </si>
  <si>
    <t>B17DCPT056</t>
  </si>
  <si>
    <t>Đỗ Đức</t>
  </si>
  <si>
    <t>B17DCCN167</t>
  </si>
  <si>
    <t>Hoàng Ngọc</t>
  </si>
  <si>
    <t>B14DCPT192</t>
  </si>
  <si>
    <t>Trần Thái</t>
  </si>
  <si>
    <t>B17DCCN130</t>
  </si>
  <si>
    <t>Đoàn</t>
  </si>
  <si>
    <t>B17DCAT059</t>
  </si>
  <si>
    <t>Đoàn Nguyễn Hoàng</t>
  </si>
  <si>
    <t>B17DCCN215</t>
  </si>
  <si>
    <t>Đặng Đình</t>
  </si>
  <si>
    <t>B17DCPT242</t>
  </si>
  <si>
    <t>B17DCPT076</t>
  </si>
  <si>
    <t>Đỗ Minh</t>
  </si>
  <si>
    <t>B16DCDT075</t>
  </si>
  <si>
    <t>B17DCVT132</t>
  </si>
  <si>
    <t>B15DCAT074</t>
  </si>
  <si>
    <t>Hiệu</t>
  </si>
  <si>
    <t>B17DCVT150</t>
  </si>
  <si>
    <t>Phan Việt</t>
  </si>
  <si>
    <t>B17DCCN289</t>
  </si>
  <si>
    <t>B12DCDT034</t>
  </si>
  <si>
    <t>Lê Khả</t>
  </si>
  <si>
    <t>B18DCCN278</t>
  </si>
  <si>
    <t>Đào Quang</t>
  </si>
  <si>
    <t>B15DCPT107</t>
  </si>
  <si>
    <t>B16DCDT100</t>
  </si>
  <si>
    <t>Nguyễn Thạc</t>
  </si>
  <si>
    <t>B16DCCN187</t>
  </si>
  <si>
    <t>Nguyễn Sỹ</t>
  </si>
  <si>
    <t>B16DCPT076</t>
  </si>
  <si>
    <t>Khang</t>
  </si>
  <si>
    <t>B17DCAT101</t>
  </si>
  <si>
    <t>B17DCCN727</t>
  </si>
  <si>
    <t>Đỗ Quang</t>
  </si>
  <si>
    <t>B17DCDT101</t>
  </si>
  <si>
    <t>B17DCVT197</t>
  </si>
  <si>
    <t>B16DCDT129</t>
  </si>
  <si>
    <t>B17DCAT119</t>
  </si>
  <si>
    <t>B16DCCN241</t>
  </si>
  <si>
    <t>B17DCCN737</t>
  </si>
  <si>
    <t>Trần Đức An</t>
  </si>
  <si>
    <t>Nguyên</t>
  </si>
  <si>
    <t>B15DCDT165</t>
  </si>
  <si>
    <t>B14DCDT082</t>
  </si>
  <si>
    <t>B17DCCN570</t>
  </si>
  <si>
    <t>B16DCPT137</t>
  </si>
  <si>
    <t>B16DCPT208</t>
  </si>
  <si>
    <t>B17DCAT173</t>
  </si>
  <si>
    <t>Hoàng Văn Quốc</t>
  </si>
  <si>
    <t>B17DCCN581</t>
  </si>
  <si>
    <t>Thọ</t>
  </si>
  <si>
    <t>B17DCAT180</t>
  </si>
  <si>
    <t>Mai Anh</t>
  </si>
  <si>
    <t>B17DCAT186</t>
  </si>
  <si>
    <t>Tình</t>
  </si>
  <si>
    <t>B17DCCN622</t>
  </si>
  <si>
    <t>Kiều Vũ</t>
  </si>
  <si>
    <t>Trình</t>
  </si>
  <si>
    <t>B17DCVT372</t>
  </si>
  <si>
    <t>Phạm Thế</t>
  </si>
  <si>
    <t>Trọng</t>
  </si>
  <si>
    <t>B15DCVT415</t>
  </si>
  <si>
    <t>Bùi Quý</t>
  </si>
  <si>
    <t>B17DCCN663</t>
  </si>
  <si>
    <t>Bùi Thanh</t>
  </si>
  <si>
    <t>B17DCCN695</t>
  </si>
  <si>
    <t>D14TTDPT1</t>
  </si>
  <si>
    <t>D14TTDPT2</t>
  </si>
  <si>
    <t>E17CQCN01-B</t>
  </si>
  <si>
    <t>D15CQAT02-B</t>
  </si>
  <si>
    <t>D12DTMT</t>
  </si>
  <si>
    <t>D18CQCN03-B</t>
  </si>
  <si>
    <t>D16CQCN03-B</t>
  </si>
  <si>
    <t>D14XLTHTT2</t>
  </si>
  <si>
    <t>D17CQCN03-B</t>
  </si>
  <si>
    <t>B17DCPT007</t>
  </si>
  <si>
    <t>Hà Thế</t>
  </si>
  <si>
    <t>B17DCCN758</t>
  </si>
  <si>
    <t>B17DCDT012</t>
  </si>
  <si>
    <t>B16DCPT210</t>
  </si>
  <si>
    <t>B17DCAT017</t>
  </si>
  <si>
    <t>Vũ Ngọc</t>
  </si>
  <si>
    <t>ánh</t>
  </si>
  <si>
    <t>B15DCTT004</t>
  </si>
  <si>
    <t>Trần Đại</t>
  </si>
  <si>
    <t>Bàng</t>
  </si>
  <si>
    <t>B17DCCN084</t>
  </si>
  <si>
    <t>B17DCAT054</t>
  </si>
  <si>
    <t>B15DCVT087</t>
  </si>
  <si>
    <t>B17DCPT051</t>
  </si>
  <si>
    <t>Trần Việt</t>
  </si>
  <si>
    <t>B15DCVT106</t>
  </si>
  <si>
    <t>Dưỡng</t>
  </si>
  <si>
    <t>B16DCCN065</t>
  </si>
  <si>
    <t>B17DCVT073</t>
  </si>
  <si>
    <t>B16DCPT024</t>
  </si>
  <si>
    <t>Nguyễn Bá Trung</t>
  </si>
  <si>
    <t>B17DCCN733</t>
  </si>
  <si>
    <t>Lê Trọng</t>
  </si>
  <si>
    <t>Được</t>
  </si>
  <si>
    <t>B16DCPT036</t>
  </si>
  <si>
    <t>Trần Trung</t>
  </si>
  <si>
    <t>Giới</t>
  </si>
  <si>
    <t>B15DCVT127</t>
  </si>
  <si>
    <t>Kiều Ngọc</t>
  </si>
  <si>
    <t>B16DCCN139</t>
  </si>
  <si>
    <t>Đặng Minh</t>
  </si>
  <si>
    <t>B17DCVT137</t>
  </si>
  <si>
    <t>B16DCAT059</t>
  </si>
  <si>
    <t>B17DCPT079</t>
  </si>
  <si>
    <t>B15DCVT167</t>
  </si>
  <si>
    <t>Đàm Huy</t>
  </si>
  <si>
    <t>B16DCDT110</t>
  </si>
  <si>
    <t>B15DCPT119</t>
  </si>
  <si>
    <t>B15DCTT038</t>
  </si>
  <si>
    <t>B14DCVT578</t>
  </si>
  <si>
    <t>Lê Thế</t>
  </si>
  <si>
    <t>B17DCCN298</t>
  </si>
  <si>
    <t>B17DCCN744</t>
  </si>
  <si>
    <t>Nguyễn Hoàng</t>
  </si>
  <si>
    <t>B17DCCN405</t>
  </si>
  <si>
    <t>Lực</t>
  </si>
  <si>
    <t>B16DCVT200</t>
  </si>
  <si>
    <t>Vương Thị</t>
  </si>
  <si>
    <t>Ly</t>
  </si>
  <si>
    <t>B17DCAT122</t>
  </si>
  <si>
    <t>B17DCVT243</t>
  </si>
  <si>
    <t>Đỗ Phương</t>
  </si>
  <si>
    <t>B13DCCN032</t>
  </si>
  <si>
    <t>B17DCDT131</t>
  </si>
  <si>
    <t>Nguyễn Phương</t>
  </si>
  <si>
    <t>B17DCCN466</t>
  </si>
  <si>
    <t>Ngô Bá</t>
  </si>
  <si>
    <t>B17DCVT264</t>
  </si>
  <si>
    <t>B15DCDT151</t>
  </si>
  <si>
    <t>B14DCVT275</t>
  </si>
  <si>
    <t>B14CCCN270</t>
  </si>
  <si>
    <t>Hồ Đức</t>
  </si>
  <si>
    <t>Phú</t>
  </si>
  <si>
    <t>B17DCCN512</t>
  </si>
  <si>
    <t>Nguyễn Duy</t>
  </si>
  <si>
    <t>B17DCCN514</t>
  </si>
  <si>
    <t>Nguyễn Trần Xuân</t>
  </si>
  <si>
    <t>B16DCCN500</t>
  </si>
  <si>
    <t>Sompadthana</t>
  </si>
  <si>
    <t>Sonevixianh</t>
  </si>
  <si>
    <t>B17DCAT170</t>
  </si>
  <si>
    <t>Nguyễn Thu</t>
  </si>
  <si>
    <t>B17DCVT340</t>
  </si>
  <si>
    <t>B17DCAT178</t>
  </si>
  <si>
    <t>Thuần</t>
  </si>
  <si>
    <t>B17DCAT190</t>
  </si>
  <si>
    <t>Ngô Thùy</t>
  </si>
  <si>
    <t>B17DCVT371</t>
  </si>
  <si>
    <t>Nguyễn Kim</t>
  </si>
  <si>
    <t>B17DCAT194</t>
  </si>
  <si>
    <t>B16DCCN376</t>
  </si>
  <si>
    <t>Hà Ngọc</t>
  </si>
  <si>
    <t>B17DCDT200</t>
  </si>
  <si>
    <t>B17DCVT391</t>
  </si>
  <si>
    <t>Võ Anh</t>
  </si>
  <si>
    <t>B16DCCN403</t>
  </si>
  <si>
    <t>Tuyên</t>
  </si>
  <si>
    <t>B16DCCN408</t>
  </si>
  <si>
    <t>Viên</t>
  </si>
  <si>
    <t>B17DCAT217</t>
  </si>
  <si>
    <t>Vũ Thanh</t>
  </si>
  <si>
    <t>Xuân</t>
  </si>
  <si>
    <t>B15DCVT468</t>
  </si>
  <si>
    <t>Xuyên</t>
  </si>
  <si>
    <t>B17DCAT218</t>
  </si>
  <si>
    <t>D15CQTT02-B</t>
  </si>
  <si>
    <t>D16CQAT03-B</t>
  </si>
  <si>
    <t>D14CQVT04-B</t>
  </si>
  <si>
    <t>D16CQVT08-B</t>
  </si>
  <si>
    <t>E17CQCN02-B</t>
  </si>
  <si>
    <t>D13HTTT1</t>
  </si>
  <si>
    <t>D15DTMT2</t>
  </si>
  <si>
    <t>D14CQVT03-B</t>
  </si>
  <si>
    <t>C14HTTT</t>
  </si>
  <si>
    <t>E16CN</t>
  </si>
  <si>
    <t>B15DCVT020</t>
  </si>
  <si>
    <t>B15DCAT022</t>
  </si>
  <si>
    <t>B16DCVT028</t>
  </si>
  <si>
    <t>B14DCVT256</t>
  </si>
  <si>
    <t>Trần Đình</t>
  </si>
  <si>
    <t>B15DCAT033</t>
  </si>
  <si>
    <t>B16DCVT050</t>
  </si>
  <si>
    <t>B17DCCN124</t>
  </si>
  <si>
    <t>Vương Văn</t>
  </si>
  <si>
    <t>Đệ</t>
  </si>
  <si>
    <t>B17DCDT036</t>
  </si>
  <si>
    <t>Lê Văn Đại</t>
  </si>
  <si>
    <t>Đinh</t>
  </si>
  <si>
    <t>B15DCDT038</t>
  </si>
  <si>
    <t>Ngô Nhân</t>
  </si>
  <si>
    <t>B15DCAT070</t>
  </si>
  <si>
    <t>Trương Hoàng</t>
  </si>
  <si>
    <t>B16DCVT124</t>
  </si>
  <si>
    <t>Vũ Trung</t>
  </si>
  <si>
    <t>B15DCPT098</t>
  </si>
  <si>
    <t>Hoàn</t>
  </si>
  <si>
    <t>B17DCCN261</t>
  </si>
  <si>
    <t>Nguyễn Đình Huy</t>
  </si>
  <si>
    <t>B16DCDT117</t>
  </si>
  <si>
    <t>Lương Duy</t>
  </si>
  <si>
    <t>Huynh</t>
  </si>
  <si>
    <t>B17DCAT105</t>
  </si>
  <si>
    <t>B17DCCN387</t>
  </si>
  <si>
    <t>Trần Xuân</t>
  </si>
  <si>
    <t>Lộc</t>
  </si>
  <si>
    <t>B15DCPT149</t>
  </si>
  <si>
    <t>B17DCDT126</t>
  </si>
  <si>
    <t>Nguyễn Nhật</t>
  </si>
  <si>
    <t>B17DCCN441</t>
  </si>
  <si>
    <t>B15DCDT149</t>
  </si>
  <si>
    <t>Mai Xuân Hồng</t>
  </si>
  <si>
    <t>Phi</t>
  </si>
  <si>
    <t>B16DCDT175</t>
  </si>
  <si>
    <t>Chu Hữu</t>
  </si>
  <si>
    <t>B16DCCN503</t>
  </si>
  <si>
    <t>Linda</t>
  </si>
  <si>
    <t>Sipaseuth</t>
  </si>
  <si>
    <t>B17DCAT161</t>
  </si>
  <si>
    <t>B17DCAT181</t>
  </si>
  <si>
    <t>B14DCVT016</t>
  </si>
  <si>
    <t>B17DCAT188</t>
  </si>
  <si>
    <t>Lương Kiều</t>
  </si>
  <si>
    <t>Tới</t>
  </si>
  <si>
    <t>B17DCAT198</t>
  </si>
  <si>
    <t>D14CQVT02-B</t>
  </si>
  <si>
    <t>D15CQAT01-B</t>
  </si>
  <si>
    <t>D15TKDPT2</t>
  </si>
  <si>
    <t>D14CQVT06-B</t>
  </si>
  <si>
    <t>B17DCPT004</t>
  </si>
  <si>
    <t>Đặng Đức</t>
  </si>
  <si>
    <t>B17DCVT016</t>
  </si>
  <si>
    <t>B16DCVT023</t>
  </si>
  <si>
    <t>Nguyễn Bá</t>
  </si>
  <si>
    <t>Bắc</t>
  </si>
  <si>
    <t>B17DCVT032</t>
  </si>
  <si>
    <t>Lê Thanh</t>
  </si>
  <si>
    <t>B17DCPT032</t>
  </si>
  <si>
    <t>Chương</t>
  </si>
  <si>
    <t>B17DCVT043</t>
  </si>
  <si>
    <t>Nguyễn Chí</t>
  </si>
  <si>
    <t>B17DCCN091</t>
  </si>
  <si>
    <t>Nguyễn Thành</t>
  </si>
  <si>
    <t>B16DCPT012</t>
  </si>
  <si>
    <t>Phạm Thu</t>
  </si>
  <si>
    <t>Cúc</t>
  </si>
  <si>
    <t>B16DCVT036</t>
  </si>
  <si>
    <t>B17DCPT036</t>
  </si>
  <si>
    <t>Phạm Chí</t>
  </si>
  <si>
    <t>B17DCAT053</t>
  </si>
  <si>
    <t>B17DCAT057</t>
  </si>
  <si>
    <t>B17DCVT101</t>
  </si>
  <si>
    <t>Mai Thị</t>
  </si>
  <si>
    <t>Duyên</t>
  </si>
  <si>
    <t>B17DCPT052</t>
  </si>
  <si>
    <t>Bùi Đức</t>
  </si>
  <si>
    <t>B17DCVT051</t>
  </si>
  <si>
    <t>Đạm</t>
  </si>
  <si>
    <t>B17DCCN136</t>
  </si>
  <si>
    <t>Đủ</t>
  </si>
  <si>
    <t>B17DCAT044</t>
  </si>
  <si>
    <t>Lưu Bá</t>
  </si>
  <si>
    <t>B17DCCN140</t>
  </si>
  <si>
    <t>B17DCCN144</t>
  </si>
  <si>
    <t>Nguyễn Trí</t>
  </si>
  <si>
    <t>B17DCPT254</t>
  </si>
  <si>
    <t>Phan Trần An</t>
  </si>
  <si>
    <t>B15DCTT019</t>
  </si>
  <si>
    <t>Lại Thị Mỹ</t>
  </si>
  <si>
    <t>Hạ</t>
  </si>
  <si>
    <t>B17DCCN201</t>
  </si>
  <si>
    <t>B17DCAT067</t>
  </si>
  <si>
    <t>B16DCVT117</t>
  </si>
  <si>
    <t>Lưu Quang</t>
  </si>
  <si>
    <t>B17DCDT079</t>
  </si>
  <si>
    <t>Bùi Minh</t>
  </si>
  <si>
    <t>B17DCPT086</t>
  </si>
  <si>
    <t>Lê Kim</t>
  </si>
  <si>
    <t>B17DCVT154</t>
  </si>
  <si>
    <t>Dương Thanh</t>
  </si>
  <si>
    <t>B16DCDT095</t>
  </si>
  <si>
    <t>B17DCDT096</t>
  </si>
  <si>
    <t>B17DCVT183</t>
  </si>
  <si>
    <t>Phạm Diệu</t>
  </si>
  <si>
    <t>B17DCPT094</t>
  </si>
  <si>
    <t>Nguyễn Sĩ</t>
  </si>
  <si>
    <t>B17DCPT107</t>
  </si>
  <si>
    <t>Bùi Trọng</t>
  </si>
  <si>
    <t>B17DCVT200</t>
  </si>
  <si>
    <t>B18DCAT133</t>
  </si>
  <si>
    <t>Đặng Thanh</t>
  </si>
  <si>
    <t>B17DCCN365</t>
  </si>
  <si>
    <t>B17DCPT114</t>
  </si>
  <si>
    <t>Trịnh Chúc</t>
  </si>
  <si>
    <t>B17DCVT219</t>
  </si>
  <si>
    <t>B17DCPT246</t>
  </si>
  <si>
    <t>Đoàn Kim</t>
  </si>
  <si>
    <t>B17DCPT124</t>
  </si>
  <si>
    <t>Mai Xuân</t>
  </si>
  <si>
    <t>B17DCVT224</t>
  </si>
  <si>
    <t>Nguyễn Gia</t>
  </si>
  <si>
    <t>B17DCPT136</t>
  </si>
  <si>
    <t>Vũ Đình</t>
  </si>
  <si>
    <t>B17DCVT237</t>
  </si>
  <si>
    <t>B15DCVT252</t>
  </si>
  <si>
    <t>Vũ Đức</t>
  </si>
  <si>
    <t>B17DCPT268</t>
  </si>
  <si>
    <t>Đào Hải</t>
  </si>
  <si>
    <t>B17DCVT266</t>
  </si>
  <si>
    <t>B17DCDT138</t>
  </si>
  <si>
    <t>Đoàn Tuấn</t>
  </si>
  <si>
    <t>B16DCVT236</t>
  </si>
  <si>
    <t>Lê Quốc</t>
  </si>
  <si>
    <t>B17DCVT277</t>
  </si>
  <si>
    <t>Mẫn Văn</t>
  </si>
  <si>
    <t>B14DCPT247</t>
  </si>
  <si>
    <t>Phan Tuấn</t>
  </si>
  <si>
    <t>B17DCVT281</t>
  </si>
  <si>
    <t>Lê Sỹ</t>
  </si>
  <si>
    <t>B17DCPT160</t>
  </si>
  <si>
    <t>B17DCCN499</t>
  </si>
  <si>
    <t>B17DCCN501</t>
  </si>
  <si>
    <t>Tống Anh</t>
  </si>
  <si>
    <t>B17DCCN521</t>
  </si>
  <si>
    <t>Đặng Thị</t>
  </si>
  <si>
    <t>Quyên</t>
  </si>
  <si>
    <t>B17DCPT168</t>
  </si>
  <si>
    <t>Quyền</t>
  </si>
  <si>
    <t>B17DCPT259</t>
  </si>
  <si>
    <t>Quyết</t>
  </si>
  <si>
    <t>B17DCPT170</t>
  </si>
  <si>
    <t>Lê Thị Diễm</t>
  </si>
  <si>
    <t>B15DCTT063</t>
  </si>
  <si>
    <t>B17DCDT158</t>
  </si>
  <si>
    <t>Đặng Hoàng</t>
  </si>
  <si>
    <t>B16DCCN303</t>
  </si>
  <si>
    <t>B16DCPT129</t>
  </si>
  <si>
    <t>Nguyễn Thị Băng</t>
  </si>
  <si>
    <t>Sương</t>
  </si>
  <si>
    <t>B17DCPT180</t>
  </si>
  <si>
    <t>B16DCCN514</t>
  </si>
  <si>
    <t>B17DCAT167</t>
  </si>
  <si>
    <t>B17DCPT194</t>
  </si>
  <si>
    <t>Đoàn Thị</t>
  </si>
  <si>
    <t>Thao</t>
  </si>
  <si>
    <t>B17DCAT165</t>
  </si>
  <si>
    <t>B15DCDT188</t>
  </si>
  <si>
    <t>Thiêm</t>
  </si>
  <si>
    <t>B17DCCN580</t>
  </si>
  <si>
    <t>Vương Quốc</t>
  </si>
  <si>
    <t>B17DCVT347</t>
  </si>
  <si>
    <t>Phan Đức</t>
  </si>
  <si>
    <t>Thuận</t>
  </si>
  <si>
    <t>B17DCAT185</t>
  </si>
  <si>
    <t>Tiệp</t>
  </si>
  <si>
    <t>B17DCPT218</t>
  </si>
  <si>
    <t>B17DCVT402</t>
  </si>
  <si>
    <t>B17DCPT234</t>
  </si>
  <si>
    <t>Vượng</t>
  </si>
  <si>
    <t>B17DCPT235</t>
  </si>
  <si>
    <t>D15CQTT01-B</t>
  </si>
  <si>
    <t>D18CQAT01-B</t>
  </si>
  <si>
    <t>D14TKDPT2</t>
  </si>
  <si>
    <t>INT1155-03</t>
  </si>
  <si>
    <t>B17DCDT002</t>
  </si>
  <si>
    <t>B15DCVT005</t>
  </si>
  <si>
    <t>B15DCVT014</t>
  </si>
  <si>
    <t>Nguyễn Văn Tuấn</t>
  </si>
  <si>
    <t>B16DCVT015</t>
  </si>
  <si>
    <t>Phạm Hữu Việt</t>
  </si>
  <si>
    <t>B17DCAT055</t>
  </si>
  <si>
    <t>Bùi Thái</t>
  </si>
  <si>
    <t>B15DCDT048</t>
  </si>
  <si>
    <t>Đinh Thái</t>
  </si>
  <si>
    <t>B17DCCN121</t>
  </si>
  <si>
    <t>Trần Mạnh</t>
  </si>
  <si>
    <t>B14DCPT115</t>
  </si>
  <si>
    <t>B17DCAT058</t>
  </si>
  <si>
    <t>Chu Trường</t>
  </si>
  <si>
    <t>B15DCPT070</t>
  </si>
  <si>
    <t>B16DCVT107</t>
  </si>
  <si>
    <t>B17DCPT072</t>
  </si>
  <si>
    <t>Hậu</t>
  </si>
  <si>
    <t>B16DCPT051</t>
  </si>
  <si>
    <t>B15DCVT161</t>
  </si>
  <si>
    <t>Hoa</t>
  </si>
  <si>
    <t>B15DCTT031</t>
  </si>
  <si>
    <t>B17DCAT092</t>
  </si>
  <si>
    <t>Cao Danh</t>
  </si>
  <si>
    <t>B15DCVT181</t>
  </si>
  <si>
    <t>Võ Hồng</t>
  </si>
  <si>
    <t>B17DCDT103</t>
  </si>
  <si>
    <t>Nguyễn Quốc</t>
  </si>
  <si>
    <t>B14DCMR093</t>
  </si>
  <si>
    <t>B15DCTT053</t>
  </si>
  <si>
    <t>Bùi Quang</t>
  </si>
  <si>
    <t>B15DCTT052</t>
  </si>
  <si>
    <t>B17DCVT261</t>
  </si>
  <si>
    <t>B17DCVT262</t>
  </si>
  <si>
    <t>Đỗ Tiến</t>
  </si>
  <si>
    <t>B17DCCN739</t>
  </si>
  <si>
    <t>Nhất</t>
  </si>
  <si>
    <t>B15DCVT300</t>
  </si>
  <si>
    <t>B16DCPT228</t>
  </si>
  <si>
    <t>Nguyễn Hà</t>
  </si>
  <si>
    <t>B16DCCN287</t>
  </si>
  <si>
    <t>B16DCPT119</t>
  </si>
  <si>
    <t>Đoàn Văn</t>
  </si>
  <si>
    <t>B17DCVT306</t>
  </si>
  <si>
    <t>Nguyễn Cao</t>
  </si>
  <si>
    <t>B17DCPT174</t>
  </si>
  <si>
    <t>Nguyễn Đức Tùng</t>
  </si>
  <si>
    <t>B15DCVT350</t>
  </si>
  <si>
    <t>Sỹ</t>
  </si>
  <si>
    <t>B14DCDT244</t>
  </si>
  <si>
    <t>B16DCVT305</t>
  </si>
  <si>
    <t>Trần Thị Thu</t>
  </si>
  <si>
    <t>B15DCTT074</t>
  </si>
  <si>
    <t>Bùi Quốc</t>
  </si>
  <si>
    <t>Toản</t>
  </si>
  <si>
    <t>B14DCPT308</t>
  </si>
  <si>
    <t>Trương Thành</t>
  </si>
  <si>
    <t>B16DCAT162</t>
  </si>
  <si>
    <t>Vũ Mạnh</t>
  </si>
  <si>
    <t>Trưởng</t>
  </si>
  <si>
    <t>E14CQPT01-B</t>
  </si>
  <si>
    <t>D14XLTHTT1</t>
  </si>
  <si>
    <t>D16CQAT02-B</t>
  </si>
  <si>
    <t>B17DCCN723</t>
  </si>
  <si>
    <t>B17DCVT019</t>
  </si>
  <si>
    <t>B17DCPT018</t>
  </si>
  <si>
    <t>Trần Tuấn</t>
  </si>
  <si>
    <t>B17DCPT021</t>
  </si>
  <si>
    <t>B17DCCN064</t>
  </si>
  <si>
    <t>Ba</t>
  </si>
  <si>
    <t>B15DCDT013</t>
  </si>
  <si>
    <t>B17DCVT030</t>
  </si>
  <si>
    <t>Trần Vương</t>
  </si>
  <si>
    <t>B16DCVT029</t>
  </si>
  <si>
    <t>B17DCVT035</t>
  </si>
  <si>
    <t>B17DCVT044</t>
  </si>
  <si>
    <t>B17DCCN726</t>
  </si>
  <si>
    <t>B16DCAT033</t>
  </si>
  <si>
    <t>B17DCVT057</t>
  </si>
  <si>
    <t>Thân Tiến</t>
  </si>
  <si>
    <t>B17DCDT042</t>
  </si>
  <si>
    <t>B17DCVT075</t>
  </si>
  <si>
    <t>B17DCDT058</t>
  </si>
  <si>
    <t>Đoàn Quang</t>
  </si>
  <si>
    <t>B18DCCN190</t>
  </si>
  <si>
    <t>Lại Văn</t>
  </si>
  <si>
    <t>B17DCPT065</t>
  </si>
  <si>
    <t>B17DCCN742</t>
  </si>
  <si>
    <t>Trần</t>
  </si>
  <si>
    <t>B17DCAT070</t>
  </si>
  <si>
    <t>B16DCVT120</t>
  </si>
  <si>
    <t>B15DCVT169</t>
  </si>
  <si>
    <t>B15DCDT084</t>
  </si>
  <si>
    <t>Học</t>
  </si>
  <si>
    <t>B17DCPT087</t>
  </si>
  <si>
    <t>B17DCPT100</t>
  </si>
  <si>
    <t>Hà Quốc</t>
  </si>
  <si>
    <t>B17DCCN330</t>
  </si>
  <si>
    <t>B17DCCN294</t>
  </si>
  <si>
    <t>B16DCVT148</t>
  </si>
  <si>
    <t>B17DCCN297</t>
  </si>
  <si>
    <t>B17DCCN295</t>
  </si>
  <si>
    <t>B17DCCN353</t>
  </si>
  <si>
    <t>Nguyễn Danh</t>
  </si>
  <si>
    <t>B17DCCN360</t>
  </si>
  <si>
    <t>B17DCCN369</t>
  </si>
  <si>
    <t>Lê Thị Nhật</t>
  </si>
  <si>
    <t>B14DCPT230</t>
  </si>
  <si>
    <t>Dương Tuấn</t>
  </si>
  <si>
    <t>B17DCPT122</t>
  </si>
  <si>
    <t>B17DCPT125</t>
  </si>
  <si>
    <t>Nguyễn Đắc</t>
  </si>
  <si>
    <t>B17DCCN403</t>
  </si>
  <si>
    <t>Phạm Bá</t>
  </si>
  <si>
    <t>Luân</t>
  </si>
  <si>
    <t>B17DCPT127</t>
  </si>
  <si>
    <t>B17DCDT118</t>
  </si>
  <si>
    <t>B17DCPT135</t>
  </si>
  <si>
    <t>Bùi Văn</t>
  </si>
  <si>
    <t>B16DCAT104</t>
  </si>
  <si>
    <t>Mai Thị Hồng</t>
  </si>
  <si>
    <t>Mây</t>
  </si>
  <si>
    <t>B17DCPT137</t>
  </si>
  <si>
    <t>Cung Nhật</t>
  </si>
  <si>
    <t>B17DCCN751</t>
  </si>
  <si>
    <t>B17DCCN426</t>
  </si>
  <si>
    <t>B17DCCN437</t>
  </si>
  <si>
    <t>Lưu Chấn</t>
  </si>
  <si>
    <t>B17DCCN451</t>
  </si>
  <si>
    <t>Quách Hải</t>
  </si>
  <si>
    <t>B17DCPT147</t>
  </si>
  <si>
    <t>B16DCAT116</t>
  </si>
  <si>
    <t>Vũ Thị Thúy</t>
  </si>
  <si>
    <t>B17DCCN462</t>
  </si>
  <si>
    <t>B17DCCN471</t>
  </si>
  <si>
    <t>B17DCCN478</t>
  </si>
  <si>
    <t>Mai Long</t>
  </si>
  <si>
    <t>B17DCDT142</t>
  </si>
  <si>
    <t>B17DCPT165</t>
  </si>
  <si>
    <t>B17DCCN508</t>
  </si>
  <si>
    <t>B17DCDT148</t>
  </si>
  <si>
    <t>B17DCVT287</t>
  </si>
  <si>
    <t>Trương Anh</t>
  </si>
  <si>
    <t>B17DCCN529</t>
  </si>
  <si>
    <t>Sang</t>
  </si>
  <si>
    <t>B17DCVT301</t>
  </si>
  <si>
    <t>Sáng</t>
  </si>
  <si>
    <t>B17DCPT181</t>
  </si>
  <si>
    <t>B17DCVT318</t>
  </si>
  <si>
    <t>Tân</t>
  </si>
  <si>
    <t>B17DCPT185</t>
  </si>
  <si>
    <t>B16DCAT152</t>
  </si>
  <si>
    <t>B17DCPT199</t>
  </si>
  <si>
    <t>B17DCCN592</t>
  </si>
  <si>
    <t>Đào Trọng</t>
  </si>
  <si>
    <t>B17DCPT205</t>
  </si>
  <si>
    <t>B17DCVT365</t>
  </si>
  <si>
    <t>B17DCPT213</t>
  </si>
  <si>
    <t>Nguyễn Thị Minh</t>
  </si>
  <si>
    <t>B17DCPT214</t>
  </si>
  <si>
    <t>Nguyễn Thùy</t>
  </si>
  <si>
    <t>B17DCCN623</t>
  </si>
  <si>
    <t>B17DCVT375</t>
  </si>
  <si>
    <t>B16DCVT323</t>
  </si>
  <si>
    <t>B14DCAT117</t>
  </si>
  <si>
    <t>Vũ Thành</t>
  </si>
  <si>
    <t>B17DCDT195</t>
  </si>
  <si>
    <t>Trần Lam</t>
  </si>
  <si>
    <t>B17DCPT219</t>
  </si>
  <si>
    <t>Tuân</t>
  </si>
  <si>
    <t>B17DCPT230</t>
  </si>
  <si>
    <t>D14PTDPT</t>
  </si>
  <si>
    <t>D14CQAT03-B</t>
  </si>
  <si>
    <t>B16DCCN004</t>
  </si>
  <si>
    <t>Nhữ Đình</t>
  </si>
  <si>
    <t>B17DCCN043</t>
  </si>
  <si>
    <t>B17DCPT017</t>
  </si>
  <si>
    <t>Tống Tiến</t>
  </si>
  <si>
    <t>B16DCCN526</t>
  </si>
  <si>
    <t>Vũ Huy</t>
  </si>
  <si>
    <t>B17DCDT021</t>
  </si>
  <si>
    <t>B17DCCN079</t>
  </si>
  <si>
    <t>Chăm</t>
  </si>
  <si>
    <t>B17DCCN158</t>
  </si>
  <si>
    <t>Hồ Ngọc</t>
  </si>
  <si>
    <t>B17DCVT095</t>
  </si>
  <si>
    <t>B16DCCN532</t>
  </si>
  <si>
    <t>B17DCCN174</t>
  </si>
  <si>
    <t>B17DCVT049</t>
  </si>
  <si>
    <t>B14DCVT226</t>
  </si>
  <si>
    <t>Dương Mạnh</t>
  </si>
  <si>
    <t>B17DCCN110</t>
  </si>
  <si>
    <t>B16DCVT052</t>
  </si>
  <si>
    <t>B16DCPT021</t>
  </si>
  <si>
    <t>Lê Trung</t>
  </si>
  <si>
    <t>B17DCVT108</t>
  </si>
  <si>
    <t>B17DCPT066</t>
  </si>
  <si>
    <t>Bùi Thị Diễm</t>
  </si>
  <si>
    <t>B17DCPT069</t>
  </si>
  <si>
    <t>Trần Thu</t>
  </si>
  <si>
    <t>B15DCTT025</t>
  </si>
  <si>
    <t>B17DCCN725</t>
  </si>
  <si>
    <t>Trần Thị Thanh</t>
  </si>
  <si>
    <t>B16DCVT118</t>
  </si>
  <si>
    <t>B16DCAT057</t>
  </si>
  <si>
    <t>B16DCCN534</t>
  </si>
  <si>
    <t>B17DCPT083</t>
  </si>
  <si>
    <t>Nguyễn Lê</t>
  </si>
  <si>
    <t>B15DCVT172</t>
  </si>
  <si>
    <t>Hội</t>
  </si>
  <si>
    <t>B15DCTT033</t>
  </si>
  <si>
    <t>B16DCVT136</t>
  </si>
  <si>
    <t>B17DCVT155</t>
  </si>
  <si>
    <t>B15DCTT037</t>
  </si>
  <si>
    <t>Nguyễn Mậu</t>
  </si>
  <si>
    <t>B16DCVT159</t>
  </si>
  <si>
    <t>B17DCPT105</t>
  </si>
  <si>
    <t>Đoàn Bình</t>
  </si>
  <si>
    <t>B17DCVT187</t>
  </si>
  <si>
    <t>B17DCCN731</t>
  </si>
  <si>
    <t>Vũ Thị Mai</t>
  </si>
  <si>
    <t>B16DCCN533</t>
  </si>
  <si>
    <t>Trịnh Thị Ngọc</t>
  </si>
  <si>
    <t>Lân</t>
  </si>
  <si>
    <t>B17DCCN735</t>
  </si>
  <si>
    <t>B17DCPT123</t>
  </si>
  <si>
    <t>B16DCVT202</t>
  </si>
  <si>
    <t>Dương Đức</t>
  </si>
  <si>
    <t>B16DCDT147</t>
  </si>
  <si>
    <t>Đào Văn</t>
  </si>
  <si>
    <t>B14DCVT062</t>
  </si>
  <si>
    <t>Lê Hoài</t>
  </si>
  <si>
    <t>B18DCVT299</t>
  </si>
  <si>
    <t>B17DCDT136</t>
  </si>
  <si>
    <t>B17DCDT137</t>
  </si>
  <si>
    <t>Lê Phấn</t>
  </si>
  <si>
    <t>B15DCPT172</t>
  </si>
  <si>
    <t>Phan Mạnh</t>
  </si>
  <si>
    <t>B16DCCN504</t>
  </si>
  <si>
    <t>Vilasinh</t>
  </si>
  <si>
    <t>Phanakhone</t>
  </si>
  <si>
    <t>B17DCPT157</t>
  </si>
  <si>
    <t>Lê Thị Hồng</t>
  </si>
  <si>
    <t>Phấn</t>
  </si>
  <si>
    <t>B17DCPT162</t>
  </si>
  <si>
    <t>Trương Thị Thu</t>
  </si>
  <si>
    <t>B17DCCN509</t>
  </si>
  <si>
    <t>B17DCCN753</t>
  </si>
  <si>
    <t>Tạ Minh</t>
  </si>
  <si>
    <t>B16DCCN507</t>
  </si>
  <si>
    <t>Tống Nguyên</t>
  </si>
  <si>
    <t>B16DCCN311</t>
  </si>
  <si>
    <t>Lê Duy</t>
  </si>
  <si>
    <t>B16DCCN523</t>
  </si>
  <si>
    <t>B17DCVT339</t>
  </si>
  <si>
    <t>Phan Thị</t>
  </si>
  <si>
    <t>B17DCVT326</t>
  </si>
  <si>
    <t>B17DCCN741</t>
  </si>
  <si>
    <t>B17DCDT174</t>
  </si>
  <si>
    <t>B15DCTT073</t>
  </si>
  <si>
    <t>Bùi Thị</t>
  </si>
  <si>
    <t>B17DCCN608</t>
  </si>
  <si>
    <t>Hà Mạnh</t>
  </si>
  <si>
    <t>B16DCCN356</t>
  </si>
  <si>
    <t>Ngô Tiến</t>
  </si>
  <si>
    <t>B16DCDT208</t>
  </si>
  <si>
    <t>B14DCCN155</t>
  </si>
  <si>
    <t>B17DCAT192</t>
  </si>
  <si>
    <t>Lương Thành</t>
  </si>
  <si>
    <t>B17DCAT195</t>
  </si>
  <si>
    <t>Phạm Sỹ</t>
  </si>
  <si>
    <t>B15DCCN590</t>
  </si>
  <si>
    <t>Đỗ Anh</t>
  </si>
  <si>
    <t>B17DCAT199</t>
  </si>
  <si>
    <t>B16DCVT334</t>
  </si>
  <si>
    <t>Cao Tiến</t>
  </si>
  <si>
    <t>B16DCCN518</t>
  </si>
  <si>
    <t>Phạm Sơn</t>
  </si>
  <si>
    <t>B16DCCN402</t>
  </si>
  <si>
    <t>B16DCCN505</t>
  </si>
  <si>
    <t>Khampasith</t>
  </si>
  <si>
    <t>Vannisay</t>
  </si>
  <si>
    <t>B17DCPT231</t>
  </si>
  <si>
    <t>Đào Quốc</t>
  </si>
  <si>
    <t>Việt</t>
  </si>
  <si>
    <t>B16DCCN530</t>
  </si>
  <si>
    <t>Yên Văn</t>
  </si>
  <si>
    <t>B17DCPT233</t>
  </si>
  <si>
    <t>Vương</t>
  </si>
  <si>
    <t>B17DCVT412</t>
  </si>
  <si>
    <t>Yên</t>
  </si>
  <si>
    <t>B15DCTT088</t>
  </si>
  <si>
    <t>Nguyễn Thị Hải</t>
  </si>
  <si>
    <t>D16CQCN04-B</t>
  </si>
  <si>
    <t>D18CQVT03-B</t>
  </si>
  <si>
    <t>D14CNPM2</t>
  </si>
  <si>
    <t>D15HTTT4</t>
  </si>
  <si>
    <t>INT1155- 01</t>
  </si>
  <si>
    <t>8h00</t>
  </si>
  <si>
    <t>Giờ thi: 8h00</t>
  </si>
  <si>
    <t>Giờ thi:8h00</t>
  </si>
  <si>
    <t>Giờ thi: 13h00</t>
  </si>
  <si>
    <t>INT1155-2</t>
  </si>
  <si>
    <t>V</t>
  </si>
  <si>
    <t>Vắng</t>
  </si>
  <si>
    <t>C</t>
  </si>
  <si>
    <t>Hồ Thị Thanh Nga</t>
  </si>
  <si>
    <t>Đặng Tiến Mậu</t>
  </si>
  <si>
    <t>BẢNG ĐIỂM HỌC PHẦN</t>
  </si>
  <si>
    <t>Hà Nội, ngày  27 tháng  8 năm 2019</t>
  </si>
  <si>
    <t>TIN HOC CƠ SỞ 2</t>
  </si>
  <si>
    <t>Hà Nội, ngày  27  tháng  8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</si>
</sst>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7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49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165" fontId="2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165" fontId="19" fillId="0" borderId="18" xfId="0" applyNumberFormat="1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NumberFormat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16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"/>
  <sheetViews>
    <sheetView tabSelected="1" zoomScaleNormal="100" workbookViewId="0">
      <pane ySplit="2" topLeftCell="A3" activePane="bottomLeft" state="frozen"/>
      <selection activeCell="T7" sqref="T7:T9"/>
      <selection pane="bottomLeft" activeCell="E12" sqref="E12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11.83203125" style="4" hidden="1" customWidth="1"/>
    <col min="19" max="19" width="11.9140625" style="4" hidden="1" customWidth="1"/>
    <col min="20" max="20" width="23.91406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1473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43683</v>
      </c>
      <c r="H4" s="146"/>
      <c r="I4" s="146"/>
      <c r="J4" s="146"/>
      <c r="K4" s="146"/>
      <c r="L4" s="10"/>
      <c r="M4" s="10"/>
      <c r="N4" s="10"/>
      <c r="O4" s="144" t="s">
        <v>1477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0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9" t="s">
        <v>35</v>
      </c>
      <c r="N7" s="109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70</v>
      </c>
      <c r="Z7" s="7">
        <f>COUNTIF($S$8:$S$112,"Khiển trách")</f>
        <v>0</v>
      </c>
      <c r="AA7" s="7">
        <f>COUNTIF($S$8:$S$112,"Cảnh cáo")</f>
        <v>0</v>
      </c>
      <c r="AB7" s="7">
        <f>COUNTIF($S$8:$S$112,"Đình chỉ thi")</f>
        <v>0</v>
      </c>
      <c r="AC7" s="20">
        <f>+($Z$7+$AA$7+$AB$7)/$Y$7*100%</f>
        <v>0</v>
      </c>
      <c r="AD7" s="7">
        <f>SUM(COUNTIF($S$8:$S$110,"Vắng"),COUNTIF($S$8:$S$110,"Vắng có phép"))</f>
        <v>0</v>
      </c>
      <c r="AE7" s="21">
        <f>+$AD$7/$Y$7</f>
        <v>0</v>
      </c>
      <c r="AF7" s="22">
        <f>COUNTIF($V$8:$V$110,"Thi lại")</f>
        <v>0</v>
      </c>
      <c r="AG7" s="21">
        <f>+$AF$7/$Y$7</f>
        <v>0</v>
      </c>
      <c r="AH7" s="22">
        <f>COUNTIF($V$8:$V$111,"Học lại")</f>
        <v>35</v>
      </c>
      <c r="AI7" s="21">
        <f>+$AH$7/$Y$7</f>
        <v>0.5</v>
      </c>
      <c r="AJ7" s="7">
        <f>COUNTIF($V$9:$V$111,"Đạt")</f>
        <v>35</v>
      </c>
      <c r="AK7" s="20">
        <f>+$AJ$7/$Y$7</f>
        <v>0.5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1349</v>
      </c>
      <c r="D9" s="33" t="s">
        <v>1350</v>
      </c>
      <c r="E9" s="34" t="s">
        <v>312</v>
      </c>
      <c r="F9" s="35"/>
      <c r="G9" s="32" t="s">
        <v>1469</v>
      </c>
      <c r="H9" s="36">
        <v>10</v>
      </c>
      <c r="I9" s="37">
        <v>7</v>
      </c>
      <c r="J9" s="37" t="s">
        <v>38</v>
      </c>
      <c r="K9" s="37">
        <v>8</v>
      </c>
      <c r="L9" s="38"/>
      <c r="M9" s="38"/>
      <c r="N9" s="38"/>
      <c r="O9" s="38"/>
      <c r="P9" s="39">
        <v>6</v>
      </c>
      <c r="Q9" s="55">
        <f>IF(P9="H","I",IF(OR(P9="DC",P9="C",P9="V"),0,ROUND(SUMPRODUCT(H9:P9,$H$8:$P$8)/100,1)))</f>
        <v>6.7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C+</v>
      </c>
      <c r="S9" s="40" t="str">
        <f t="shared" ref="S9:S81" si="0">IF($Q9&lt;4,"Kém",IF(AND($Q9&gt;=4,$Q9&lt;=5.4),"Trung bình yếu",IF(AND($Q9&gt;=5.5,$Q9&lt;=6.9),"Trung bình",IF(AND($Q9&gt;=7,$Q9&lt;=8.4),"Khá",IF(AND($Q9&gt;=8.5,$Q9&lt;=10),"Giỏi","")))))</f>
        <v>Trung bình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1351</v>
      </c>
      <c r="D10" s="48" t="s">
        <v>504</v>
      </c>
      <c r="E10" s="49" t="s">
        <v>64</v>
      </c>
      <c r="F10" s="50"/>
      <c r="G10" s="47" t="s">
        <v>263</v>
      </c>
      <c r="H10" s="51">
        <v>5</v>
      </c>
      <c r="I10" s="52">
        <v>1</v>
      </c>
      <c r="J10" s="37" t="s">
        <v>38</v>
      </c>
      <c r="K10" s="52">
        <v>1</v>
      </c>
      <c r="L10" s="53"/>
      <c r="M10" s="53"/>
      <c r="N10" s="53"/>
      <c r="O10" s="53"/>
      <c r="P10" s="54">
        <v>1</v>
      </c>
      <c r="Q10" s="55">
        <f t="shared" ref="Q10:Q73" si="2">IF(P10="H","I",IF(OR(P10="DC",P10="C",P10="V"),0,ROUND(SUMPRODUCT(H10:P10,$H$8:$P$8)/100,1)))</f>
        <v>1.4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7" t="str">
        <f t="shared" si="0"/>
        <v>Kém</v>
      </c>
      <c r="T10" s="41" t="str">
        <f t="shared" ref="T10:T72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Học lại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1352</v>
      </c>
      <c r="D11" s="48" t="s">
        <v>1353</v>
      </c>
      <c r="E11" s="49" t="s">
        <v>64</v>
      </c>
      <c r="F11" s="50"/>
      <c r="G11" s="47" t="s">
        <v>108</v>
      </c>
      <c r="H11" s="51">
        <v>10</v>
      </c>
      <c r="I11" s="52">
        <v>4</v>
      </c>
      <c r="J11" s="37" t="s">
        <v>38</v>
      </c>
      <c r="K11" s="52">
        <v>4</v>
      </c>
      <c r="L11" s="58"/>
      <c r="M11" s="58"/>
      <c r="N11" s="58"/>
      <c r="O11" s="58"/>
      <c r="P11" s="54">
        <v>1</v>
      </c>
      <c r="Q11" s="55">
        <f t="shared" si="2"/>
        <v>2.5</v>
      </c>
      <c r="R11" s="56" t="str">
        <f t="shared" ref="R11:R81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7" t="str">
        <f t="shared" si="0"/>
        <v>Kém</v>
      </c>
      <c r="T11" s="41" t="str">
        <f t="shared" si="3"/>
        <v/>
      </c>
      <c r="U11" s="1"/>
      <c r="V11" s="44" t="str">
        <f t="shared" si="1"/>
        <v>Học lại</v>
      </c>
      <c r="W11" s="44"/>
      <c r="X11" s="59"/>
      <c r="Y11" s="59"/>
      <c r="Z11" s="108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1354</v>
      </c>
      <c r="D12" s="48" t="s">
        <v>1355</v>
      </c>
      <c r="E12" s="49" t="s">
        <v>64</v>
      </c>
      <c r="F12" s="50"/>
      <c r="G12" s="47" t="s">
        <v>187</v>
      </c>
      <c r="H12" s="51">
        <v>10</v>
      </c>
      <c r="I12" s="52">
        <v>3</v>
      </c>
      <c r="J12" s="37" t="s">
        <v>38</v>
      </c>
      <c r="K12" s="52">
        <v>1</v>
      </c>
      <c r="L12" s="58"/>
      <c r="M12" s="58"/>
      <c r="N12" s="58"/>
      <c r="O12" s="58"/>
      <c r="P12" s="54">
        <v>2</v>
      </c>
      <c r="Q12" s="55">
        <f t="shared" si="2"/>
        <v>2.8</v>
      </c>
      <c r="R12" s="56" t="str">
        <f t="shared" si="4"/>
        <v>F</v>
      </c>
      <c r="S12" s="57" t="str">
        <f t="shared" si="0"/>
        <v>Kém</v>
      </c>
      <c r="T12" s="41" t="str">
        <f t="shared" si="3"/>
        <v/>
      </c>
      <c r="U12" s="1"/>
      <c r="V12" s="44" t="str">
        <f t="shared" si="1"/>
        <v>Học lại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1356</v>
      </c>
      <c r="D13" s="48" t="s">
        <v>630</v>
      </c>
      <c r="E13" s="49" t="s">
        <v>498</v>
      </c>
      <c r="F13" s="50"/>
      <c r="G13" s="47" t="s">
        <v>131</v>
      </c>
      <c r="H13" s="51">
        <v>10</v>
      </c>
      <c r="I13" s="52">
        <v>5</v>
      </c>
      <c r="J13" s="37" t="s">
        <v>38</v>
      </c>
      <c r="K13" s="52">
        <v>4</v>
      </c>
      <c r="L13" s="58"/>
      <c r="M13" s="58"/>
      <c r="N13" s="58"/>
      <c r="O13" s="58"/>
      <c r="P13" s="54">
        <v>9</v>
      </c>
      <c r="Q13" s="55">
        <f t="shared" si="2"/>
        <v>8.1999999999999993</v>
      </c>
      <c r="R13" s="56" t="str">
        <f t="shared" si="4"/>
        <v>B+</v>
      </c>
      <c r="S13" s="57" t="str">
        <f t="shared" si="0"/>
        <v>Khá</v>
      </c>
      <c r="T13" s="41" t="str">
        <f t="shared" si="3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1357</v>
      </c>
      <c r="D14" s="48" t="s">
        <v>129</v>
      </c>
      <c r="E14" s="49" t="s">
        <v>1358</v>
      </c>
      <c r="F14" s="50"/>
      <c r="G14" s="47" t="s">
        <v>263</v>
      </c>
      <c r="H14" s="51">
        <v>10</v>
      </c>
      <c r="I14" s="52">
        <v>5</v>
      </c>
      <c r="J14" s="37" t="s">
        <v>38</v>
      </c>
      <c r="K14" s="52">
        <v>1</v>
      </c>
      <c r="L14" s="58"/>
      <c r="M14" s="58"/>
      <c r="N14" s="58"/>
      <c r="O14" s="58"/>
      <c r="P14" s="54" t="s">
        <v>1479</v>
      </c>
      <c r="Q14" s="55">
        <f t="shared" si="2"/>
        <v>0</v>
      </c>
      <c r="R14" s="56" t="str">
        <f t="shared" si="4"/>
        <v>F</v>
      </c>
      <c r="S14" s="57" t="str">
        <f t="shared" si="0"/>
        <v>Kém</v>
      </c>
      <c r="T14" s="41" t="s">
        <v>1480</v>
      </c>
      <c r="U14" s="1"/>
      <c r="V14" s="44" t="str">
        <f t="shared" si="1"/>
        <v>Học lại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1359</v>
      </c>
      <c r="D15" s="48" t="s">
        <v>1360</v>
      </c>
      <c r="E15" s="49" t="s">
        <v>107</v>
      </c>
      <c r="F15" s="50"/>
      <c r="G15" s="47" t="s">
        <v>297</v>
      </c>
      <c r="H15" s="51">
        <v>7</v>
      </c>
      <c r="I15" s="52">
        <v>8</v>
      </c>
      <c r="J15" s="37" t="s">
        <v>38</v>
      </c>
      <c r="K15" s="52">
        <v>1</v>
      </c>
      <c r="L15" s="58"/>
      <c r="M15" s="58"/>
      <c r="N15" s="58"/>
      <c r="O15" s="58"/>
      <c r="P15" s="54">
        <v>5</v>
      </c>
      <c r="Q15" s="55">
        <f t="shared" si="2"/>
        <v>5.0999999999999996</v>
      </c>
      <c r="R15" s="56" t="str">
        <f t="shared" si="4"/>
        <v>D+</v>
      </c>
      <c r="S15" s="57" t="str">
        <f t="shared" si="0"/>
        <v>Trung bình yếu</v>
      </c>
      <c r="T15" s="41" t="str">
        <f t="shared" si="3"/>
        <v/>
      </c>
      <c r="U15" s="1"/>
      <c r="V15" s="44" t="str">
        <f t="shared" si="1"/>
        <v>Đạt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1361</v>
      </c>
      <c r="D16" s="48" t="s">
        <v>318</v>
      </c>
      <c r="E16" s="49" t="s">
        <v>335</v>
      </c>
      <c r="F16" s="50"/>
      <c r="G16" s="47" t="s">
        <v>85</v>
      </c>
      <c r="H16" s="51">
        <v>5</v>
      </c>
      <c r="I16" s="52">
        <v>5</v>
      </c>
      <c r="J16" s="37" t="s">
        <v>38</v>
      </c>
      <c r="K16" s="52">
        <v>8</v>
      </c>
      <c r="L16" s="58"/>
      <c r="M16" s="58"/>
      <c r="N16" s="58"/>
      <c r="O16" s="58"/>
      <c r="P16" s="54">
        <v>1</v>
      </c>
      <c r="Q16" s="55">
        <f t="shared" si="2"/>
        <v>2.5</v>
      </c>
      <c r="R16" s="56" t="str">
        <f t="shared" si="4"/>
        <v>F</v>
      </c>
      <c r="S16" s="57" t="str">
        <f t="shared" si="0"/>
        <v>Kém</v>
      </c>
      <c r="T16" s="41" t="str">
        <f t="shared" si="3"/>
        <v/>
      </c>
      <c r="U16" s="1"/>
      <c r="V16" s="44" t="str">
        <f t="shared" si="1"/>
        <v>Học lại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1362</v>
      </c>
      <c r="D17" s="48" t="s">
        <v>182</v>
      </c>
      <c r="E17" s="49" t="s">
        <v>111</v>
      </c>
      <c r="F17" s="50"/>
      <c r="G17" s="47" t="s">
        <v>187</v>
      </c>
      <c r="H17" s="51">
        <v>10</v>
      </c>
      <c r="I17" s="52">
        <v>9</v>
      </c>
      <c r="J17" s="37" t="s">
        <v>38</v>
      </c>
      <c r="K17" s="52">
        <v>9</v>
      </c>
      <c r="L17" s="58"/>
      <c r="M17" s="58"/>
      <c r="N17" s="58"/>
      <c r="O17" s="58"/>
      <c r="P17" s="54">
        <v>10</v>
      </c>
      <c r="Q17" s="55">
        <f t="shared" si="2"/>
        <v>9.8000000000000007</v>
      </c>
      <c r="R17" s="56" t="str">
        <f t="shared" si="4"/>
        <v>A+</v>
      </c>
      <c r="S17" s="57" t="str">
        <f t="shared" si="0"/>
        <v>Giỏi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1363</v>
      </c>
      <c r="D18" s="48" t="s">
        <v>658</v>
      </c>
      <c r="E18" s="49" t="s">
        <v>111</v>
      </c>
      <c r="F18" s="50"/>
      <c r="G18" s="47" t="s">
        <v>473</v>
      </c>
      <c r="H18" s="51">
        <v>10</v>
      </c>
      <c r="I18" s="52">
        <v>9</v>
      </c>
      <c r="J18" s="37" t="s">
        <v>38</v>
      </c>
      <c r="K18" s="52">
        <v>8</v>
      </c>
      <c r="L18" s="58"/>
      <c r="M18" s="58"/>
      <c r="N18" s="58"/>
      <c r="O18" s="58"/>
      <c r="P18" s="54">
        <v>10</v>
      </c>
      <c r="Q18" s="55">
        <f t="shared" si="2"/>
        <v>9.6999999999999993</v>
      </c>
      <c r="R18" s="56" t="str">
        <f t="shared" si="4"/>
        <v>A+</v>
      </c>
      <c r="S18" s="57" t="str">
        <f t="shared" si="0"/>
        <v>Giỏi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1364</v>
      </c>
      <c r="D19" s="48" t="s">
        <v>1330</v>
      </c>
      <c r="E19" s="49" t="s">
        <v>669</v>
      </c>
      <c r="F19" s="50"/>
      <c r="G19" s="47" t="s">
        <v>874</v>
      </c>
      <c r="H19" s="51">
        <v>10</v>
      </c>
      <c r="I19" s="52">
        <v>1</v>
      </c>
      <c r="J19" s="37" t="s">
        <v>38</v>
      </c>
      <c r="K19" s="52">
        <v>4</v>
      </c>
      <c r="L19" s="58"/>
      <c r="M19" s="58"/>
      <c r="N19" s="58"/>
      <c r="O19" s="58"/>
      <c r="P19" s="54">
        <v>1</v>
      </c>
      <c r="Q19" s="55">
        <f t="shared" si="2"/>
        <v>2.2000000000000002</v>
      </c>
      <c r="R19" s="56" t="str">
        <f t="shared" si="4"/>
        <v>F</v>
      </c>
      <c r="S19" s="57" t="str">
        <f t="shared" si="0"/>
        <v>Kém</v>
      </c>
      <c r="T19" s="41" t="str">
        <f t="shared" si="3"/>
        <v/>
      </c>
      <c r="U19" s="1"/>
      <c r="V19" s="44" t="str">
        <f t="shared" si="1"/>
        <v>Học lại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1365</v>
      </c>
      <c r="D20" s="48" t="s">
        <v>1366</v>
      </c>
      <c r="E20" s="49" t="s">
        <v>115</v>
      </c>
      <c r="F20" s="50"/>
      <c r="G20" s="47" t="s">
        <v>1036</v>
      </c>
      <c r="H20" s="51">
        <v>10</v>
      </c>
      <c r="I20" s="52">
        <v>8</v>
      </c>
      <c r="J20" s="37" t="s">
        <v>38</v>
      </c>
      <c r="K20" s="52">
        <v>6</v>
      </c>
      <c r="L20" s="58"/>
      <c r="M20" s="58"/>
      <c r="N20" s="58"/>
      <c r="O20" s="58"/>
      <c r="P20" s="54">
        <v>6</v>
      </c>
      <c r="Q20" s="55">
        <f t="shared" si="2"/>
        <v>6.6</v>
      </c>
      <c r="R20" s="56" t="str">
        <f t="shared" si="4"/>
        <v>C+</v>
      </c>
      <c r="S20" s="57" t="str">
        <f t="shared" si="0"/>
        <v>Trung bình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1367</v>
      </c>
      <c r="D21" s="48" t="s">
        <v>1210</v>
      </c>
      <c r="E21" s="49" t="s">
        <v>115</v>
      </c>
      <c r="F21" s="50"/>
      <c r="G21" s="47" t="s">
        <v>297</v>
      </c>
      <c r="H21" s="51">
        <v>10</v>
      </c>
      <c r="I21" s="52">
        <v>7</v>
      </c>
      <c r="J21" s="37" t="s">
        <v>38</v>
      </c>
      <c r="K21" s="52">
        <v>6</v>
      </c>
      <c r="L21" s="58"/>
      <c r="M21" s="58"/>
      <c r="N21" s="58"/>
      <c r="O21" s="58"/>
      <c r="P21" s="54">
        <v>4</v>
      </c>
      <c r="Q21" s="55">
        <f t="shared" si="2"/>
        <v>5.0999999999999996</v>
      </c>
      <c r="R21" s="56" t="str">
        <f t="shared" si="4"/>
        <v>D+</v>
      </c>
      <c r="S21" s="57" t="str">
        <f t="shared" si="0"/>
        <v>Trung bình yếu</v>
      </c>
      <c r="T21" s="41" t="str">
        <f t="shared" si="3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1368</v>
      </c>
      <c r="D22" s="48" t="s">
        <v>502</v>
      </c>
      <c r="E22" s="49" t="s">
        <v>115</v>
      </c>
      <c r="F22" s="50"/>
      <c r="G22" s="47" t="s">
        <v>70</v>
      </c>
      <c r="H22" s="51">
        <v>7</v>
      </c>
      <c r="I22" s="52">
        <v>3</v>
      </c>
      <c r="J22" s="37" t="s">
        <v>38</v>
      </c>
      <c r="K22" s="52">
        <v>1</v>
      </c>
      <c r="L22" s="58"/>
      <c r="M22" s="58"/>
      <c r="N22" s="58"/>
      <c r="O22" s="58"/>
      <c r="P22" s="54" t="s">
        <v>1479</v>
      </c>
      <c r="Q22" s="55">
        <f t="shared" si="2"/>
        <v>0</v>
      </c>
      <c r="R22" s="56" t="str">
        <f t="shared" si="4"/>
        <v>F</v>
      </c>
      <c r="S22" s="57" t="str">
        <f t="shared" si="0"/>
        <v>Kém</v>
      </c>
      <c r="T22" s="41" t="s">
        <v>1480</v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1369</v>
      </c>
      <c r="D23" s="48" t="s">
        <v>1370</v>
      </c>
      <c r="E23" s="49" t="s">
        <v>126</v>
      </c>
      <c r="F23" s="50"/>
      <c r="G23" s="47" t="s">
        <v>635</v>
      </c>
      <c r="H23" s="51">
        <v>10</v>
      </c>
      <c r="I23" s="52">
        <v>4</v>
      </c>
      <c r="J23" s="37" t="s">
        <v>38</v>
      </c>
      <c r="K23" s="52">
        <v>1</v>
      </c>
      <c r="L23" s="58"/>
      <c r="M23" s="58"/>
      <c r="N23" s="58"/>
      <c r="O23" s="58"/>
      <c r="P23" s="54" t="s">
        <v>1479</v>
      </c>
      <c r="Q23" s="55">
        <f t="shared" si="2"/>
        <v>0</v>
      </c>
      <c r="R23" s="56" t="str">
        <f t="shared" si="4"/>
        <v>F</v>
      </c>
      <c r="S23" s="57" t="str">
        <f t="shared" si="0"/>
        <v>Kém</v>
      </c>
      <c r="T23" s="41" t="s">
        <v>1480</v>
      </c>
      <c r="U23" s="1"/>
      <c r="V23" s="44" t="str">
        <f t="shared" si="1"/>
        <v>Học lại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1371</v>
      </c>
      <c r="D24" s="48" t="s">
        <v>668</v>
      </c>
      <c r="E24" s="49" t="s">
        <v>134</v>
      </c>
      <c r="F24" s="50"/>
      <c r="G24" s="47" t="s">
        <v>481</v>
      </c>
      <c r="H24" s="51">
        <v>7</v>
      </c>
      <c r="I24" s="52">
        <v>4</v>
      </c>
      <c r="J24" s="37" t="s">
        <v>38</v>
      </c>
      <c r="K24" s="52">
        <v>4</v>
      </c>
      <c r="L24" s="58"/>
      <c r="M24" s="58"/>
      <c r="N24" s="58"/>
      <c r="O24" s="58"/>
      <c r="P24" s="54" t="s">
        <v>1479</v>
      </c>
      <c r="Q24" s="55">
        <f t="shared" si="2"/>
        <v>0</v>
      </c>
      <c r="R24" s="56" t="str">
        <f t="shared" si="4"/>
        <v>F</v>
      </c>
      <c r="S24" s="57" t="str">
        <f t="shared" si="0"/>
        <v>Kém</v>
      </c>
      <c r="T24" s="41" t="s">
        <v>1480</v>
      </c>
      <c r="U24" s="1"/>
      <c r="V24" s="44" t="str">
        <f t="shared" si="1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1372</v>
      </c>
      <c r="D25" s="48" t="s">
        <v>1373</v>
      </c>
      <c r="E25" s="49" t="s">
        <v>140</v>
      </c>
      <c r="F25" s="50"/>
      <c r="G25" s="47" t="s">
        <v>474</v>
      </c>
      <c r="H25" s="51">
        <v>7</v>
      </c>
      <c r="I25" s="52">
        <v>7</v>
      </c>
      <c r="J25" s="37" t="s">
        <v>38</v>
      </c>
      <c r="K25" s="52">
        <v>1</v>
      </c>
      <c r="L25" s="58"/>
      <c r="M25" s="58"/>
      <c r="N25" s="58"/>
      <c r="O25" s="58"/>
      <c r="P25" s="54" t="s">
        <v>1479</v>
      </c>
      <c r="Q25" s="55">
        <f t="shared" si="2"/>
        <v>0</v>
      </c>
      <c r="R25" s="56" t="str">
        <f t="shared" si="4"/>
        <v>F</v>
      </c>
      <c r="S25" s="57" t="str">
        <f t="shared" si="0"/>
        <v>Kém</v>
      </c>
      <c r="T25" s="41" t="s">
        <v>1480</v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1374</v>
      </c>
      <c r="D26" s="48" t="s">
        <v>1375</v>
      </c>
      <c r="E26" s="49" t="s">
        <v>140</v>
      </c>
      <c r="F26" s="50"/>
      <c r="G26" s="47" t="s">
        <v>108</v>
      </c>
      <c r="H26" s="51">
        <v>10</v>
      </c>
      <c r="I26" s="52">
        <v>1</v>
      </c>
      <c r="J26" s="37" t="s">
        <v>38</v>
      </c>
      <c r="K26" s="52">
        <v>1</v>
      </c>
      <c r="L26" s="58"/>
      <c r="M26" s="58"/>
      <c r="N26" s="58"/>
      <c r="O26" s="58"/>
      <c r="P26" s="54">
        <v>0</v>
      </c>
      <c r="Q26" s="55">
        <f t="shared" si="2"/>
        <v>1.2</v>
      </c>
      <c r="R26" s="56" t="str">
        <f t="shared" si="4"/>
        <v>F</v>
      </c>
      <c r="S26" s="57" t="str">
        <f t="shared" si="0"/>
        <v>Kém</v>
      </c>
      <c r="T26" s="41" t="str">
        <f t="shared" si="3"/>
        <v/>
      </c>
      <c r="U26" s="1"/>
      <c r="V26" s="44" t="str">
        <f t="shared" si="1"/>
        <v>Học lại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1376</v>
      </c>
      <c r="D27" s="48" t="s">
        <v>137</v>
      </c>
      <c r="E27" s="49" t="s">
        <v>538</v>
      </c>
      <c r="F27" s="50"/>
      <c r="G27" s="47" t="s">
        <v>1171</v>
      </c>
      <c r="H27" s="51">
        <v>10</v>
      </c>
      <c r="I27" s="52">
        <v>7</v>
      </c>
      <c r="J27" s="37" t="s">
        <v>38</v>
      </c>
      <c r="K27" s="52">
        <v>4</v>
      </c>
      <c r="L27" s="58"/>
      <c r="M27" s="58"/>
      <c r="N27" s="58"/>
      <c r="O27" s="58"/>
      <c r="P27" s="54">
        <v>3</v>
      </c>
      <c r="Q27" s="55">
        <f t="shared" si="2"/>
        <v>4.2</v>
      </c>
      <c r="R27" s="56" t="str">
        <f t="shared" si="4"/>
        <v>D</v>
      </c>
      <c r="S27" s="57" t="str">
        <f t="shared" si="0"/>
        <v>Trung bình yếu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1377</v>
      </c>
      <c r="D28" s="48" t="s">
        <v>1378</v>
      </c>
      <c r="E28" s="49" t="s">
        <v>356</v>
      </c>
      <c r="F28" s="50"/>
      <c r="G28" s="47" t="s">
        <v>278</v>
      </c>
      <c r="H28" s="51">
        <v>10</v>
      </c>
      <c r="I28" s="52">
        <v>5</v>
      </c>
      <c r="J28" s="37" t="s">
        <v>38</v>
      </c>
      <c r="K28" s="52">
        <v>4</v>
      </c>
      <c r="L28" s="58"/>
      <c r="M28" s="58"/>
      <c r="N28" s="58"/>
      <c r="O28" s="58"/>
      <c r="P28" s="54">
        <v>2</v>
      </c>
      <c r="Q28" s="55">
        <f t="shared" si="2"/>
        <v>3.3</v>
      </c>
      <c r="R28" s="56" t="str">
        <f t="shared" si="4"/>
        <v>F</v>
      </c>
      <c r="S28" s="57" t="str">
        <f t="shared" si="0"/>
        <v>Kém</v>
      </c>
      <c r="T28" s="41" t="str">
        <f t="shared" si="3"/>
        <v/>
      </c>
      <c r="U28" s="1"/>
      <c r="V28" s="44" t="str">
        <f t="shared" si="1"/>
        <v>Học lại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1379</v>
      </c>
      <c r="D29" s="48" t="s">
        <v>362</v>
      </c>
      <c r="E29" s="49" t="s">
        <v>147</v>
      </c>
      <c r="F29" s="50"/>
      <c r="G29" s="47" t="s">
        <v>93</v>
      </c>
      <c r="H29" s="51">
        <v>10</v>
      </c>
      <c r="I29" s="52">
        <v>8</v>
      </c>
      <c r="J29" s="37" t="s">
        <v>38</v>
      </c>
      <c r="K29" s="52">
        <v>9</v>
      </c>
      <c r="L29" s="58"/>
      <c r="M29" s="58"/>
      <c r="N29" s="58"/>
      <c r="O29" s="58"/>
      <c r="P29" s="54">
        <v>8</v>
      </c>
      <c r="Q29" s="55">
        <f t="shared" si="2"/>
        <v>8.3000000000000007</v>
      </c>
      <c r="R29" s="56" t="str">
        <f t="shared" si="4"/>
        <v>B+</v>
      </c>
      <c r="S29" s="57" t="str">
        <f t="shared" si="0"/>
        <v>Khá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1380</v>
      </c>
      <c r="D30" s="48" t="s">
        <v>760</v>
      </c>
      <c r="E30" s="49" t="s">
        <v>147</v>
      </c>
      <c r="F30" s="50"/>
      <c r="G30" s="47" t="s">
        <v>468</v>
      </c>
      <c r="H30" s="51">
        <v>5</v>
      </c>
      <c r="I30" s="52">
        <v>3</v>
      </c>
      <c r="J30" s="37" t="s">
        <v>38</v>
      </c>
      <c r="K30" s="52">
        <v>4</v>
      </c>
      <c r="L30" s="58"/>
      <c r="M30" s="58"/>
      <c r="N30" s="58"/>
      <c r="O30" s="58"/>
      <c r="P30" s="54">
        <v>6</v>
      </c>
      <c r="Q30" s="55">
        <f t="shared" si="2"/>
        <v>5.4</v>
      </c>
      <c r="R30" s="56" t="str">
        <f t="shared" si="4"/>
        <v>D+</v>
      </c>
      <c r="S30" s="57" t="str">
        <f t="shared" si="0"/>
        <v>Trung bình yếu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1381</v>
      </c>
      <c r="D31" s="48" t="s">
        <v>286</v>
      </c>
      <c r="E31" s="49" t="s">
        <v>147</v>
      </c>
      <c r="F31" s="50"/>
      <c r="G31" s="47" t="s">
        <v>187</v>
      </c>
      <c r="H31" s="51">
        <v>10</v>
      </c>
      <c r="I31" s="52">
        <v>4</v>
      </c>
      <c r="J31" s="37" t="s">
        <v>38</v>
      </c>
      <c r="K31" s="52">
        <v>1</v>
      </c>
      <c r="L31" s="58"/>
      <c r="M31" s="58"/>
      <c r="N31" s="58"/>
      <c r="O31" s="58"/>
      <c r="P31" s="54">
        <v>2</v>
      </c>
      <c r="Q31" s="55">
        <f t="shared" si="2"/>
        <v>2.9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1382</v>
      </c>
      <c r="D32" s="48" t="s">
        <v>1383</v>
      </c>
      <c r="E32" s="49" t="s">
        <v>162</v>
      </c>
      <c r="F32" s="50"/>
      <c r="G32" s="47" t="s">
        <v>104</v>
      </c>
      <c r="H32" s="51">
        <v>10</v>
      </c>
      <c r="I32" s="52">
        <v>6</v>
      </c>
      <c r="J32" s="37" t="s">
        <v>38</v>
      </c>
      <c r="K32" s="52">
        <v>1</v>
      </c>
      <c r="L32" s="58"/>
      <c r="M32" s="58"/>
      <c r="N32" s="58"/>
      <c r="O32" s="58"/>
      <c r="P32" s="54">
        <v>1</v>
      </c>
      <c r="Q32" s="55">
        <f t="shared" si="2"/>
        <v>2.4</v>
      </c>
      <c r="R32" s="56" t="str">
        <f t="shared" si="4"/>
        <v>F</v>
      </c>
      <c r="S32" s="57" t="str">
        <f t="shared" si="0"/>
        <v>Kém</v>
      </c>
      <c r="T32" s="41" t="str">
        <f t="shared" si="3"/>
        <v/>
      </c>
      <c r="U32" s="1"/>
      <c r="V32" s="44" t="str">
        <f t="shared" si="1"/>
        <v>Học lại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1384</v>
      </c>
      <c r="D33" s="48" t="s">
        <v>182</v>
      </c>
      <c r="E33" s="49" t="s">
        <v>1385</v>
      </c>
      <c r="F33" s="50"/>
      <c r="G33" s="47" t="s">
        <v>208</v>
      </c>
      <c r="H33" s="51">
        <v>10</v>
      </c>
      <c r="I33" s="52">
        <v>9</v>
      </c>
      <c r="J33" s="37" t="s">
        <v>38</v>
      </c>
      <c r="K33" s="52">
        <v>4</v>
      </c>
      <c r="L33" s="58"/>
      <c r="M33" s="58"/>
      <c r="N33" s="58"/>
      <c r="O33" s="58"/>
      <c r="P33" s="54">
        <v>9</v>
      </c>
      <c r="Q33" s="55">
        <f t="shared" si="2"/>
        <v>8.6</v>
      </c>
      <c r="R33" s="56" t="str">
        <f t="shared" si="4"/>
        <v>A</v>
      </c>
      <c r="S33" s="57" t="str">
        <f t="shared" si="0"/>
        <v>Giỏi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1386</v>
      </c>
      <c r="D34" s="48" t="s">
        <v>1135</v>
      </c>
      <c r="E34" s="49" t="s">
        <v>552</v>
      </c>
      <c r="F34" s="50"/>
      <c r="G34" s="47" t="s">
        <v>1171</v>
      </c>
      <c r="H34" s="51">
        <v>0</v>
      </c>
      <c r="I34" s="52">
        <v>0</v>
      </c>
      <c r="J34" s="37" t="s">
        <v>38</v>
      </c>
      <c r="K34" s="52">
        <v>0</v>
      </c>
      <c r="L34" s="58"/>
      <c r="M34" s="58"/>
      <c r="N34" s="58"/>
      <c r="O34" s="58"/>
      <c r="P34" s="54" t="s">
        <v>1481</v>
      </c>
      <c r="Q34" s="55">
        <f t="shared" si="2"/>
        <v>0</v>
      </c>
      <c r="R34" s="56" t="str">
        <f t="shared" si="4"/>
        <v>F</v>
      </c>
      <c r="S34" s="57" t="str">
        <f t="shared" si="0"/>
        <v>Kém</v>
      </c>
      <c r="T34" s="41" t="str">
        <f t="shared" si="3"/>
        <v>Không đủ ĐKDT</v>
      </c>
      <c r="U34" s="1"/>
      <c r="V34" s="44" t="str">
        <f t="shared" si="1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1387</v>
      </c>
      <c r="D35" s="48" t="s">
        <v>443</v>
      </c>
      <c r="E35" s="49" t="s">
        <v>168</v>
      </c>
      <c r="F35" s="50"/>
      <c r="G35" s="47" t="s">
        <v>980</v>
      </c>
      <c r="H35" s="51">
        <v>10</v>
      </c>
      <c r="I35" s="52">
        <v>6</v>
      </c>
      <c r="J35" s="37" t="s">
        <v>38</v>
      </c>
      <c r="K35" s="52">
        <v>1</v>
      </c>
      <c r="L35" s="58"/>
      <c r="M35" s="58"/>
      <c r="N35" s="58"/>
      <c r="O35" s="58"/>
      <c r="P35" s="54">
        <v>2</v>
      </c>
      <c r="Q35" s="55">
        <f t="shared" si="2"/>
        <v>3.1</v>
      </c>
      <c r="R35" s="56" t="str">
        <f t="shared" si="4"/>
        <v>F</v>
      </c>
      <c r="S35" s="57" t="str">
        <f t="shared" si="0"/>
        <v>Kém</v>
      </c>
      <c r="T35" s="41" t="str">
        <f t="shared" si="3"/>
        <v/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1388</v>
      </c>
      <c r="D36" s="48" t="s">
        <v>91</v>
      </c>
      <c r="E36" s="49" t="s">
        <v>168</v>
      </c>
      <c r="F36" s="50"/>
      <c r="G36" s="47" t="s">
        <v>116</v>
      </c>
      <c r="H36" s="51">
        <v>5</v>
      </c>
      <c r="I36" s="52">
        <v>0</v>
      </c>
      <c r="J36" s="37" t="s">
        <v>38</v>
      </c>
      <c r="K36" s="52">
        <v>0</v>
      </c>
      <c r="L36" s="58"/>
      <c r="M36" s="58"/>
      <c r="N36" s="58"/>
      <c r="O36" s="58"/>
      <c r="P36" s="54" t="s">
        <v>1481</v>
      </c>
      <c r="Q36" s="55">
        <f t="shared" si="2"/>
        <v>0</v>
      </c>
      <c r="R36" s="56" t="str">
        <f t="shared" si="4"/>
        <v>F</v>
      </c>
      <c r="S36" s="57" t="str">
        <f t="shared" si="0"/>
        <v>Kém</v>
      </c>
      <c r="T36" s="41" t="str">
        <f t="shared" si="3"/>
        <v>Không đủ ĐKDT</v>
      </c>
      <c r="U36" s="1"/>
      <c r="V36" s="44" t="str">
        <f t="shared" si="1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1389</v>
      </c>
      <c r="D37" s="48" t="s">
        <v>1390</v>
      </c>
      <c r="E37" s="49" t="s">
        <v>172</v>
      </c>
      <c r="F37" s="50"/>
      <c r="G37" s="47" t="s">
        <v>1171</v>
      </c>
      <c r="H37" s="51">
        <v>10</v>
      </c>
      <c r="I37" s="52">
        <v>6</v>
      </c>
      <c r="J37" s="37" t="s">
        <v>38</v>
      </c>
      <c r="K37" s="52">
        <v>1</v>
      </c>
      <c r="L37" s="58"/>
      <c r="M37" s="58"/>
      <c r="N37" s="58"/>
      <c r="O37" s="58"/>
      <c r="P37" s="54">
        <v>4</v>
      </c>
      <c r="Q37" s="55">
        <f t="shared" si="2"/>
        <v>4.5</v>
      </c>
      <c r="R37" s="56" t="str">
        <f t="shared" si="4"/>
        <v>D</v>
      </c>
      <c r="S37" s="57" t="str">
        <f t="shared" si="0"/>
        <v>Trung bình yếu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1391</v>
      </c>
      <c r="D38" s="48" t="s">
        <v>936</v>
      </c>
      <c r="E38" s="49" t="s">
        <v>172</v>
      </c>
      <c r="F38" s="50"/>
      <c r="G38" s="47" t="s">
        <v>85</v>
      </c>
      <c r="H38" s="51">
        <v>10</v>
      </c>
      <c r="I38" s="52">
        <v>5</v>
      </c>
      <c r="J38" s="37" t="s">
        <v>38</v>
      </c>
      <c r="K38" s="52">
        <v>4</v>
      </c>
      <c r="L38" s="58"/>
      <c r="M38" s="58"/>
      <c r="N38" s="58"/>
      <c r="O38" s="58"/>
      <c r="P38" s="54">
        <v>6</v>
      </c>
      <c r="Q38" s="55">
        <f t="shared" si="2"/>
        <v>6.1</v>
      </c>
      <c r="R38" s="56" t="str">
        <f t="shared" si="4"/>
        <v>C</v>
      </c>
      <c r="S38" s="57" t="str">
        <f t="shared" si="0"/>
        <v>Trung bình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1392</v>
      </c>
      <c r="D39" s="48" t="s">
        <v>1393</v>
      </c>
      <c r="E39" s="49" t="s">
        <v>371</v>
      </c>
      <c r="F39" s="50"/>
      <c r="G39" s="47" t="s">
        <v>108</v>
      </c>
      <c r="H39" s="51">
        <v>10</v>
      </c>
      <c r="I39" s="52">
        <v>4</v>
      </c>
      <c r="J39" s="37" t="s">
        <v>38</v>
      </c>
      <c r="K39" s="52">
        <v>4</v>
      </c>
      <c r="L39" s="58"/>
      <c r="M39" s="58"/>
      <c r="N39" s="58"/>
      <c r="O39" s="58"/>
      <c r="P39" s="54">
        <v>1</v>
      </c>
      <c r="Q39" s="55">
        <f t="shared" si="2"/>
        <v>2.5</v>
      </c>
      <c r="R39" s="56" t="str">
        <f t="shared" si="4"/>
        <v>F</v>
      </c>
      <c r="S39" s="57" t="str">
        <f t="shared" si="0"/>
        <v>Kém</v>
      </c>
      <c r="T39" s="41" t="str">
        <f t="shared" si="3"/>
        <v/>
      </c>
      <c r="U39" s="1"/>
      <c r="V39" s="44" t="str">
        <f t="shared" si="1"/>
        <v>Học lại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1394</v>
      </c>
      <c r="D40" s="48" t="s">
        <v>946</v>
      </c>
      <c r="E40" s="49" t="s">
        <v>371</v>
      </c>
      <c r="F40" s="50"/>
      <c r="G40" s="47" t="s">
        <v>116</v>
      </c>
      <c r="H40" s="51">
        <v>5</v>
      </c>
      <c r="I40" s="52">
        <v>0</v>
      </c>
      <c r="J40" s="37" t="s">
        <v>38</v>
      </c>
      <c r="K40" s="52">
        <v>0</v>
      </c>
      <c r="L40" s="58"/>
      <c r="M40" s="58"/>
      <c r="N40" s="58"/>
      <c r="O40" s="58"/>
      <c r="P40" s="54" t="s">
        <v>1481</v>
      </c>
      <c r="Q40" s="55">
        <f t="shared" si="2"/>
        <v>0</v>
      </c>
      <c r="R40" s="56" t="str">
        <f t="shared" si="4"/>
        <v>F</v>
      </c>
      <c r="S40" s="57" t="str">
        <f t="shared" si="0"/>
        <v>Kém</v>
      </c>
      <c r="T40" s="41" t="str">
        <f t="shared" si="3"/>
        <v>Không đủ ĐKDT</v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1395</v>
      </c>
      <c r="D41" s="48" t="s">
        <v>1396</v>
      </c>
      <c r="E41" s="49" t="s">
        <v>379</v>
      </c>
      <c r="F41" s="50"/>
      <c r="G41" s="47" t="s">
        <v>278</v>
      </c>
      <c r="H41" s="51">
        <v>10</v>
      </c>
      <c r="I41" s="52">
        <v>6</v>
      </c>
      <c r="J41" s="37" t="s">
        <v>38</v>
      </c>
      <c r="K41" s="52">
        <v>1</v>
      </c>
      <c r="L41" s="58"/>
      <c r="M41" s="58"/>
      <c r="N41" s="58"/>
      <c r="O41" s="58"/>
      <c r="P41" s="54">
        <v>4</v>
      </c>
      <c r="Q41" s="55">
        <f t="shared" si="2"/>
        <v>4.5</v>
      </c>
      <c r="R41" s="56" t="str">
        <f t="shared" si="4"/>
        <v>D</v>
      </c>
      <c r="S41" s="57" t="str">
        <f t="shared" si="0"/>
        <v>Trung bình yếu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1397</v>
      </c>
      <c r="D42" s="48" t="s">
        <v>1398</v>
      </c>
      <c r="E42" s="49" t="s">
        <v>1399</v>
      </c>
      <c r="F42" s="50"/>
      <c r="G42" s="47" t="s">
        <v>187</v>
      </c>
      <c r="H42" s="51">
        <v>10</v>
      </c>
      <c r="I42" s="52">
        <v>5</v>
      </c>
      <c r="J42" s="37" t="s">
        <v>38</v>
      </c>
      <c r="K42" s="52">
        <v>1</v>
      </c>
      <c r="L42" s="58"/>
      <c r="M42" s="58"/>
      <c r="N42" s="58"/>
      <c r="O42" s="58"/>
      <c r="P42" s="54">
        <v>4</v>
      </c>
      <c r="Q42" s="55">
        <f t="shared" si="2"/>
        <v>4.4000000000000004</v>
      </c>
      <c r="R42" s="56" t="str">
        <f t="shared" si="4"/>
        <v>D</v>
      </c>
      <c r="S42" s="57" t="str">
        <f t="shared" si="0"/>
        <v>Trung bình yếu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1400</v>
      </c>
      <c r="D43" s="48" t="s">
        <v>1336</v>
      </c>
      <c r="E43" s="49" t="s">
        <v>193</v>
      </c>
      <c r="F43" s="50"/>
      <c r="G43" s="47" t="s">
        <v>278</v>
      </c>
      <c r="H43" s="51">
        <v>10</v>
      </c>
      <c r="I43" s="52">
        <v>5</v>
      </c>
      <c r="J43" s="37" t="s">
        <v>38</v>
      </c>
      <c r="K43" s="52">
        <v>4</v>
      </c>
      <c r="L43" s="58"/>
      <c r="M43" s="58"/>
      <c r="N43" s="58"/>
      <c r="O43" s="58"/>
      <c r="P43" s="54">
        <v>6</v>
      </c>
      <c r="Q43" s="55">
        <f t="shared" si="2"/>
        <v>6.1</v>
      </c>
      <c r="R43" s="56" t="str">
        <f t="shared" si="4"/>
        <v>C</v>
      </c>
      <c r="S43" s="57" t="str">
        <f t="shared" si="0"/>
        <v>Trung bình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1401</v>
      </c>
      <c r="D44" s="48" t="s">
        <v>342</v>
      </c>
      <c r="E44" s="49" t="s">
        <v>1016</v>
      </c>
      <c r="F44" s="50"/>
      <c r="G44" s="47" t="s">
        <v>104</v>
      </c>
      <c r="H44" s="51">
        <v>5</v>
      </c>
      <c r="I44" s="52">
        <v>0</v>
      </c>
      <c r="J44" s="37" t="s">
        <v>38</v>
      </c>
      <c r="K44" s="52">
        <v>0</v>
      </c>
      <c r="L44" s="58"/>
      <c r="M44" s="58"/>
      <c r="N44" s="58"/>
      <c r="O44" s="58"/>
      <c r="P44" s="54" t="s">
        <v>1481</v>
      </c>
      <c r="Q44" s="55">
        <f t="shared" si="2"/>
        <v>0</v>
      </c>
      <c r="R44" s="56" t="str">
        <f t="shared" si="4"/>
        <v>F</v>
      </c>
      <c r="S44" s="57" t="str">
        <f t="shared" si="0"/>
        <v>Kém</v>
      </c>
      <c r="T44" s="41" t="str">
        <f t="shared" si="3"/>
        <v>Không đủ ĐKDT</v>
      </c>
      <c r="U44" s="1"/>
      <c r="V44" s="44" t="str">
        <f t="shared" si="1"/>
        <v>Học lại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1402</v>
      </c>
      <c r="D45" s="48" t="s">
        <v>1403</v>
      </c>
      <c r="E45" s="49" t="s">
        <v>204</v>
      </c>
      <c r="F45" s="50"/>
      <c r="G45" s="47" t="s">
        <v>259</v>
      </c>
      <c r="H45" s="51">
        <v>7</v>
      </c>
      <c r="I45" s="52">
        <v>9</v>
      </c>
      <c r="J45" s="37" t="s">
        <v>38</v>
      </c>
      <c r="K45" s="52">
        <v>4</v>
      </c>
      <c r="L45" s="58"/>
      <c r="M45" s="58"/>
      <c r="N45" s="58"/>
      <c r="O45" s="58"/>
      <c r="P45" s="54">
        <v>4</v>
      </c>
      <c r="Q45" s="55">
        <f t="shared" si="2"/>
        <v>4.8</v>
      </c>
      <c r="R45" s="56" t="str">
        <f t="shared" si="4"/>
        <v>D</v>
      </c>
      <c r="S45" s="57" t="str">
        <f t="shared" si="0"/>
        <v>Trung bình yếu</v>
      </c>
      <c r="T45" s="41" t="str">
        <f t="shared" si="3"/>
        <v/>
      </c>
      <c r="U45" s="1"/>
      <c r="V45" s="44" t="str">
        <f t="shared" si="1"/>
        <v>Đạt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1404</v>
      </c>
      <c r="D46" s="48" t="s">
        <v>1405</v>
      </c>
      <c r="E46" s="49" t="s">
        <v>395</v>
      </c>
      <c r="F46" s="50"/>
      <c r="G46" s="47" t="s">
        <v>479</v>
      </c>
      <c r="H46" s="51">
        <v>5</v>
      </c>
      <c r="I46" s="52">
        <v>0</v>
      </c>
      <c r="J46" s="37" t="s">
        <v>38</v>
      </c>
      <c r="K46" s="52">
        <v>0</v>
      </c>
      <c r="L46" s="58"/>
      <c r="M46" s="58"/>
      <c r="N46" s="58"/>
      <c r="O46" s="58"/>
      <c r="P46" s="54" t="s">
        <v>1481</v>
      </c>
      <c r="Q46" s="55">
        <f t="shared" si="2"/>
        <v>0</v>
      </c>
      <c r="R46" s="56" t="str">
        <f t="shared" si="4"/>
        <v>F</v>
      </c>
      <c r="S46" s="57" t="str">
        <f t="shared" si="0"/>
        <v>Kém</v>
      </c>
      <c r="T46" s="41" t="str">
        <f t="shared" si="3"/>
        <v>Không đủ ĐKDT</v>
      </c>
      <c r="U46" s="1"/>
      <c r="V46" s="44" t="str">
        <f t="shared" si="1"/>
        <v>Học lại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1406</v>
      </c>
      <c r="D47" s="48" t="s">
        <v>1407</v>
      </c>
      <c r="E47" s="49" t="s">
        <v>395</v>
      </c>
      <c r="F47" s="50"/>
      <c r="G47" s="47" t="s">
        <v>1039</v>
      </c>
      <c r="H47" s="51">
        <v>5</v>
      </c>
      <c r="I47" s="52">
        <v>1</v>
      </c>
      <c r="J47" s="37" t="s">
        <v>38</v>
      </c>
      <c r="K47" s="52">
        <v>1</v>
      </c>
      <c r="L47" s="58"/>
      <c r="M47" s="58"/>
      <c r="N47" s="58"/>
      <c r="O47" s="58"/>
      <c r="P47" s="54" t="s">
        <v>1479</v>
      </c>
      <c r="Q47" s="55">
        <f t="shared" si="2"/>
        <v>0</v>
      </c>
      <c r="R47" s="56" t="str">
        <f t="shared" si="4"/>
        <v>F</v>
      </c>
      <c r="S47" s="57" t="str">
        <f t="shared" si="0"/>
        <v>Kém</v>
      </c>
      <c r="T47" s="41" t="str">
        <f t="shared" si="3"/>
        <v>Vắng</v>
      </c>
      <c r="U47" s="1"/>
      <c r="V47" s="44" t="str">
        <f t="shared" si="1"/>
        <v>Học lại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1408</v>
      </c>
      <c r="D48" s="48" t="s">
        <v>1407</v>
      </c>
      <c r="E48" s="49" t="s">
        <v>395</v>
      </c>
      <c r="F48" s="50"/>
      <c r="G48" s="47" t="s">
        <v>1470</v>
      </c>
      <c r="H48" s="51">
        <v>0</v>
      </c>
      <c r="I48" s="52">
        <v>0</v>
      </c>
      <c r="J48" s="37" t="s">
        <v>38</v>
      </c>
      <c r="K48" s="52">
        <v>0</v>
      </c>
      <c r="L48" s="58"/>
      <c r="M48" s="58"/>
      <c r="N48" s="58"/>
      <c r="O48" s="58"/>
      <c r="P48" s="54" t="s">
        <v>1481</v>
      </c>
      <c r="Q48" s="55">
        <f t="shared" si="2"/>
        <v>0</v>
      </c>
      <c r="R48" s="56" t="str">
        <f t="shared" si="4"/>
        <v>F</v>
      </c>
      <c r="S48" s="57" t="str">
        <f t="shared" si="0"/>
        <v>Kém</v>
      </c>
      <c r="T48" s="41" t="str">
        <f t="shared" si="3"/>
        <v>Không đủ ĐKDT</v>
      </c>
      <c r="U48" s="1"/>
      <c r="V48" s="44" t="str">
        <f t="shared" si="1"/>
        <v>Học lại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41</v>
      </c>
      <c r="C49" s="47" t="s">
        <v>1409</v>
      </c>
      <c r="D49" s="48" t="s">
        <v>1066</v>
      </c>
      <c r="E49" s="49" t="s">
        <v>847</v>
      </c>
      <c r="F49" s="50"/>
      <c r="G49" s="47" t="s">
        <v>165</v>
      </c>
      <c r="H49" s="51">
        <v>10</v>
      </c>
      <c r="I49" s="52">
        <v>4</v>
      </c>
      <c r="J49" s="37" t="s">
        <v>38</v>
      </c>
      <c r="K49" s="52">
        <v>1</v>
      </c>
      <c r="L49" s="58"/>
      <c r="M49" s="58"/>
      <c r="N49" s="58"/>
      <c r="O49" s="58"/>
      <c r="P49" s="54">
        <v>2</v>
      </c>
      <c r="Q49" s="55">
        <f t="shared" si="2"/>
        <v>2.9</v>
      </c>
      <c r="R49" s="56" t="str">
        <f t="shared" si="4"/>
        <v>F</v>
      </c>
      <c r="S49" s="57" t="str">
        <f t="shared" si="0"/>
        <v>Kém</v>
      </c>
      <c r="T49" s="41" t="str">
        <f t="shared" si="3"/>
        <v/>
      </c>
      <c r="U49" s="1"/>
      <c r="V49" s="44" t="str">
        <f t="shared" si="1"/>
        <v>Học lại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42</v>
      </c>
      <c r="C50" s="47" t="s">
        <v>1410</v>
      </c>
      <c r="D50" s="48" t="s">
        <v>1411</v>
      </c>
      <c r="E50" s="49" t="s">
        <v>847</v>
      </c>
      <c r="F50" s="50"/>
      <c r="G50" s="47" t="s">
        <v>131</v>
      </c>
      <c r="H50" s="51">
        <v>7</v>
      </c>
      <c r="I50" s="52">
        <v>4</v>
      </c>
      <c r="J50" s="37" t="s">
        <v>38</v>
      </c>
      <c r="K50" s="52">
        <v>1</v>
      </c>
      <c r="L50" s="58"/>
      <c r="M50" s="58"/>
      <c r="N50" s="58"/>
      <c r="O50" s="58"/>
      <c r="P50" s="54">
        <v>5</v>
      </c>
      <c r="Q50" s="55">
        <f t="shared" si="2"/>
        <v>4.7</v>
      </c>
      <c r="R50" s="56" t="str">
        <f t="shared" si="4"/>
        <v>D</v>
      </c>
      <c r="S50" s="57" t="str">
        <f t="shared" si="0"/>
        <v>Trung bình yếu</v>
      </c>
      <c r="T50" s="41" t="str">
        <f t="shared" si="3"/>
        <v/>
      </c>
      <c r="U50" s="1"/>
      <c r="V50" s="44" t="str">
        <f t="shared" si="1"/>
        <v>Đạt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43</v>
      </c>
      <c r="C51" s="47" t="s">
        <v>1412</v>
      </c>
      <c r="D51" s="48" t="s">
        <v>1413</v>
      </c>
      <c r="E51" s="49" t="s">
        <v>403</v>
      </c>
      <c r="F51" s="50"/>
      <c r="G51" s="47" t="s">
        <v>1038</v>
      </c>
      <c r="H51" s="51">
        <v>10</v>
      </c>
      <c r="I51" s="52">
        <v>1</v>
      </c>
      <c r="J51" s="37" t="s">
        <v>38</v>
      </c>
      <c r="K51" s="52">
        <v>1</v>
      </c>
      <c r="L51" s="58"/>
      <c r="M51" s="58"/>
      <c r="N51" s="58"/>
      <c r="O51" s="58"/>
      <c r="P51" s="54">
        <v>1</v>
      </c>
      <c r="Q51" s="55">
        <f t="shared" si="2"/>
        <v>1.9</v>
      </c>
      <c r="R51" s="56" t="str">
        <f t="shared" si="4"/>
        <v>F</v>
      </c>
      <c r="S51" s="57" t="str">
        <f t="shared" si="0"/>
        <v>Kém</v>
      </c>
      <c r="T51" s="41" t="str">
        <f t="shared" si="3"/>
        <v/>
      </c>
      <c r="U51" s="1"/>
      <c r="V51" s="44" t="str">
        <f t="shared" si="1"/>
        <v>Học lại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44</v>
      </c>
      <c r="C52" s="47" t="s">
        <v>1414</v>
      </c>
      <c r="D52" s="48" t="s">
        <v>1415</v>
      </c>
      <c r="E52" s="49" t="s">
        <v>1416</v>
      </c>
      <c r="F52" s="50"/>
      <c r="G52" s="47" t="s">
        <v>637</v>
      </c>
      <c r="H52" s="51">
        <v>7</v>
      </c>
      <c r="I52" s="52">
        <v>3</v>
      </c>
      <c r="J52" s="37" t="s">
        <v>38</v>
      </c>
      <c r="K52" s="52">
        <v>1</v>
      </c>
      <c r="L52" s="58"/>
      <c r="M52" s="58"/>
      <c r="N52" s="58"/>
      <c r="O52" s="58"/>
      <c r="P52" s="54">
        <v>5</v>
      </c>
      <c r="Q52" s="55">
        <f t="shared" si="2"/>
        <v>4.5999999999999996</v>
      </c>
      <c r="R52" s="56" t="str">
        <f t="shared" si="4"/>
        <v>D</v>
      </c>
      <c r="S52" s="57" t="str">
        <f t="shared" si="0"/>
        <v>Trung bình yếu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45</v>
      </c>
      <c r="C53" s="47" t="s">
        <v>1417</v>
      </c>
      <c r="D53" s="48" t="s">
        <v>1418</v>
      </c>
      <c r="E53" s="49" t="s">
        <v>1419</v>
      </c>
      <c r="F53" s="50"/>
      <c r="G53" s="47" t="s">
        <v>108</v>
      </c>
      <c r="H53" s="51">
        <v>10</v>
      </c>
      <c r="I53" s="52">
        <v>1</v>
      </c>
      <c r="J53" s="37" t="s">
        <v>38</v>
      </c>
      <c r="K53" s="52">
        <v>1</v>
      </c>
      <c r="L53" s="58"/>
      <c r="M53" s="58"/>
      <c r="N53" s="58"/>
      <c r="O53" s="58"/>
      <c r="P53" s="54" t="s">
        <v>1479</v>
      </c>
      <c r="Q53" s="55">
        <f t="shared" si="2"/>
        <v>0</v>
      </c>
      <c r="R53" s="56" t="str">
        <f t="shared" si="4"/>
        <v>F</v>
      </c>
      <c r="S53" s="57" t="str">
        <f t="shared" si="0"/>
        <v>Kém</v>
      </c>
      <c r="T53" s="41" t="s">
        <v>1480</v>
      </c>
      <c r="U53" s="1"/>
      <c r="V53" s="44" t="str">
        <f t="shared" si="1"/>
        <v>Học lại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46</v>
      </c>
      <c r="C54" s="47" t="s">
        <v>1420</v>
      </c>
      <c r="D54" s="48" t="s">
        <v>1421</v>
      </c>
      <c r="E54" s="49" t="s">
        <v>416</v>
      </c>
      <c r="F54" s="50"/>
      <c r="G54" s="47" t="s">
        <v>474</v>
      </c>
      <c r="H54" s="51">
        <v>10</v>
      </c>
      <c r="I54" s="52">
        <v>4</v>
      </c>
      <c r="J54" s="37" t="s">
        <v>38</v>
      </c>
      <c r="K54" s="52">
        <v>1</v>
      </c>
      <c r="L54" s="58"/>
      <c r="M54" s="58"/>
      <c r="N54" s="58"/>
      <c r="O54" s="58"/>
      <c r="P54" s="54">
        <v>2</v>
      </c>
      <c r="Q54" s="55">
        <f t="shared" si="2"/>
        <v>2.9</v>
      </c>
      <c r="R54" s="56" t="str">
        <f t="shared" si="4"/>
        <v>F</v>
      </c>
      <c r="S54" s="57" t="str">
        <f t="shared" si="0"/>
        <v>Kém</v>
      </c>
      <c r="T54" s="41" t="str">
        <f t="shared" si="3"/>
        <v/>
      </c>
      <c r="U54" s="1"/>
      <c r="V54" s="44" t="str">
        <f t="shared" si="1"/>
        <v>Học lại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47</v>
      </c>
      <c r="C55" s="47" t="s">
        <v>1422</v>
      </c>
      <c r="D55" s="48" t="s">
        <v>721</v>
      </c>
      <c r="E55" s="49" t="s">
        <v>226</v>
      </c>
      <c r="F55" s="50"/>
      <c r="G55" s="47" t="s">
        <v>466</v>
      </c>
      <c r="H55" s="51">
        <v>10</v>
      </c>
      <c r="I55" s="52">
        <v>7</v>
      </c>
      <c r="J55" s="37" t="s">
        <v>38</v>
      </c>
      <c r="K55" s="52">
        <v>8</v>
      </c>
      <c r="L55" s="58"/>
      <c r="M55" s="58"/>
      <c r="N55" s="58"/>
      <c r="O55" s="58"/>
      <c r="P55" s="54">
        <v>5</v>
      </c>
      <c r="Q55" s="55">
        <f t="shared" si="2"/>
        <v>6</v>
      </c>
      <c r="R55" s="56" t="str">
        <f t="shared" si="4"/>
        <v>C</v>
      </c>
      <c r="S55" s="57" t="str">
        <f t="shared" si="0"/>
        <v>Trung bình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48</v>
      </c>
      <c r="C56" s="47" t="s">
        <v>1423</v>
      </c>
      <c r="D56" s="48" t="s">
        <v>1424</v>
      </c>
      <c r="E56" s="49" t="s">
        <v>226</v>
      </c>
      <c r="F56" s="50"/>
      <c r="G56" s="47" t="s">
        <v>278</v>
      </c>
      <c r="H56" s="51">
        <v>7</v>
      </c>
      <c r="I56" s="52">
        <v>4</v>
      </c>
      <c r="J56" s="37" t="s">
        <v>38</v>
      </c>
      <c r="K56" s="52">
        <v>1</v>
      </c>
      <c r="L56" s="58"/>
      <c r="M56" s="58"/>
      <c r="N56" s="58"/>
      <c r="O56" s="58"/>
      <c r="P56" s="54" t="s">
        <v>1479</v>
      </c>
      <c r="Q56" s="55">
        <f t="shared" si="2"/>
        <v>0</v>
      </c>
      <c r="R56" s="56" t="str">
        <f t="shared" si="4"/>
        <v>F</v>
      </c>
      <c r="S56" s="57" t="str">
        <f t="shared" si="0"/>
        <v>Kém</v>
      </c>
      <c r="T56" s="41" t="s">
        <v>1480</v>
      </c>
      <c r="U56" s="1"/>
      <c r="V56" s="44" t="str">
        <f t="shared" si="1"/>
        <v>Học lại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49</v>
      </c>
      <c r="C57" s="47" t="s">
        <v>1425</v>
      </c>
      <c r="D57" s="48" t="s">
        <v>1426</v>
      </c>
      <c r="E57" s="49" t="s">
        <v>226</v>
      </c>
      <c r="F57" s="50"/>
      <c r="G57" s="47" t="s">
        <v>187</v>
      </c>
      <c r="H57" s="51">
        <v>5</v>
      </c>
      <c r="I57" s="52">
        <v>1</v>
      </c>
      <c r="J57" s="37" t="s">
        <v>38</v>
      </c>
      <c r="K57" s="52">
        <v>1</v>
      </c>
      <c r="L57" s="58"/>
      <c r="M57" s="58"/>
      <c r="N57" s="58"/>
      <c r="O57" s="58"/>
      <c r="P57" s="54" t="s">
        <v>1479</v>
      </c>
      <c r="Q57" s="55">
        <f t="shared" si="2"/>
        <v>0</v>
      </c>
      <c r="R57" s="56" t="str">
        <f t="shared" si="4"/>
        <v>F</v>
      </c>
      <c r="S57" s="57" t="str">
        <f t="shared" si="0"/>
        <v>Kém</v>
      </c>
      <c r="T57" s="41" t="s">
        <v>1480</v>
      </c>
      <c r="U57" s="1"/>
      <c r="V57" s="44" t="str">
        <f t="shared" si="1"/>
        <v>Học lại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50</v>
      </c>
      <c r="C58" s="47" t="s">
        <v>1427</v>
      </c>
      <c r="D58" s="48" t="s">
        <v>1428</v>
      </c>
      <c r="E58" s="49" t="s">
        <v>1325</v>
      </c>
      <c r="F58" s="50"/>
      <c r="G58" s="47" t="s">
        <v>219</v>
      </c>
      <c r="H58" s="51">
        <v>10</v>
      </c>
      <c r="I58" s="52">
        <v>7</v>
      </c>
      <c r="J58" s="37" t="s">
        <v>38</v>
      </c>
      <c r="K58" s="52">
        <v>4</v>
      </c>
      <c r="L58" s="58"/>
      <c r="M58" s="58"/>
      <c r="N58" s="58"/>
      <c r="O58" s="58"/>
      <c r="P58" s="54">
        <v>3</v>
      </c>
      <c r="Q58" s="55">
        <f t="shared" si="2"/>
        <v>4.2</v>
      </c>
      <c r="R58" s="56" t="str">
        <f t="shared" si="4"/>
        <v>D</v>
      </c>
      <c r="S58" s="57" t="str">
        <f t="shared" si="0"/>
        <v>Trung bình yếu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51</v>
      </c>
      <c r="C59" s="47" t="s">
        <v>1429</v>
      </c>
      <c r="D59" s="48" t="s">
        <v>1053</v>
      </c>
      <c r="E59" s="49" t="s">
        <v>432</v>
      </c>
      <c r="F59" s="50"/>
      <c r="G59" s="47" t="s">
        <v>187</v>
      </c>
      <c r="H59" s="51">
        <v>7</v>
      </c>
      <c r="I59" s="52">
        <v>3</v>
      </c>
      <c r="J59" s="37" t="s">
        <v>38</v>
      </c>
      <c r="K59" s="52">
        <v>1</v>
      </c>
      <c r="L59" s="58"/>
      <c r="M59" s="58"/>
      <c r="N59" s="58"/>
      <c r="O59" s="58"/>
      <c r="P59" s="54">
        <v>1</v>
      </c>
      <c r="Q59" s="55">
        <f t="shared" si="2"/>
        <v>1.8</v>
      </c>
      <c r="R59" s="56" t="str">
        <f t="shared" si="4"/>
        <v>F</v>
      </c>
      <c r="S59" s="57" t="str">
        <f t="shared" si="0"/>
        <v>Kém</v>
      </c>
      <c r="T59" s="41" t="str">
        <f t="shared" si="3"/>
        <v/>
      </c>
      <c r="U59" s="1"/>
      <c r="V59" s="44" t="str">
        <f t="shared" si="1"/>
        <v>Học lại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52</v>
      </c>
      <c r="C60" s="47" t="s">
        <v>1430</v>
      </c>
      <c r="D60" s="48" t="s">
        <v>1431</v>
      </c>
      <c r="E60" s="49" t="s">
        <v>753</v>
      </c>
      <c r="F60" s="50"/>
      <c r="G60" s="47" t="s">
        <v>116</v>
      </c>
      <c r="H60" s="51">
        <v>7</v>
      </c>
      <c r="I60" s="52">
        <v>3</v>
      </c>
      <c r="J60" s="37" t="s">
        <v>38</v>
      </c>
      <c r="K60" s="52">
        <v>1</v>
      </c>
      <c r="L60" s="58"/>
      <c r="M60" s="58"/>
      <c r="N60" s="58"/>
      <c r="O60" s="58"/>
      <c r="P60" s="54">
        <v>2</v>
      </c>
      <c r="Q60" s="55">
        <f t="shared" si="2"/>
        <v>2.5</v>
      </c>
      <c r="R60" s="56" t="str">
        <f t="shared" si="4"/>
        <v>F</v>
      </c>
      <c r="S60" s="57" t="str">
        <f t="shared" si="0"/>
        <v>Kém</v>
      </c>
      <c r="T60" s="41" t="str">
        <f t="shared" si="3"/>
        <v/>
      </c>
      <c r="U60" s="1"/>
      <c r="V60" s="44" t="str">
        <f t="shared" si="1"/>
        <v>Học lại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53</v>
      </c>
      <c r="C61" s="47" t="s">
        <v>1432</v>
      </c>
      <c r="D61" s="48" t="s">
        <v>607</v>
      </c>
      <c r="E61" s="49" t="s">
        <v>250</v>
      </c>
      <c r="F61" s="50"/>
      <c r="G61" s="47" t="s">
        <v>272</v>
      </c>
      <c r="H61" s="51">
        <v>5</v>
      </c>
      <c r="I61" s="52">
        <v>5</v>
      </c>
      <c r="J61" s="37" t="s">
        <v>38</v>
      </c>
      <c r="K61" s="52">
        <v>1</v>
      </c>
      <c r="L61" s="58"/>
      <c r="M61" s="58"/>
      <c r="N61" s="58"/>
      <c r="O61" s="58"/>
      <c r="P61" s="54">
        <v>1</v>
      </c>
      <c r="Q61" s="55">
        <f t="shared" si="2"/>
        <v>1.8</v>
      </c>
      <c r="R61" s="56" t="str">
        <f t="shared" si="4"/>
        <v>F</v>
      </c>
      <c r="S61" s="57" t="str">
        <f t="shared" si="0"/>
        <v>Kém</v>
      </c>
      <c r="T61" s="41" t="str">
        <f t="shared" si="3"/>
        <v/>
      </c>
      <c r="U61" s="1"/>
      <c r="V61" s="44" t="str">
        <f t="shared" si="1"/>
        <v>Học lại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54</v>
      </c>
      <c r="C62" s="47" t="s">
        <v>1433</v>
      </c>
      <c r="D62" s="48" t="s">
        <v>397</v>
      </c>
      <c r="E62" s="49" t="s">
        <v>250</v>
      </c>
      <c r="F62" s="50"/>
      <c r="G62" s="47" t="s">
        <v>278</v>
      </c>
      <c r="H62" s="51">
        <v>10</v>
      </c>
      <c r="I62" s="52">
        <v>3</v>
      </c>
      <c r="J62" s="37" t="s">
        <v>38</v>
      </c>
      <c r="K62" s="52">
        <v>4</v>
      </c>
      <c r="L62" s="58"/>
      <c r="M62" s="58"/>
      <c r="N62" s="58"/>
      <c r="O62" s="58"/>
      <c r="P62" s="54">
        <v>2</v>
      </c>
      <c r="Q62" s="55">
        <f t="shared" si="2"/>
        <v>3.1</v>
      </c>
      <c r="R62" s="56" t="str">
        <f t="shared" si="4"/>
        <v>F</v>
      </c>
      <c r="S62" s="57" t="str">
        <f t="shared" si="0"/>
        <v>Kém</v>
      </c>
      <c r="T62" s="41" t="str">
        <f t="shared" si="3"/>
        <v/>
      </c>
      <c r="U62" s="1"/>
      <c r="V62" s="44" t="str">
        <f t="shared" si="1"/>
        <v>Học lại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55</v>
      </c>
      <c r="C63" s="47" t="s">
        <v>1434</v>
      </c>
      <c r="D63" s="48" t="s">
        <v>129</v>
      </c>
      <c r="E63" s="49" t="s">
        <v>441</v>
      </c>
      <c r="F63" s="50"/>
      <c r="G63" s="47" t="s">
        <v>112</v>
      </c>
      <c r="H63" s="51">
        <v>7</v>
      </c>
      <c r="I63" s="52">
        <v>1</v>
      </c>
      <c r="J63" s="37" t="s">
        <v>38</v>
      </c>
      <c r="K63" s="52">
        <v>1</v>
      </c>
      <c r="L63" s="58"/>
      <c r="M63" s="58"/>
      <c r="N63" s="58"/>
      <c r="O63" s="58"/>
      <c r="P63" s="54" t="s">
        <v>1479</v>
      </c>
      <c r="Q63" s="55">
        <f t="shared" si="2"/>
        <v>0</v>
      </c>
      <c r="R63" s="56" t="str">
        <f t="shared" si="4"/>
        <v>F</v>
      </c>
      <c r="S63" s="57" t="str">
        <f t="shared" si="0"/>
        <v>Kém</v>
      </c>
      <c r="T63" s="41" t="s">
        <v>1480</v>
      </c>
      <c r="U63" s="1"/>
      <c r="V63" s="44" t="str">
        <f t="shared" si="1"/>
        <v>Học lại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56</v>
      </c>
      <c r="C64" s="47" t="s">
        <v>1435</v>
      </c>
      <c r="D64" s="48" t="s">
        <v>1436</v>
      </c>
      <c r="E64" s="49" t="s">
        <v>860</v>
      </c>
      <c r="F64" s="50"/>
      <c r="G64" s="47" t="s">
        <v>1171</v>
      </c>
      <c r="H64" s="51">
        <v>10</v>
      </c>
      <c r="I64" s="52">
        <v>6</v>
      </c>
      <c r="J64" s="37" t="s">
        <v>38</v>
      </c>
      <c r="K64" s="52">
        <v>1</v>
      </c>
      <c r="L64" s="58"/>
      <c r="M64" s="58"/>
      <c r="N64" s="58"/>
      <c r="O64" s="58"/>
      <c r="P64" s="54">
        <v>4</v>
      </c>
      <c r="Q64" s="55">
        <f t="shared" si="2"/>
        <v>4.5</v>
      </c>
      <c r="R64" s="56" t="str">
        <f t="shared" si="4"/>
        <v>D</v>
      </c>
      <c r="S64" s="57" t="str">
        <f t="shared" si="0"/>
        <v>Trung bình yếu</v>
      </c>
      <c r="T64" s="41" t="str">
        <f t="shared" si="3"/>
        <v/>
      </c>
      <c r="U64" s="1"/>
      <c r="V64" s="44" t="str">
        <f t="shared" si="1"/>
        <v>Đạt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75" customHeight="1" x14ac:dyDescent="0.35">
      <c r="B65" s="46">
        <v>57</v>
      </c>
      <c r="C65" s="47" t="s">
        <v>1437</v>
      </c>
      <c r="D65" s="48" t="s">
        <v>1438</v>
      </c>
      <c r="E65" s="49" t="s">
        <v>262</v>
      </c>
      <c r="F65" s="50"/>
      <c r="G65" s="47" t="s">
        <v>284</v>
      </c>
      <c r="H65" s="51">
        <v>10</v>
      </c>
      <c r="I65" s="52">
        <v>9</v>
      </c>
      <c r="J65" s="37" t="s">
        <v>38</v>
      </c>
      <c r="K65" s="52">
        <v>8</v>
      </c>
      <c r="L65" s="58"/>
      <c r="M65" s="58"/>
      <c r="N65" s="58"/>
      <c r="O65" s="58"/>
      <c r="P65" s="54">
        <v>7</v>
      </c>
      <c r="Q65" s="55">
        <f t="shared" si="2"/>
        <v>7.6</v>
      </c>
      <c r="R65" s="56" t="str">
        <f t="shared" si="4"/>
        <v>B</v>
      </c>
      <c r="S65" s="57" t="str">
        <f t="shared" si="0"/>
        <v>Khá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75" customHeight="1" x14ac:dyDescent="0.35">
      <c r="B66" s="46">
        <v>58</v>
      </c>
      <c r="C66" s="47" t="s">
        <v>1439</v>
      </c>
      <c r="D66" s="48" t="s">
        <v>1440</v>
      </c>
      <c r="E66" s="49" t="s">
        <v>262</v>
      </c>
      <c r="F66" s="50"/>
      <c r="G66" s="47" t="s">
        <v>1469</v>
      </c>
      <c r="H66" s="51">
        <v>10</v>
      </c>
      <c r="I66" s="52">
        <v>9</v>
      </c>
      <c r="J66" s="37" t="s">
        <v>38</v>
      </c>
      <c r="K66" s="52">
        <v>4</v>
      </c>
      <c r="L66" s="58"/>
      <c r="M66" s="58"/>
      <c r="N66" s="58"/>
      <c r="O66" s="58"/>
      <c r="P66" s="54">
        <v>8.5</v>
      </c>
      <c r="Q66" s="55">
        <f t="shared" si="2"/>
        <v>8.3000000000000007</v>
      </c>
      <c r="R66" s="56" t="str">
        <f t="shared" si="4"/>
        <v>B+</v>
      </c>
      <c r="S66" s="57" t="str">
        <f t="shared" si="0"/>
        <v>Khá</v>
      </c>
      <c r="T66" s="41" t="str">
        <f t="shared" si="3"/>
        <v/>
      </c>
      <c r="U66" s="1"/>
      <c r="V66" s="44" t="str">
        <f t="shared" si="1"/>
        <v>Đạt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75" customHeight="1" x14ac:dyDescent="0.35">
      <c r="B67" s="46">
        <v>59</v>
      </c>
      <c r="C67" s="47" t="s">
        <v>1441</v>
      </c>
      <c r="D67" s="48" t="s">
        <v>257</v>
      </c>
      <c r="E67" s="49" t="s">
        <v>268</v>
      </c>
      <c r="F67" s="50"/>
      <c r="G67" s="47" t="s">
        <v>790</v>
      </c>
      <c r="H67" s="51">
        <v>10</v>
      </c>
      <c r="I67" s="52">
        <v>7</v>
      </c>
      <c r="J67" s="37" t="s">
        <v>38</v>
      </c>
      <c r="K67" s="52">
        <v>1</v>
      </c>
      <c r="L67" s="58"/>
      <c r="M67" s="58"/>
      <c r="N67" s="58"/>
      <c r="O67" s="58"/>
      <c r="P67" s="54">
        <v>6</v>
      </c>
      <c r="Q67" s="55">
        <f t="shared" si="2"/>
        <v>6</v>
      </c>
      <c r="R67" s="56" t="str">
        <f t="shared" si="4"/>
        <v>C</v>
      </c>
      <c r="S67" s="57" t="str">
        <f t="shared" si="0"/>
        <v>Trung bình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75" customHeight="1" x14ac:dyDescent="0.35">
      <c r="B68" s="46">
        <v>60</v>
      </c>
      <c r="C68" s="47" t="s">
        <v>1442</v>
      </c>
      <c r="D68" s="48" t="s">
        <v>568</v>
      </c>
      <c r="E68" s="49" t="s">
        <v>866</v>
      </c>
      <c r="F68" s="50"/>
      <c r="G68" s="47" t="s">
        <v>1471</v>
      </c>
      <c r="H68" s="51">
        <v>5</v>
      </c>
      <c r="I68" s="52">
        <v>1</v>
      </c>
      <c r="J68" s="37" t="s">
        <v>38</v>
      </c>
      <c r="K68" s="52">
        <v>6</v>
      </c>
      <c r="L68" s="58"/>
      <c r="M68" s="58"/>
      <c r="N68" s="58"/>
      <c r="O68" s="58"/>
      <c r="P68" s="54">
        <v>8</v>
      </c>
      <c r="Q68" s="55">
        <f t="shared" si="2"/>
        <v>6.8</v>
      </c>
      <c r="R68" s="56" t="str">
        <f t="shared" si="4"/>
        <v>C+</v>
      </c>
      <c r="S68" s="57" t="str">
        <f t="shared" si="0"/>
        <v>Trung bình</v>
      </c>
      <c r="T68" s="41" t="str">
        <f t="shared" si="3"/>
        <v/>
      </c>
      <c r="U68" s="1"/>
      <c r="V68" s="44" t="str">
        <f t="shared" si="1"/>
        <v>Đạt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75" customHeight="1" x14ac:dyDescent="0.35">
      <c r="B69" s="46">
        <v>61</v>
      </c>
      <c r="C69" s="47" t="s">
        <v>1443</v>
      </c>
      <c r="D69" s="48" t="s">
        <v>1444</v>
      </c>
      <c r="E69" s="49" t="s">
        <v>623</v>
      </c>
      <c r="F69" s="50"/>
      <c r="G69" s="47" t="s">
        <v>120</v>
      </c>
      <c r="H69" s="51">
        <v>10</v>
      </c>
      <c r="I69" s="52">
        <v>8</v>
      </c>
      <c r="J69" s="37" t="s">
        <v>38</v>
      </c>
      <c r="K69" s="52">
        <v>6</v>
      </c>
      <c r="L69" s="58"/>
      <c r="M69" s="58"/>
      <c r="N69" s="58"/>
      <c r="O69" s="58"/>
      <c r="P69" s="54">
        <v>5</v>
      </c>
      <c r="Q69" s="55">
        <f t="shared" si="2"/>
        <v>5.9</v>
      </c>
      <c r="R69" s="56" t="str">
        <f t="shared" si="4"/>
        <v>C</v>
      </c>
      <c r="S69" s="57" t="str">
        <f t="shared" si="0"/>
        <v>Trung bình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75" customHeight="1" x14ac:dyDescent="0.35">
      <c r="B70" s="46">
        <v>62</v>
      </c>
      <c r="C70" s="47" t="s">
        <v>1445</v>
      </c>
      <c r="D70" s="48" t="s">
        <v>1446</v>
      </c>
      <c r="E70" s="49" t="s">
        <v>623</v>
      </c>
      <c r="F70" s="50"/>
      <c r="G70" s="47" t="s">
        <v>484</v>
      </c>
      <c r="H70" s="51">
        <v>10</v>
      </c>
      <c r="I70" s="52">
        <v>4</v>
      </c>
      <c r="J70" s="37" t="s">
        <v>38</v>
      </c>
      <c r="K70" s="52">
        <v>4</v>
      </c>
      <c r="L70" s="58"/>
      <c r="M70" s="58"/>
      <c r="N70" s="58"/>
      <c r="O70" s="58"/>
      <c r="P70" s="54">
        <v>5</v>
      </c>
      <c r="Q70" s="55">
        <f t="shared" si="2"/>
        <v>5.3</v>
      </c>
      <c r="R70" s="56" t="str">
        <f t="shared" si="4"/>
        <v>D+</v>
      </c>
      <c r="S70" s="57" t="str">
        <f t="shared" si="0"/>
        <v>Trung bình yếu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75" customHeight="1" x14ac:dyDescent="0.35">
      <c r="B71" s="46">
        <v>63</v>
      </c>
      <c r="C71" s="47" t="s">
        <v>1447</v>
      </c>
      <c r="D71" s="48" t="s">
        <v>1448</v>
      </c>
      <c r="E71" s="49" t="s">
        <v>280</v>
      </c>
      <c r="F71" s="50"/>
      <c r="G71" s="47" t="s">
        <v>1472</v>
      </c>
      <c r="H71" s="51">
        <v>10</v>
      </c>
      <c r="I71" s="52">
        <v>6</v>
      </c>
      <c r="J71" s="37" t="s">
        <v>38</v>
      </c>
      <c r="K71" s="52">
        <v>4</v>
      </c>
      <c r="L71" s="58"/>
      <c r="M71" s="58"/>
      <c r="N71" s="58"/>
      <c r="O71" s="58"/>
      <c r="P71" s="54">
        <v>6</v>
      </c>
      <c r="Q71" s="55">
        <f t="shared" si="2"/>
        <v>6.2</v>
      </c>
      <c r="R71" s="56" t="str">
        <f t="shared" si="4"/>
        <v>C</v>
      </c>
      <c r="S71" s="57" t="str">
        <f t="shared" si="0"/>
        <v>Trung bình</v>
      </c>
      <c r="T71" s="41" t="str">
        <f t="shared" si="3"/>
        <v/>
      </c>
      <c r="U71" s="1"/>
      <c r="V71" s="44" t="str">
        <f t="shared" si="1"/>
        <v>Đạt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75" customHeight="1" x14ac:dyDescent="0.35">
      <c r="B72" s="46">
        <v>64</v>
      </c>
      <c r="C72" s="47" t="s">
        <v>1449</v>
      </c>
      <c r="D72" s="48" t="s">
        <v>991</v>
      </c>
      <c r="E72" s="49" t="s">
        <v>280</v>
      </c>
      <c r="F72" s="50"/>
      <c r="G72" s="47" t="s">
        <v>484</v>
      </c>
      <c r="H72" s="51">
        <v>10</v>
      </c>
      <c r="I72" s="52">
        <v>6</v>
      </c>
      <c r="J72" s="37" t="s">
        <v>38</v>
      </c>
      <c r="K72" s="52">
        <v>4</v>
      </c>
      <c r="L72" s="58"/>
      <c r="M72" s="58"/>
      <c r="N72" s="58"/>
      <c r="O72" s="58"/>
      <c r="P72" s="54">
        <v>6</v>
      </c>
      <c r="Q72" s="55">
        <f t="shared" si="2"/>
        <v>6.2</v>
      </c>
      <c r="R72" s="56" t="str">
        <f t="shared" si="4"/>
        <v>C</v>
      </c>
      <c r="S72" s="57" t="str">
        <f t="shared" si="0"/>
        <v>Trung bình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75" customHeight="1" x14ac:dyDescent="0.35">
      <c r="B73" s="46">
        <v>65</v>
      </c>
      <c r="C73" s="47" t="s">
        <v>1450</v>
      </c>
      <c r="D73" s="48" t="s">
        <v>1451</v>
      </c>
      <c r="E73" s="49" t="s">
        <v>283</v>
      </c>
      <c r="F73" s="50"/>
      <c r="G73" s="47" t="s">
        <v>93</v>
      </c>
      <c r="H73" s="51">
        <v>10</v>
      </c>
      <c r="I73" s="52">
        <v>7</v>
      </c>
      <c r="J73" s="37" t="s">
        <v>38</v>
      </c>
      <c r="K73" s="52">
        <v>1</v>
      </c>
      <c r="L73" s="58"/>
      <c r="M73" s="58"/>
      <c r="N73" s="58"/>
      <c r="O73" s="58"/>
      <c r="P73" s="54" t="s">
        <v>1479</v>
      </c>
      <c r="Q73" s="55">
        <f t="shared" si="2"/>
        <v>0</v>
      </c>
      <c r="R73" s="56" t="str">
        <f t="shared" si="4"/>
        <v>F</v>
      </c>
      <c r="S73" s="57" t="str">
        <f t="shared" si="0"/>
        <v>Kém</v>
      </c>
      <c r="T73" s="41" t="s">
        <v>1480</v>
      </c>
      <c r="U73" s="1"/>
      <c r="V73" s="44" t="str">
        <f t="shared" ref="V73:V81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Học lại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75" customHeight="1" x14ac:dyDescent="0.35">
      <c r="B74" s="46">
        <v>66</v>
      </c>
      <c r="C74" s="47" t="s">
        <v>1452</v>
      </c>
      <c r="D74" s="48" t="s">
        <v>1453</v>
      </c>
      <c r="E74" s="49" t="s">
        <v>292</v>
      </c>
      <c r="F74" s="50"/>
      <c r="G74" s="47" t="s">
        <v>187</v>
      </c>
      <c r="H74" s="51">
        <v>10</v>
      </c>
      <c r="I74" s="52">
        <v>4</v>
      </c>
      <c r="J74" s="37" t="s">
        <v>38</v>
      </c>
      <c r="K74" s="52">
        <v>1</v>
      </c>
      <c r="L74" s="58"/>
      <c r="M74" s="58"/>
      <c r="N74" s="58"/>
      <c r="O74" s="58"/>
      <c r="P74" s="54">
        <v>4</v>
      </c>
      <c r="Q74" s="55">
        <f t="shared" ref="Q74:Q81" si="6">IF(P74="H","I",IF(OR(P74="DC",P74="C",P74="V"),0,ROUND(SUMPRODUCT(H74:P74,$H$8:$P$8)/100,1)))</f>
        <v>4.3</v>
      </c>
      <c r="R74" s="56" t="str">
        <f t="shared" si="4"/>
        <v>D</v>
      </c>
      <c r="S74" s="57" t="str">
        <f t="shared" si="0"/>
        <v>Trung bình yếu</v>
      </c>
      <c r="T74" s="41" t="str">
        <f t="shared" ref="T74:T81" si="7">+IF(OR($H74=0,$I74=0,$J74=0,$K74=0),"Không đủ ĐKDT",IF(AND(P74=0,Q74&gt;=4),"Không đạt",IF(P74="V", "Vắng", IF(P74="DC", "Đình chỉ thi",IF(P74="H", "Vắng có phép","")))))</f>
        <v/>
      </c>
      <c r="U74" s="1"/>
      <c r="V74" s="44" t="str">
        <f t="shared" si="5"/>
        <v>Đạt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75" customHeight="1" x14ac:dyDescent="0.35">
      <c r="B75" s="46">
        <v>67</v>
      </c>
      <c r="C75" s="47" t="s">
        <v>1454</v>
      </c>
      <c r="D75" s="48" t="s">
        <v>1405</v>
      </c>
      <c r="E75" s="49" t="s">
        <v>968</v>
      </c>
      <c r="F75" s="50"/>
      <c r="G75" s="47" t="s">
        <v>293</v>
      </c>
      <c r="H75" s="51">
        <v>10</v>
      </c>
      <c r="I75" s="52">
        <v>7</v>
      </c>
      <c r="J75" s="37" t="s">
        <v>38</v>
      </c>
      <c r="K75" s="52">
        <v>9</v>
      </c>
      <c r="L75" s="58"/>
      <c r="M75" s="58"/>
      <c r="N75" s="58"/>
      <c r="O75" s="58"/>
      <c r="P75" s="54">
        <v>6</v>
      </c>
      <c r="Q75" s="55">
        <f t="shared" si="6"/>
        <v>6.8</v>
      </c>
      <c r="R75" s="56" t="str">
        <f t="shared" si="4"/>
        <v>C+</v>
      </c>
      <c r="S75" s="57" t="str">
        <f t="shared" si="0"/>
        <v>Trung bình</v>
      </c>
      <c r="T75" s="41" t="str">
        <f t="shared" si="7"/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75" customHeight="1" x14ac:dyDescent="0.35">
      <c r="B76" s="46">
        <v>68</v>
      </c>
      <c r="C76" s="47" t="s">
        <v>1455</v>
      </c>
      <c r="D76" s="48" t="s">
        <v>1456</v>
      </c>
      <c r="E76" s="49" t="s">
        <v>1457</v>
      </c>
      <c r="F76" s="50"/>
      <c r="G76" s="47" t="s">
        <v>637</v>
      </c>
      <c r="H76" s="51">
        <v>5</v>
      </c>
      <c r="I76" s="52">
        <v>1</v>
      </c>
      <c r="J76" s="37" t="s">
        <v>38</v>
      </c>
      <c r="K76" s="52">
        <v>1</v>
      </c>
      <c r="L76" s="58"/>
      <c r="M76" s="58"/>
      <c r="N76" s="58"/>
      <c r="O76" s="58"/>
      <c r="P76" s="54">
        <v>5.5</v>
      </c>
      <c r="Q76" s="55">
        <f t="shared" si="6"/>
        <v>4.5999999999999996</v>
      </c>
      <c r="R76" s="56" t="str">
        <f t="shared" si="4"/>
        <v>D</v>
      </c>
      <c r="S76" s="57" t="str">
        <f t="shared" si="0"/>
        <v>Trung bình yếu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75" customHeight="1" x14ac:dyDescent="0.35">
      <c r="B77" s="46">
        <v>69</v>
      </c>
      <c r="C77" s="47" t="s">
        <v>1458</v>
      </c>
      <c r="D77" s="48" t="s">
        <v>1459</v>
      </c>
      <c r="E77" s="49" t="s">
        <v>1460</v>
      </c>
      <c r="F77" s="50"/>
      <c r="G77" s="47" t="s">
        <v>104</v>
      </c>
      <c r="H77" s="51">
        <v>7</v>
      </c>
      <c r="I77" s="52">
        <v>3</v>
      </c>
      <c r="J77" s="37" t="s">
        <v>38</v>
      </c>
      <c r="K77" s="52">
        <v>1</v>
      </c>
      <c r="L77" s="58"/>
      <c r="M77" s="58"/>
      <c r="N77" s="58"/>
      <c r="O77" s="58"/>
      <c r="P77" s="54" t="s">
        <v>1479</v>
      </c>
      <c r="Q77" s="55">
        <f t="shared" si="6"/>
        <v>0</v>
      </c>
      <c r="R77" s="56"/>
      <c r="S77" s="57"/>
      <c r="T77" s="41" t="s">
        <v>1480</v>
      </c>
      <c r="U77" s="1"/>
      <c r="V77" s="44"/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75" customHeight="1" x14ac:dyDescent="0.35">
      <c r="B78" s="46">
        <v>70</v>
      </c>
      <c r="C78" s="47" t="s">
        <v>1461</v>
      </c>
      <c r="D78" s="48" t="s">
        <v>1462</v>
      </c>
      <c r="E78" s="49" t="s">
        <v>305</v>
      </c>
      <c r="F78" s="50"/>
      <c r="G78" s="47" t="s">
        <v>187</v>
      </c>
      <c r="H78" s="51">
        <v>10</v>
      </c>
      <c r="I78" s="52">
        <v>4</v>
      </c>
      <c r="J78" s="37" t="s">
        <v>38</v>
      </c>
      <c r="K78" s="52">
        <v>1</v>
      </c>
      <c r="L78" s="58"/>
      <c r="M78" s="58"/>
      <c r="N78" s="58"/>
      <c r="O78" s="58"/>
      <c r="P78" s="54">
        <v>2</v>
      </c>
      <c r="Q78" s="55">
        <f t="shared" si="6"/>
        <v>2.9</v>
      </c>
      <c r="R78" s="56"/>
      <c r="S78" s="57"/>
      <c r="T78" s="41"/>
      <c r="U78" s="1"/>
      <c r="V78" s="44"/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75" customHeight="1" x14ac:dyDescent="0.35">
      <c r="B79" s="46">
        <v>71</v>
      </c>
      <c r="C79" s="47" t="s">
        <v>1463</v>
      </c>
      <c r="D79" s="48" t="s">
        <v>598</v>
      </c>
      <c r="E79" s="49" t="s">
        <v>1464</v>
      </c>
      <c r="F79" s="50"/>
      <c r="G79" s="47" t="s">
        <v>108</v>
      </c>
      <c r="H79" s="51">
        <v>10</v>
      </c>
      <c r="I79" s="52">
        <v>4</v>
      </c>
      <c r="J79" s="37" t="s">
        <v>38</v>
      </c>
      <c r="K79" s="52">
        <v>1</v>
      </c>
      <c r="L79" s="58"/>
      <c r="M79" s="58"/>
      <c r="N79" s="58"/>
      <c r="O79" s="58"/>
      <c r="P79" s="54">
        <v>1</v>
      </c>
      <c r="Q79" s="55">
        <f t="shared" si="6"/>
        <v>2.2000000000000002</v>
      </c>
      <c r="R79" s="56"/>
      <c r="S79" s="57"/>
      <c r="T79" s="41"/>
      <c r="U79" s="1"/>
      <c r="V79" s="44"/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75" customHeight="1" x14ac:dyDescent="0.35">
      <c r="B80" s="46">
        <v>72</v>
      </c>
      <c r="C80" s="47" t="s">
        <v>1465</v>
      </c>
      <c r="D80" s="48" t="s">
        <v>508</v>
      </c>
      <c r="E80" s="49" t="s">
        <v>1466</v>
      </c>
      <c r="F80" s="50"/>
      <c r="G80" s="47" t="s">
        <v>481</v>
      </c>
      <c r="H80" s="51">
        <v>10</v>
      </c>
      <c r="I80" s="52">
        <v>5</v>
      </c>
      <c r="J80" s="37" t="s">
        <v>38</v>
      </c>
      <c r="K80" s="52">
        <v>1</v>
      </c>
      <c r="L80" s="58"/>
      <c r="M80" s="58"/>
      <c r="N80" s="58"/>
      <c r="O80" s="58"/>
      <c r="P80" s="54">
        <v>4</v>
      </c>
      <c r="Q80" s="55">
        <f t="shared" si="6"/>
        <v>4.4000000000000004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75" customHeight="1" x14ac:dyDescent="0.35">
      <c r="B81" s="46">
        <v>73</v>
      </c>
      <c r="C81" s="47" t="s">
        <v>1467</v>
      </c>
      <c r="D81" s="48" t="s">
        <v>1468</v>
      </c>
      <c r="E81" s="49" t="s">
        <v>309</v>
      </c>
      <c r="F81" s="50"/>
      <c r="G81" s="47" t="s">
        <v>977</v>
      </c>
      <c r="H81" s="51">
        <v>10</v>
      </c>
      <c r="I81" s="52">
        <v>8</v>
      </c>
      <c r="J81" s="37" t="s">
        <v>38</v>
      </c>
      <c r="K81" s="52">
        <v>4</v>
      </c>
      <c r="L81" s="58"/>
      <c r="M81" s="58"/>
      <c r="N81" s="58"/>
      <c r="O81" s="58"/>
      <c r="P81" s="54">
        <v>4</v>
      </c>
      <c r="Q81" s="55">
        <f t="shared" si="6"/>
        <v>5</v>
      </c>
      <c r="R81" s="56" t="str">
        <f t="shared" si="4"/>
        <v>D+</v>
      </c>
      <c r="S81" s="57" t="str">
        <f t="shared" si="0"/>
        <v>Trung bình yếu</v>
      </c>
      <c r="T81" s="41" t="str">
        <f t="shared" si="7"/>
        <v/>
      </c>
      <c r="U81" s="1"/>
      <c r="V81" s="44" t="str">
        <f t="shared" si="5"/>
        <v>Đạt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6.5" x14ac:dyDescent="0.35">
      <c r="A82" s="64"/>
      <c r="B82" s="117" t="s">
        <v>39</v>
      </c>
      <c r="C82" s="117"/>
      <c r="D82" s="76"/>
      <c r="E82" s="77"/>
      <c r="F82" s="77"/>
      <c r="G82" s="77"/>
      <c r="H82" s="78"/>
      <c r="I82" s="79"/>
      <c r="J82" s="79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1"/>
    </row>
    <row r="83" spans="1:38" ht="16.5" customHeight="1" x14ac:dyDescent="0.35">
      <c r="A83" s="64"/>
      <c r="B83" s="81" t="s">
        <v>40</v>
      </c>
      <c r="C83" s="81"/>
      <c r="D83" s="82">
        <f>+$Y$7</f>
        <v>70</v>
      </c>
      <c r="E83" s="83" t="s">
        <v>41</v>
      </c>
      <c r="F83" s="83"/>
      <c r="G83" s="116" t="s">
        <v>42</v>
      </c>
      <c r="H83" s="116"/>
      <c r="I83" s="116"/>
      <c r="J83" s="116"/>
      <c r="K83" s="116"/>
      <c r="L83" s="116"/>
      <c r="M83" s="116"/>
      <c r="N83" s="116"/>
      <c r="O83" s="116"/>
      <c r="P83" s="43">
        <f>$Y$7 -COUNTIF($T$8:$T$242,"Vắng") -COUNTIF($T$8:$T$242,"Vắng có phép") - COUNTIF($T$8:$T$242,"Đình chỉ thi") - COUNTIF($T$8:$T$242,"Không đủ ĐKDT")</f>
        <v>52</v>
      </c>
      <c r="Q83" s="43"/>
      <c r="R83" s="84"/>
      <c r="S83" s="85"/>
      <c r="T83" s="85" t="s">
        <v>41</v>
      </c>
      <c r="U83" s="1"/>
    </row>
    <row r="84" spans="1:38" ht="16.5" customHeight="1" x14ac:dyDescent="0.35">
      <c r="A84" s="64"/>
      <c r="B84" s="81" t="s">
        <v>43</v>
      </c>
      <c r="C84" s="81"/>
      <c r="D84" s="82">
        <f>+$AJ$7</f>
        <v>35</v>
      </c>
      <c r="E84" s="83" t="s">
        <v>41</v>
      </c>
      <c r="F84" s="83"/>
      <c r="G84" s="116" t="s">
        <v>44</v>
      </c>
      <c r="H84" s="116"/>
      <c r="I84" s="116"/>
      <c r="J84" s="116"/>
      <c r="K84" s="116"/>
      <c r="L84" s="116"/>
      <c r="M84" s="116"/>
      <c r="N84" s="116"/>
      <c r="O84" s="116"/>
      <c r="P84" s="86">
        <f>COUNTIF($T$8:$T$118,"Vắng")</f>
        <v>12</v>
      </c>
      <c r="Q84" s="86"/>
      <c r="R84" s="87"/>
      <c r="S84" s="85"/>
      <c r="T84" s="85" t="s">
        <v>41</v>
      </c>
      <c r="U84" s="1"/>
    </row>
    <row r="85" spans="1:38" ht="16.5" customHeight="1" x14ac:dyDescent="0.35">
      <c r="A85" s="64"/>
      <c r="B85" s="81" t="s">
        <v>45</v>
      </c>
      <c r="C85" s="81"/>
      <c r="D85" s="88">
        <f>COUNTIF(V9:V81,"Học lại")</f>
        <v>35</v>
      </c>
      <c r="E85" s="83" t="s">
        <v>41</v>
      </c>
      <c r="F85" s="83"/>
      <c r="G85" s="116" t="s">
        <v>46</v>
      </c>
      <c r="H85" s="116"/>
      <c r="I85" s="116"/>
      <c r="J85" s="116"/>
      <c r="K85" s="116"/>
      <c r="L85" s="116"/>
      <c r="M85" s="116"/>
      <c r="N85" s="116"/>
      <c r="O85" s="116"/>
      <c r="P85" s="43">
        <f>COUNTIF($T$8:$T$118,"Vắng có phép")</f>
        <v>0</v>
      </c>
      <c r="Q85" s="43"/>
      <c r="R85" s="84"/>
      <c r="S85" s="85"/>
      <c r="T85" s="85" t="s">
        <v>41</v>
      </c>
      <c r="U85" s="1"/>
    </row>
    <row r="86" spans="1:38" ht="3" customHeight="1" x14ac:dyDescent="0.35">
      <c r="A86" s="64"/>
      <c r="B86" s="75"/>
      <c r="C86" s="76"/>
      <c r="D86" s="76"/>
      <c r="E86" s="77"/>
      <c r="F86" s="77"/>
      <c r="G86" s="77"/>
      <c r="H86" s="78"/>
      <c r="I86" s="79"/>
      <c r="J86" s="79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1"/>
    </row>
    <row r="87" spans="1:38" x14ac:dyDescent="0.35">
      <c r="B87" s="89" t="s">
        <v>47</v>
      </c>
      <c r="C87" s="89"/>
      <c r="D87" s="90">
        <f>COUNTIF(V9:V81,"Thi lại")</f>
        <v>0</v>
      </c>
      <c r="E87" s="91" t="s">
        <v>41</v>
      </c>
      <c r="F87" s="1"/>
      <c r="G87" s="1"/>
      <c r="H87" s="1"/>
      <c r="I87" s="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"/>
    </row>
    <row r="88" spans="1:38" x14ac:dyDescent="0.35">
      <c r="B88" s="89"/>
      <c r="C88" s="89"/>
      <c r="D88" s="90"/>
      <c r="E88" s="91"/>
      <c r="F88" s="1"/>
      <c r="G88" s="1"/>
      <c r="H88" s="1"/>
      <c r="I88" s="1"/>
      <c r="J88" s="121" t="s">
        <v>1487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"/>
    </row>
    <row r="89" spans="1:38" ht="34.5" customHeight="1" x14ac:dyDescent="0.35">
      <c r="A89" s="92"/>
      <c r="B89" s="113" t="s">
        <v>48</v>
      </c>
      <c r="C89" s="113"/>
      <c r="D89" s="113"/>
      <c r="E89" s="113"/>
      <c r="F89" s="113"/>
      <c r="G89" s="113"/>
      <c r="H89" s="113"/>
      <c r="I89" s="93"/>
      <c r="J89" s="122" t="s">
        <v>53</v>
      </c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"/>
    </row>
    <row r="90" spans="1:38" ht="4.5" customHeight="1" x14ac:dyDescent="0.35">
      <c r="A90" s="64"/>
      <c r="B90" s="75"/>
      <c r="C90" s="94"/>
      <c r="D90" s="94"/>
      <c r="E90" s="95"/>
      <c r="F90" s="95"/>
      <c r="G90" s="95"/>
      <c r="H90" s="96"/>
      <c r="I90" s="97"/>
      <c r="J90" s="9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38" s="64" customFormat="1" x14ac:dyDescent="0.35">
      <c r="B91" s="113" t="s">
        <v>49</v>
      </c>
      <c r="C91" s="113"/>
      <c r="D91" s="115" t="s">
        <v>50</v>
      </c>
      <c r="E91" s="115"/>
      <c r="F91" s="115"/>
      <c r="G91" s="115"/>
      <c r="H91" s="115"/>
      <c r="I91" s="97"/>
      <c r="J91" s="97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1"/>
      <c r="V91" s="2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64" customFormat="1" x14ac:dyDescent="0.35">
      <c r="A92" s="4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4" customFormat="1" hidden="1" x14ac:dyDescent="0.35">
      <c r="A93" s="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4" customFormat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ht="9.75" hidden="1" customHeight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ht="3.75" customHeigh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t="18" customHeight="1" x14ac:dyDescent="0.35">
      <c r="A97" s="4"/>
      <c r="B97" s="111" t="s">
        <v>1482</v>
      </c>
      <c r="C97" s="111"/>
      <c r="D97" s="111" t="s">
        <v>1483</v>
      </c>
      <c r="E97" s="111"/>
      <c r="F97" s="111"/>
      <c r="G97" s="111"/>
      <c r="H97" s="111"/>
      <c r="I97" s="111"/>
      <c r="J97" s="111" t="s">
        <v>54</v>
      </c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4.5" customHeight="1" x14ac:dyDescent="0.35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ht="39" customHeight="1" x14ac:dyDescent="0.35">
      <c r="B99" s="112"/>
      <c r="C99" s="113"/>
      <c r="D99" s="113"/>
      <c r="E99" s="113"/>
      <c r="F99" s="113"/>
      <c r="G99" s="113"/>
      <c r="H99" s="112"/>
      <c r="I99" s="112"/>
      <c r="J99" s="112"/>
      <c r="K99" s="112"/>
      <c r="L99" s="112"/>
      <c r="M99" s="112"/>
      <c r="N99" s="114"/>
      <c r="O99" s="114"/>
      <c r="P99" s="114"/>
      <c r="Q99" s="114"/>
      <c r="R99" s="114"/>
      <c r="S99" s="114"/>
      <c r="T99" s="114"/>
    </row>
    <row r="100" spans="1:38" x14ac:dyDescent="0.35">
      <c r="B100" s="75"/>
      <c r="C100" s="94"/>
      <c r="D100" s="94"/>
      <c r="E100" s="95"/>
      <c r="F100" s="95"/>
      <c r="G100" s="95"/>
      <c r="H100" s="96"/>
      <c r="I100" s="97"/>
      <c r="J100" s="97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38" x14ac:dyDescent="0.35">
      <c r="B101" s="113"/>
      <c r="C101" s="113"/>
      <c r="D101" s="115"/>
      <c r="E101" s="115"/>
      <c r="F101" s="115"/>
      <c r="G101" s="115"/>
      <c r="H101" s="115"/>
      <c r="I101" s="97"/>
      <c r="J101" s="97"/>
      <c r="K101" s="80"/>
      <c r="L101" s="80"/>
      <c r="M101" s="80"/>
      <c r="N101" s="80"/>
      <c r="O101" s="80"/>
      <c r="P101" s="80"/>
      <c r="Q101" s="80"/>
      <c r="R101" s="80"/>
      <c r="S101" s="80"/>
      <c r="T101" s="80"/>
    </row>
    <row r="102" spans="1:38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7" spans="1:38" x14ac:dyDescent="0.35"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B6:B7"/>
    <mergeCell ref="C6:C7"/>
    <mergeCell ref="D6:E7"/>
    <mergeCell ref="F6:F7"/>
    <mergeCell ref="B4:C4"/>
    <mergeCell ref="E4:F4"/>
    <mergeCell ref="G4:K4"/>
    <mergeCell ref="O4:T4"/>
    <mergeCell ref="AD3:AE5"/>
    <mergeCell ref="AF3:AG5"/>
    <mergeCell ref="AH3:AI5"/>
    <mergeCell ref="AJ3:AK5"/>
    <mergeCell ref="W3:W6"/>
    <mergeCell ref="X3:X6"/>
    <mergeCell ref="Y3:Y6"/>
    <mergeCell ref="Z3:AC5"/>
    <mergeCell ref="B3:C3"/>
    <mergeCell ref="D3:N3"/>
    <mergeCell ref="O3:S3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91:C91"/>
    <mergeCell ref="D91:H91"/>
    <mergeCell ref="J87:T87"/>
    <mergeCell ref="J88:T88"/>
    <mergeCell ref="B89:H89"/>
    <mergeCell ref="J89:T89"/>
    <mergeCell ref="G85:O85"/>
    <mergeCell ref="B82:C82"/>
    <mergeCell ref="G83:O83"/>
    <mergeCell ref="G84:O84"/>
    <mergeCell ref="M6:N6"/>
    <mergeCell ref="O6:O7"/>
    <mergeCell ref="N107:T107"/>
    <mergeCell ref="B97:C97"/>
    <mergeCell ref="D97:I97"/>
    <mergeCell ref="J97:T97"/>
    <mergeCell ref="B99:G99"/>
    <mergeCell ref="H99:M99"/>
    <mergeCell ref="N99:T99"/>
    <mergeCell ref="B101:C101"/>
    <mergeCell ref="D101:H101"/>
    <mergeCell ref="B107:D107"/>
    <mergeCell ref="E107:G107"/>
    <mergeCell ref="H107:M107"/>
  </mergeCells>
  <conditionalFormatting sqref="H9:P9 H10:I11 K10:P11 J10:J81">
    <cfRule type="cellIs" dxfId="163" priority="12" operator="greaterThan">
      <formula>10</formula>
    </cfRule>
  </conditionalFormatting>
  <conditionalFormatting sqref="P9:P11">
    <cfRule type="cellIs" dxfId="162" priority="9" operator="greaterThan">
      <formula>10</formula>
    </cfRule>
    <cfRule type="cellIs" dxfId="161" priority="10" operator="greaterThan">
      <formula>10</formula>
    </cfRule>
    <cfRule type="cellIs" dxfId="160" priority="11" operator="greaterThan">
      <formula>10</formula>
    </cfRule>
  </conditionalFormatting>
  <conditionalFormatting sqref="H9:K9 H10:I11 K10:K11 J10:J81">
    <cfRule type="cellIs" dxfId="159" priority="8" operator="greaterThan">
      <formula>10</formula>
    </cfRule>
  </conditionalFormatting>
  <conditionalFormatting sqref="O2">
    <cfRule type="duplicateValues" dxfId="158" priority="7"/>
  </conditionalFormatting>
  <conditionalFormatting sqref="O2">
    <cfRule type="duplicateValues" dxfId="157" priority="6"/>
  </conditionalFormatting>
  <conditionalFormatting sqref="H12:I81 K12:P81">
    <cfRule type="cellIs" dxfId="156" priority="5" operator="greaterThan">
      <formula>10</formula>
    </cfRule>
  </conditionalFormatting>
  <conditionalFormatting sqref="P12:P81">
    <cfRule type="cellIs" dxfId="155" priority="2" operator="greaterThan">
      <formula>10</formula>
    </cfRule>
    <cfRule type="cellIs" dxfId="154" priority="3" operator="greaterThan">
      <formula>10</formula>
    </cfRule>
    <cfRule type="cellIs" dxfId="153" priority="4" operator="greaterThan">
      <formula>10</formula>
    </cfRule>
  </conditionalFormatting>
  <conditionalFormatting sqref="H12:I81 K12:K81">
    <cfRule type="cellIs" dxfId="152" priority="1" operator="greaterThan">
      <formula>10</formula>
    </cfRule>
  </conditionalFormatting>
  <conditionalFormatting sqref="C82:C1048576 C1:C11">
    <cfRule type="duplicateValues" dxfId="151" priority="13"/>
  </conditionalFormatting>
  <conditionalFormatting sqref="C12:C81">
    <cfRule type="duplicateValues" dxfId="150" priority="57"/>
  </conditionalFormatting>
  <dataValidations count="2">
    <dataValidation type="decimal" allowBlank="1" showInputMessage="1" showErrorMessage="1" sqref="H9:K81">
      <formula1>0</formula1>
      <formula2>10</formula2>
    </dataValidation>
    <dataValidation allowBlank="1" showInputMessage="1" showErrorMessage="1" errorTitle="Không xóa dữ liệu" error="Không xóa dữ liệu" prompt="Không xóa dữ liệu" sqref="D85 W3:AK7 X2:AK2 X9 AL2:AL7 V9:W81"/>
  </dataValidations>
  <pageMargins left="0.17" right="3.937007874015748E-2" top="0.23622047244094491" bottom="0.35433070866141736" header="0.18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111"/>
  <sheetViews>
    <sheetView zoomScaleNormal="100" workbookViewId="0">
      <pane ySplit="2" topLeftCell="A3" activePane="bottomLeft" state="frozen"/>
      <selection activeCell="T80" sqref="T80"/>
      <selection pane="bottomLeft" activeCell="W14" sqref="W14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7.16406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9.7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0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16" customHeight="1" x14ac:dyDescent="0.35">
      <c r="B3" s="124" t="s">
        <v>3</v>
      </c>
      <c r="C3" s="124"/>
      <c r="D3" s="125" t="s">
        <v>1486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486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43683</v>
      </c>
      <c r="H4" s="146"/>
      <c r="I4" s="146"/>
      <c r="J4" s="146"/>
      <c r="K4" s="146"/>
      <c r="L4" s="10"/>
      <c r="M4" s="10"/>
      <c r="N4" s="10"/>
      <c r="O4" s="144" t="s">
        <v>1475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0" t="s">
        <v>35</v>
      </c>
      <c r="N7" s="100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CƠ SỞ 2</v>
      </c>
      <c r="X7" s="18">
        <f>+P3</f>
        <v>0</v>
      </c>
      <c r="Y7" s="19">
        <f>+$AH$7+$AJ$7+$AF$7</f>
        <v>77</v>
      </c>
      <c r="Z7" s="7">
        <f>COUNTIF($S$8:$S$116,"Khiển trách")</f>
        <v>0</v>
      </c>
      <c r="AA7" s="7">
        <f>COUNTIF($S$8:$S$116,"Cảnh cáo")</f>
        <v>0</v>
      </c>
      <c r="AB7" s="7">
        <f>COUNTIF($S$8:$S$116,"Đình chỉ thi")</f>
        <v>0</v>
      </c>
      <c r="AC7" s="20">
        <f>+($Z$7+$AA$7+$AB$7)/$Y$7*100%</f>
        <v>0</v>
      </c>
      <c r="AD7" s="7">
        <f>SUM(COUNTIF($S$8:$S$114,"Vắng"),COUNTIF($S$8:$S$114,"Vắng có phép"))</f>
        <v>0</v>
      </c>
      <c r="AE7" s="21">
        <f>+$AD$7/$Y$7</f>
        <v>0</v>
      </c>
      <c r="AF7" s="22">
        <f>COUNTIF($V$8:$V$114,"Thi lại")</f>
        <v>0</v>
      </c>
      <c r="AG7" s="21">
        <f>+$AF$7/$Y$7</f>
        <v>0</v>
      </c>
      <c r="AH7" s="22">
        <f>COUNTIF($V$8:$V$115,"Học lại")</f>
        <v>3</v>
      </c>
      <c r="AI7" s="21">
        <f>+$AH$7/$Y$7</f>
        <v>3.896103896103896E-2</v>
      </c>
      <c r="AJ7" s="7">
        <f>COUNTIF($V$9:$V$115,"Đạt")</f>
        <v>74</v>
      </c>
      <c r="AK7" s="20">
        <f>+$AJ$7/$Y$7</f>
        <v>0.96103896103896103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" customHeight="1" x14ac:dyDescent="0.35">
      <c r="B9" s="31">
        <v>1</v>
      </c>
      <c r="C9" s="32" t="s">
        <v>488</v>
      </c>
      <c r="D9" s="33" t="s">
        <v>489</v>
      </c>
      <c r="E9" s="34" t="s">
        <v>64</v>
      </c>
      <c r="F9" s="35"/>
      <c r="G9" s="32" t="s">
        <v>175</v>
      </c>
      <c r="H9" s="36">
        <v>9</v>
      </c>
      <c r="I9" s="37">
        <v>6</v>
      </c>
      <c r="J9" s="37" t="s">
        <v>38</v>
      </c>
      <c r="K9" s="37">
        <v>7</v>
      </c>
      <c r="L9" s="38"/>
      <c r="M9" s="38"/>
      <c r="N9" s="38"/>
      <c r="O9" s="38"/>
      <c r="P9" s="39">
        <v>4</v>
      </c>
      <c r="Q9" s="55">
        <f>IF(P9="H","I",IF(OR(P9="DC",P9="C",P9="V"),0,ROUND(SUMPRODUCT(H9:P9,$H$8:$P$8)/100,1)))</f>
        <v>5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D+</v>
      </c>
      <c r="S9" s="40" t="str">
        <f t="shared" ref="S9:S85" si="0">IF($Q9&lt;4,"Kém",IF(AND($Q9&gt;=4,$Q9&lt;=5.4),"Trung bình yếu",IF(AND($Q9&gt;=5.5,$Q9&lt;=6.9),"Trung bình",IF(AND($Q9&gt;=7,$Q9&lt;=8.4),"Khá",IF(AND($Q9&gt;=8.5,$Q9&lt;=10),"Giỏi","")))))</f>
        <v>Trung bình yếu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" customHeight="1" x14ac:dyDescent="0.35">
      <c r="B10" s="46">
        <v>2</v>
      </c>
      <c r="C10" s="47" t="s">
        <v>490</v>
      </c>
      <c r="D10" s="48" t="s">
        <v>491</v>
      </c>
      <c r="E10" s="49" t="s">
        <v>64</v>
      </c>
      <c r="F10" s="50"/>
      <c r="G10" s="47" t="s">
        <v>100</v>
      </c>
      <c r="H10" s="51">
        <v>9</v>
      </c>
      <c r="I10" s="52">
        <v>5</v>
      </c>
      <c r="J10" s="37" t="s">
        <v>38</v>
      </c>
      <c r="K10" s="52">
        <v>6</v>
      </c>
      <c r="L10" s="53"/>
      <c r="M10" s="53"/>
      <c r="N10" s="53"/>
      <c r="O10" s="53"/>
      <c r="P10" s="54">
        <v>6</v>
      </c>
      <c r="Q10" s="55">
        <f t="shared" ref="Q10:Q73" si="2">IF(P10="H","I",IF(OR(P10="DC",P10="C",P10="V"),0,ROUND(SUMPRODUCT(H10:P10,$H$8:$P$8)/100,1)))</f>
        <v>6.2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57" t="str">
        <f t="shared" si="0"/>
        <v>Trung bình</v>
      </c>
      <c r="T10" s="41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" customHeight="1" x14ac:dyDescent="0.35">
      <c r="B11" s="46">
        <v>3</v>
      </c>
      <c r="C11" s="47" t="s">
        <v>492</v>
      </c>
      <c r="D11" s="48" t="s">
        <v>493</v>
      </c>
      <c r="E11" s="49" t="s">
        <v>494</v>
      </c>
      <c r="F11" s="50"/>
      <c r="G11" s="47" t="s">
        <v>284</v>
      </c>
      <c r="H11" s="51">
        <v>10</v>
      </c>
      <c r="I11" s="52">
        <v>6</v>
      </c>
      <c r="J11" s="37" t="s">
        <v>38</v>
      </c>
      <c r="K11" s="52">
        <v>6</v>
      </c>
      <c r="L11" s="58"/>
      <c r="M11" s="58"/>
      <c r="N11" s="58"/>
      <c r="O11" s="58"/>
      <c r="P11" s="54">
        <v>7</v>
      </c>
      <c r="Q11" s="55">
        <f t="shared" si="2"/>
        <v>7.1</v>
      </c>
      <c r="R11" s="56" t="str">
        <f t="shared" ref="R11:R85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7" t="str">
        <f t="shared" si="0"/>
        <v>Khá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1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" customHeight="1" x14ac:dyDescent="0.35">
      <c r="B12" s="46">
        <v>4</v>
      </c>
      <c r="C12" s="47" t="s">
        <v>495</v>
      </c>
      <c r="D12" s="48" t="s">
        <v>493</v>
      </c>
      <c r="E12" s="49" t="s">
        <v>494</v>
      </c>
      <c r="F12" s="50"/>
      <c r="G12" s="47" t="s">
        <v>65</v>
      </c>
      <c r="H12" s="51">
        <v>10</v>
      </c>
      <c r="I12" s="52">
        <v>7</v>
      </c>
      <c r="J12" s="37" t="s">
        <v>38</v>
      </c>
      <c r="K12" s="52">
        <v>6</v>
      </c>
      <c r="L12" s="58"/>
      <c r="M12" s="58"/>
      <c r="N12" s="58"/>
      <c r="O12" s="58"/>
      <c r="P12" s="54">
        <v>1</v>
      </c>
      <c r="Q12" s="55">
        <f t="shared" si="2"/>
        <v>3</v>
      </c>
      <c r="R12" s="56" t="str">
        <f t="shared" si="4"/>
        <v>F</v>
      </c>
      <c r="S12" s="57" t="str">
        <f t="shared" si="0"/>
        <v>Kém</v>
      </c>
      <c r="T12" s="41" t="str">
        <f t="shared" si="3"/>
        <v/>
      </c>
      <c r="U12" s="1"/>
      <c r="V12" s="44" t="str">
        <f t="shared" si="1"/>
        <v>Học lại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" customHeight="1" x14ac:dyDescent="0.35">
      <c r="B13" s="46">
        <v>5</v>
      </c>
      <c r="C13" s="47" t="s">
        <v>496</v>
      </c>
      <c r="D13" s="48" t="s">
        <v>497</v>
      </c>
      <c r="E13" s="49" t="s">
        <v>498</v>
      </c>
      <c r="F13" s="50"/>
      <c r="G13" s="47" t="s">
        <v>108</v>
      </c>
      <c r="H13" s="51">
        <v>9</v>
      </c>
      <c r="I13" s="52">
        <v>8</v>
      </c>
      <c r="J13" s="37" t="s">
        <v>38</v>
      </c>
      <c r="K13" s="52">
        <v>7</v>
      </c>
      <c r="L13" s="58"/>
      <c r="M13" s="58"/>
      <c r="N13" s="58"/>
      <c r="O13" s="58"/>
      <c r="P13" s="54">
        <v>3</v>
      </c>
      <c r="Q13" s="55">
        <f t="shared" si="2"/>
        <v>4.5</v>
      </c>
      <c r="R13" s="56" t="str">
        <f t="shared" si="4"/>
        <v>D</v>
      </c>
      <c r="S13" s="57" t="str">
        <f t="shared" si="0"/>
        <v>Trung bình yếu</v>
      </c>
      <c r="T13" s="41" t="str">
        <f t="shared" si="3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" customHeight="1" x14ac:dyDescent="0.35">
      <c r="B14" s="46">
        <v>6</v>
      </c>
      <c r="C14" s="47" t="s">
        <v>499</v>
      </c>
      <c r="D14" s="48" t="s">
        <v>500</v>
      </c>
      <c r="E14" s="49" t="s">
        <v>92</v>
      </c>
      <c r="F14" s="50"/>
      <c r="G14" s="47" t="s">
        <v>100</v>
      </c>
      <c r="H14" s="51">
        <v>10</v>
      </c>
      <c r="I14" s="52">
        <v>6</v>
      </c>
      <c r="J14" s="37" t="s">
        <v>38</v>
      </c>
      <c r="K14" s="52">
        <v>7</v>
      </c>
      <c r="L14" s="58"/>
      <c r="M14" s="58"/>
      <c r="N14" s="58"/>
      <c r="O14" s="58"/>
      <c r="P14" s="54">
        <v>3</v>
      </c>
      <c r="Q14" s="55">
        <f t="shared" si="2"/>
        <v>4.4000000000000004</v>
      </c>
      <c r="R14" s="56" t="str">
        <f t="shared" si="4"/>
        <v>D</v>
      </c>
      <c r="S14" s="57" t="str">
        <f t="shared" si="0"/>
        <v>Trung bình yếu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" customHeight="1" x14ac:dyDescent="0.35">
      <c r="B15" s="46">
        <v>7</v>
      </c>
      <c r="C15" s="47" t="s">
        <v>501</v>
      </c>
      <c r="D15" s="48" t="s">
        <v>502</v>
      </c>
      <c r="E15" s="49" t="s">
        <v>107</v>
      </c>
      <c r="F15" s="50"/>
      <c r="G15" s="47" t="s">
        <v>227</v>
      </c>
      <c r="H15" s="51">
        <v>8</v>
      </c>
      <c r="I15" s="52">
        <v>6</v>
      </c>
      <c r="J15" s="37" t="s">
        <v>38</v>
      </c>
      <c r="K15" s="52">
        <v>5</v>
      </c>
      <c r="L15" s="58"/>
      <c r="M15" s="58"/>
      <c r="N15" s="58"/>
      <c r="O15" s="58"/>
      <c r="P15" s="54">
        <v>4</v>
      </c>
      <c r="Q15" s="55">
        <f t="shared" si="2"/>
        <v>4.7</v>
      </c>
      <c r="R15" s="56" t="str">
        <f t="shared" si="4"/>
        <v>D</v>
      </c>
      <c r="S15" s="57" t="str">
        <f t="shared" si="0"/>
        <v>Trung bình yếu</v>
      </c>
      <c r="T15" s="41" t="str">
        <f t="shared" si="3"/>
        <v/>
      </c>
      <c r="U15" s="1"/>
      <c r="V15" s="44" t="str">
        <f t="shared" si="1"/>
        <v>Đạt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" customHeight="1" x14ac:dyDescent="0.35">
      <c r="B16" s="46">
        <v>8</v>
      </c>
      <c r="C16" s="47" t="s">
        <v>503</v>
      </c>
      <c r="D16" s="48" t="s">
        <v>504</v>
      </c>
      <c r="E16" s="49" t="s">
        <v>107</v>
      </c>
      <c r="F16" s="50"/>
      <c r="G16" s="47" t="s">
        <v>483</v>
      </c>
      <c r="H16" s="51">
        <v>9</v>
      </c>
      <c r="I16" s="52">
        <v>7</v>
      </c>
      <c r="J16" s="37" t="s">
        <v>38</v>
      </c>
      <c r="K16" s="52">
        <v>7</v>
      </c>
      <c r="L16" s="58"/>
      <c r="M16" s="58"/>
      <c r="N16" s="58"/>
      <c r="O16" s="58"/>
      <c r="P16" s="54">
        <v>3</v>
      </c>
      <c r="Q16" s="55">
        <f t="shared" si="2"/>
        <v>4.4000000000000004</v>
      </c>
      <c r="R16" s="56" t="str">
        <f t="shared" si="4"/>
        <v>D</v>
      </c>
      <c r="S16" s="57" t="str">
        <f t="shared" si="0"/>
        <v>Trung bình yếu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" customHeight="1" x14ac:dyDescent="0.35">
      <c r="B17" s="46">
        <v>9</v>
      </c>
      <c r="C17" s="47" t="s">
        <v>505</v>
      </c>
      <c r="D17" s="48" t="s">
        <v>506</v>
      </c>
      <c r="E17" s="49" t="s">
        <v>335</v>
      </c>
      <c r="F17" s="50"/>
      <c r="G17" s="47" t="s">
        <v>165</v>
      </c>
      <c r="H17" s="51">
        <v>9</v>
      </c>
      <c r="I17" s="52">
        <v>7</v>
      </c>
      <c r="J17" s="37" t="s">
        <v>38</v>
      </c>
      <c r="K17" s="52">
        <v>6</v>
      </c>
      <c r="L17" s="58"/>
      <c r="M17" s="58"/>
      <c r="N17" s="58"/>
      <c r="O17" s="58"/>
      <c r="P17" s="54">
        <v>4</v>
      </c>
      <c r="Q17" s="55">
        <f t="shared" si="2"/>
        <v>5</v>
      </c>
      <c r="R17" s="56" t="str">
        <f t="shared" si="4"/>
        <v>D+</v>
      </c>
      <c r="S17" s="57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" customHeight="1" x14ac:dyDescent="0.35">
      <c r="B18" s="46">
        <v>10</v>
      </c>
      <c r="C18" s="47" t="s">
        <v>507</v>
      </c>
      <c r="D18" s="48" t="s">
        <v>508</v>
      </c>
      <c r="E18" s="49" t="s">
        <v>335</v>
      </c>
      <c r="F18" s="50"/>
      <c r="G18" s="47" t="s">
        <v>289</v>
      </c>
      <c r="H18" s="51">
        <v>10</v>
      </c>
      <c r="I18" s="52">
        <v>7</v>
      </c>
      <c r="J18" s="37" t="s">
        <v>38</v>
      </c>
      <c r="K18" s="52">
        <v>7</v>
      </c>
      <c r="L18" s="58"/>
      <c r="M18" s="58"/>
      <c r="N18" s="58"/>
      <c r="O18" s="58"/>
      <c r="P18" s="54">
        <v>6</v>
      </c>
      <c r="Q18" s="55">
        <f t="shared" si="2"/>
        <v>6.6</v>
      </c>
      <c r="R18" s="56" t="str">
        <f t="shared" si="4"/>
        <v>C+</v>
      </c>
      <c r="S18" s="57" t="str">
        <f t="shared" si="0"/>
        <v>Trung bình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" customHeight="1" x14ac:dyDescent="0.35">
      <c r="B19" s="46">
        <v>11</v>
      </c>
      <c r="C19" s="47" t="s">
        <v>509</v>
      </c>
      <c r="D19" s="48" t="s">
        <v>149</v>
      </c>
      <c r="E19" s="49" t="s">
        <v>510</v>
      </c>
      <c r="F19" s="50"/>
      <c r="G19" s="47" t="s">
        <v>482</v>
      </c>
      <c r="H19" s="51">
        <v>9</v>
      </c>
      <c r="I19" s="52">
        <v>6</v>
      </c>
      <c r="J19" s="37" t="s">
        <v>38</v>
      </c>
      <c r="K19" s="52">
        <v>6</v>
      </c>
      <c r="L19" s="58"/>
      <c r="M19" s="58"/>
      <c r="N19" s="58"/>
      <c r="O19" s="58"/>
      <c r="P19" s="54">
        <v>4</v>
      </c>
      <c r="Q19" s="55">
        <f t="shared" si="2"/>
        <v>4.9000000000000004</v>
      </c>
      <c r="R19" s="56" t="str">
        <f t="shared" si="4"/>
        <v>D</v>
      </c>
      <c r="S19" s="57" t="str">
        <f t="shared" si="0"/>
        <v>Trung bình yếu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" customHeight="1" x14ac:dyDescent="0.35">
      <c r="B20" s="46">
        <v>12</v>
      </c>
      <c r="C20" s="47" t="s">
        <v>511</v>
      </c>
      <c r="D20" s="48" t="s">
        <v>316</v>
      </c>
      <c r="E20" s="49" t="s">
        <v>111</v>
      </c>
      <c r="F20" s="50"/>
      <c r="G20" s="47" t="s">
        <v>178</v>
      </c>
      <c r="H20" s="51">
        <v>9</v>
      </c>
      <c r="I20" s="52">
        <v>7</v>
      </c>
      <c r="J20" s="37" t="s">
        <v>38</v>
      </c>
      <c r="K20" s="52">
        <v>6</v>
      </c>
      <c r="L20" s="58"/>
      <c r="M20" s="58"/>
      <c r="N20" s="58"/>
      <c r="O20" s="58"/>
      <c r="P20" s="54">
        <v>6</v>
      </c>
      <c r="Q20" s="55">
        <f t="shared" si="2"/>
        <v>6.4</v>
      </c>
      <c r="R20" s="56" t="str">
        <f t="shared" si="4"/>
        <v>C</v>
      </c>
      <c r="S20" s="57" t="str">
        <f t="shared" si="0"/>
        <v>Trung bình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" customHeight="1" x14ac:dyDescent="0.35">
      <c r="B21" s="46">
        <v>13</v>
      </c>
      <c r="C21" s="47" t="s">
        <v>512</v>
      </c>
      <c r="D21" s="48" t="s">
        <v>79</v>
      </c>
      <c r="E21" s="49" t="s">
        <v>513</v>
      </c>
      <c r="F21" s="50"/>
      <c r="G21" s="47" t="s">
        <v>478</v>
      </c>
      <c r="H21" s="51">
        <v>10</v>
      </c>
      <c r="I21" s="52">
        <v>6</v>
      </c>
      <c r="J21" s="37" t="s">
        <v>38</v>
      </c>
      <c r="K21" s="52">
        <v>7</v>
      </c>
      <c r="L21" s="58"/>
      <c r="M21" s="58"/>
      <c r="N21" s="58"/>
      <c r="O21" s="58"/>
      <c r="P21" s="54">
        <v>3</v>
      </c>
      <c r="Q21" s="55">
        <f t="shared" si="2"/>
        <v>4.4000000000000004</v>
      </c>
      <c r="R21" s="56" t="str">
        <f t="shared" si="4"/>
        <v>D</v>
      </c>
      <c r="S21" s="57" t="str">
        <f t="shared" si="0"/>
        <v>Trung bình yếu</v>
      </c>
      <c r="T21" s="41" t="str">
        <f t="shared" si="3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" customHeight="1" x14ac:dyDescent="0.35">
      <c r="B22" s="46">
        <v>14</v>
      </c>
      <c r="C22" s="47" t="s">
        <v>514</v>
      </c>
      <c r="D22" s="48" t="s">
        <v>515</v>
      </c>
      <c r="E22" s="49" t="s">
        <v>115</v>
      </c>
      <c r="F22" s="50"/>
      <c r="G22" s="47" t="s">
        <v>284</v>
      </c>
      <c r="H22" s="51">
        <v>9</v>
      </c>
      <c r="I22" s="52">
        <v>6</v>
      </c>
      <c r="J22" s="37" t="s">
        <v>38</v>
      </c>
      <c r="K22" s="52">
        <v>6</v>
      </c>
      <c r="L22" s="58"/>
      <c r="M22" s="58"/>
      <c r="N22" s="58"/>
      <c r="O22" s="58"/>
      <c r="P22" s="54">
        <v>5</v>
      </c>
      <c r="Q22" s="55">
        <f t="shared" si="2"/>
        <v>5.6</v>
      </c>
      <c r="R22" s="56" t="str">
        <f t="shared" si="4"/>
        <v>C</v>
      </c>
      <c r="S22" s="57" t="str">
        <f t="shared" si="0"/>
        <v>Trung bình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" customHeight="1" x14ac:dyDescent="0.35">
      <c r="B23" s="46">
        <v>15</v>
      </c>
      <c r="C23" s="47" t="s">
        <v>516</v>
      </c>
      <c r="D23" s="48" t="s">
        <v>502</v>
      </c>
      <c r="E23" s="49" t="s">
        <v>115</v>
      </c>
      <c r="F23" s="50"/>
      <c r="G23" s="47" t="s">
        <v>85</v>
      </c>
      <c r="H23" s="51">
        <v>10</v>
      </c>
      <c r="I23" s="52">
        <v>7</v>
      </c>
      <c r="J23" s="37" t="s">
        <v>38</v>
      </c>
      <c r="K23" s="52">
        <v>7</v>
      </c>
      <c r="L23" s="58"/>
      <c r="M23" s="58"/>
      <c r="N23" s="58"/>
      <c r="O23" s="58"/>
      <c r="P23" s="54">
        <v>3</v>
      </c>
      <c r="Q23" s="55">
        <f t="shared" si="2"/>
        <v>4.5</v>
      </c>
      <c r="R23" s="56" t="str">
        <f t="shared" si="4"/>
        <v>D</v>
      </c>
      <c r="S23" s="57" t="str">
        <f t="shared" si="0"/>
        <v>Trung bình yếu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" customHeight="1" x14ac:dyDescent="0.35">
      <c r="B24" s="46">
        <v>16</v>
      </c>
      <c r="C24" s="47" t="s">
        <v>517</v>
      </c>
      <c r="D24" s="48" t="s">
        <v>518</v>
      </c>
      <c r="E24" s="49" t="s">
        <v>345</v>
      </c>
      <c r="F24" s="50"/>
      <c r="G24" s="47" t="s">
        <v>70</v>
      </c>
      <c r="H24" s="51">
        <v>9</v>
      </c>
      <c r="I24" s="52">
        <v>7</v>
      </c>
      <c r="J24" s="37" t="s">
        <v>38</v>
      </c>
      <c r="K24" s="52">
        <v>7</v>
      </c>
      <c r="L24" s="58"/>
      <c r="M24" s="58"/>
      <c r="N24" s="58"/>
      <c r="O24" s="58"/>
      <c r="P24" s="54">
        <v>3</v>
      </c>
      <c r="Q24" s="55">
        <f t="shared" si="2"/>
        <v>4.4000000000000004</v>
      </c>
      <c r="R24" s="56" t="str">
        <f t="shared" si="4"/>
        <v>D</v>
      </c>
      <c r="S24" s="57" t="str">
        <f t="shared" si="0"/>
        <v>Trung bình yếu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" customHeight="1" x14ac:dyDescent="0.35">
      <c r="B25" s="46">
        <v>17</v>
      </c>
      <c r="C25" s="47" t="s">
        <v>519</v>
      </c>
      <c r="D25" s="48" t="s">
        <v>520</v>
      </c>
      <c r="E25" s="49" t="s">
        <v>345</v>
      </c>
      <c r="F25" s="50"/>
      <c r="G25" s="47" t="s">
        <v>112</v>
      </c>
      <c r="H25" s="51">
        <v>9</v>
      </c>
      <c r="I25" s="52">
        <v>8</v>
      </c>
      <c r="J25" s="37" t="s">
        <v>38</v>
      </c>
      <c r="K25" s="52">
        <v>7</v>
      </c>
      <c r="L25" s="58"/>
      <c r="M25" s="58"/>
      <c r="N25" s="58"/>
      <c r="O25" s="58"/>
      <c r="P25" s="54">
        <v>7</v>
      </c>
      <c r="Q25" s="55">
        <f t="shared" si="2"/>
        <v>7.3</v>
      </c>
      <c r="R25" s="56" t="str">
        <f t="shared" si="4"/>
        <v>B</v>
      </c>
      <c r="S25" s="57" t="str">
        <f t="shared" si="0"/>
        <v>Khá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" customHeight="1" x14ac:dyDescent="0.35">
      <c r="B26" s="46">
        <v>18</v>
      </c>
      <c r="C26" s="47" t="s">
        <v>521</v>
      </c>
      <c r="D26" s="48" t="s">
        <v>502</v>
      </c>
      <c r="E26" s="49" t="s">
        <v>126</v>
      </c>
      <c r="F26" s="50"/>
      <c r="G26" s="47" t="s">
        <v>272</v>
      </c>
      <c r="H26" s="51">
        <v>9</v>
      </c>
      <c r="I26" s="52">
        <v>7</v>
      </c>
      <c r="J26" s="37" t="s">
        <v>38</v>
      </c>
      <c r="K26" s="52">
        <v>7</v>
      </c>
      <c r="L26" s="58"/>
      <c r="M26" s="58"/>
      <c r="N26" s="58"/>
      <c r="O26" s="58"/>
      <c r="P26" s="54">
        <v>3</v>
      </c>
      <c r="Q26" s="55">
        <f t="shared" si="2"/>
        <v>4.4000000000000004</v>
      </c>
      <c r="R26" s="56" t="str">
        <f t="shared" si="4"/>
        <v>D</v>
      </c>
      <c r="S26" s="57" t="str">
        <f t="shared" si="0"/>
        <v>Trung bình yếu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" customHeight="1" x14ac:dyDescent="0.35">
      <c r="B27" s="46">
        <v>19</v>
      </c>
      <c r="C27" s="47" t="s">
        <v>522</v>
      </c>
      <c r="D27" s="48" t="s">
        <v>523</v>
      </c>
      <c r="E27" s="49" t="s">
        <v>126</v>
      </c>
      <c r="F27" s="50"/>
      <c r="G27" s="47" t="s">
        <v>634</v>
      </c>
      <c r="H27" s="51">
        <v>10</v>
      </c>
      <c r="I27" s="52">
        <v>8</v>
      </c>
      <c r="J27" s="37" t="s">
        <v>38</v>
      </c>
      <c r="K27" s="52">
        <v>8</v>
      </c>
      <c r="L27" s="58"/>
      <c r="M27" s="58"/>
      <c r="N27" s="58"/>
      <c r="O27" s="58"/>
      <c r="P27" s="54">
        <v>6</v>
      </c>
      <c r="Q27" s="55">
        <f t="shared" si="2"/>
        <v>6.8</v>
      </c>
      <c r="R27" s="56" t="str">
        <f t="shared" si="4"/>
        <v>C+</v>
      </c>
      <c r="S27" s="57" t="str">
        <f t="shared" si="0"/>
        <v>Trung bình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" customHeight="1" x14ac:dyDescent="0.35">
      <c r="B28" s="46">
        <v>20</v>
      </c>
      <c r="C28" s="47" t="s">
        <v>524</v>
      </c>
      <c r="D28" s="48" t="s">
        <v>525</v>
      </c>
      <c r="E28" s="49" t="s">
        <v>126</v>
      </c>
      <c r="F28" s="50"/>
      <c r="G28" s="47" t="s">
        <v>482</v>
      </c>
      <c r="H28" s="51">
        <v>9</v>
      </c>
      <c r="I28" s="52">
        <v>6</v>
      </c>
      <c r="J28" s="37" t="s">
        <v>38</v>
      </c>
      <c r="K28" s="52">
        <v>6</v>
      </c>
      <c r="L28" s="58"/>
      <c r="M28" s="58"/>
      <c r="N28" s="58"/>
      <c r="O28" s="58"/>
      <c r="P28" s="54">
        <v>6</v>
      </c>
      <c r="Q28" s="55">
        <f t="shared" si="2"/>
        <v>6.3</v>
      </c>
      <c r="R28" s="56" t="str">
        <f t="shared" si="4"/>
        <v>C</v>
      </c>
      <c r="S28" s="57" t="str">
        <f t="shared" si="0"/>
        <v>Trung bình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" customHeight="1" x14ac:dyDescent="0.35">
      <c r="B29" s="46">
        <v>21</v>
      </c>
      <c r="C29" s="47" t="s">
        <v>526</v>
      </c>
      <c r="D29" s="48" t="s">
        <v>527</v>
      </c>
      <c r="E29" s="49" t="s">
        <v>351</v>
      </c>
      <c r="F29" s="50"/>
      <c r="G29" s="47" t="s">
        <v>272</v>
      </c>
      <c r="H29" s="51">
        <v>9</v>
      </c>
      <c r="I29" s="52">
        <v>7</v>
      </c>
      <c r="J29" s="37" t="s">
        <v>38</v>
      </c>
      <c r="K29" s="52">
        <v>6</v>
      </c>
      <c r="L29" s="58"/>
      <c r="M29" s="58"/>
      <c r="N29" s="58"/>
      <c r="O29" s="58"/>
      <c r="P29" s="54">
        <v>5</v>
      </c>
      <c r="Q29" s="55">
        <f t="shared" si="2"/>
        <v>5.7</v>
      </c>
      <c r="R29" s="56" t="str">
        <f t="shared" si="4"/>
        <v>C</v>
      </c>
      <c r="S29" s="57" t="str">
        <f t="shared" si="0"/>
        <v>Trung bình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" customHeight="1" x14ac:dyDescent="0.35">
      <c r="B30" s="46">
        <v>22</v>
      </c>
      <c r="C30" s="47" t="s">
        <v>528</v>
      </c>
      <c r="D30" s="48" t="s">
        <v>182</v>
      </c>
      <c r="E30" s="49" t="s">
        <v>529</v>
      </c>
      <c r="F30" s="50"/>
      <c r="G30" s="47" t="s">
        <v>70</v>
      </c>
      <c r="H30" s="51">
        <v>9</v>
      </c>
      <c r="I30" s="52">
        <v>6</v>
      </c>
      <c r="J30" s="37" t="s">
        <v>38</v>
      </c>
      <c r="K30" s="52">
        <v>7</v>
      </c>
      <c r="L30" s="58"/>
      <c r="M30" s="58"/>
      <c r="N30" s="58"/>
      <c r="O30" s="58"/>
      <c r="P30" s="54">
        <v>7</v>
      </c>
      <c r="Q30" s="55">
        <f t="shared" si="2"/>
        <v>7.1</v>
      </c>
      <c r="R30" s="56" t="str">
        <f t="shared" si="4"/>
        <v>B</v>
      </c>
      <c r="S30" s="57" t="str">
        <f t="shared" si="0"/>
        <v>Khá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" customHeight="1" x14ac:dyDescent="0.35">
      <c r="B31" s="46">
        <v>23</v>
      </c>
      <c r="C31" s="47" t="s">
        <v>530</v>
      </c>
      <c r="D31" s="48" t="s">
        <v>177</v>
      </c>
      <c r="E31" s="49" t="s">
        <v>134</v>
      </c>
      <c r="F31" s="50"/>
      <c r="G31" s="47" t="s">
        <v>635</v>
      </c>
      <c r="H31" s="51">
        <v>10</v>
      </c>
      <c r="I31" s="52">
        <v>6</v>
      </c>
      <c r="J31" s="37" t="s">
        <v>38</v>
      </c>
      <c r="K31" s="52">
        <v>7</v>
      </c>
      <c r="L31" s="58"/>
      <c r="M31" s="58"/>
      <c r="N31" s="58"/>
      <c r="O31" s="58"/>
      <c r="P31" s="54">
        <v>1</v>
      </c>
      <c r="Q31" s="55">
        <f t="shared" si="2"/>
        <v>3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" customHeight="1" x14ac:dyDescent="0.35">
      <c r="B32" s="46">
        <v>24</v>
      </c>
      <c r="C32" s="47" t="s">
        <v>531</v>
      </c>
      <c r="D32" s="48" t="s">
        <v>532</v>
      </c>
      <c r="E32" s="49" t="s">
        <v>134</v>
      </c>
      <c r="F32" s="50"/>
      <c r="G32" s="47" t="s">
        <v>636</v>
      </c>
      <c r="H32" s="51">
        <v>10</v>
      </c>
      <c r="I32" s="52">
        <v>8</v>
      </c>
      <c r="J32" s="37" t="s">
        <v>38</v>
      </c>
      <c r="K32" s="52">
        <v>8</v>
      </c>
      <c r="L32" s="58"/>
      <c r="M32" s="58"/>
      <c r="N32" s="58"/>
      <c r="O32" s="58"/>
      <c r="P32" s="54">
        <v>6</v>
      </c>
      <c r="Q32" s="55">
        <f t="shared" si="2"/>
        <v>6.8</v>
      </c>
      <c r="R32" s="56" t="str">
        <f t="shared" si="4"/>
        <v>C+</v>
      </c>
      <c r="S32" s="57" t="str">
        <f t="shared" si="0"/>
        <v>Trung bình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" customHeight="1" x14ac:dyDescent="0.35">
      <c r="B33" s="46">
        <v>25</v>
      </c>
      <c r="C33" s="47" t="s">
        <v>533</v>
      </c>
      <c r="D33" s="48" t="s">
        <v>257</v>
      </c>
      <c r="E33" s="49" t="s">
        <v>534</v>
      </c>
      <c r="F33" s="50"/>
      <c r="G33" s="47" t="s">
        <v>637</v>
      </c>
      <c r="H33" s="51">
        <v>9</v>
      </c>
      <c r="I33" s="52">
        <v>7</v>
      </c>
      <c r="J33" s="37" t="s">
        <v>38</v>
      </c>
      <c r="K33" s="52">
        <v>6</v>
      </c>
      <c r="L33" s="58"/>
      <c r="M33" s="58"/>
      <c r="N33" s="58"/>
      <c r="O33" s="58"/>
      <c r="P33" s="54">
        <v>3</v>
      </c>
      <c r="Q33" s="55">
        <f t="shared" si="2"/>
        <v>4.3</v>
      </c>
      <c r="R33" s="56" t="str">
        <f t="shared" si="4"/>
        <v>D</v>
      </c>
      <c r="S33" s="57" t="str">
        <f t="shared" si="0"/>
        <v>Trung bình yếu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" customHeight="1" x14ac:dyDescent="0.35">
      <c r="B34" s="46">
        <v>26</v>
      </c>
      <c r="C34" s="47" t="s">
        <v>535</v>
      </c>
      <c r="D34" s="48" t="s">
        <v>257</v>
      </c>
      <c r="E34" s="49" t="s">
        <v>140</v>
      </c>
      <c r="F34" s="50"/>
      <c r="G34" s="47" t="s">
        <v>272</v>
      </c>
      <c r="H34" s="51">
        <v>10</v>
      </c>
      <c r="I34" s="52">
        <v>7</v>
      </c>
      <c r="J34" s="37" t="s">
        <v>38</v>
      </c>
      <c r="K34" s="52">
        <v>7</v>
      </c>
      <c r="L34" s="58"/>
      <c r="M34" s="58"/>
      <c r="N34" s="58"/>
      <c r="O34" s="58"/>
      <c r="P34" s="54">
        <v>5</v>
      </c>
      <c r="Q34" s="55">
        <f t="shared" si="2"/>
        <v>5.9</v>
      </c>
      <c r="R34" s="56" t="str">
        <f t="shared" si="4"/>
        <v>C</v>
      </c>
      <c r="S34" s="57" t="str">
        <f t="shared" si="0"/>
        <v>Trung bình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" customHeight="1" x14ac:dyDescent="0.35">
      <c r="B35" s="46">
        <v>27</v>
      </c>
      <c r="C35" s="47" t="s">
        <v>536</v>
      </c>
      <c r="D35" s="48" t="s">
        <v>537</v>
      </c>
      <c r="E35" s="49" t="s">
        <v>538</v>
      </c>
      <c r="F35" s="50"/>
      <c r="G35" s="47" t="s">
        <v>144</v>
      </c>
      <c r="H35" s="51">
        <v>9</v>
      </c>
      <c r="I35" s="52">
        <v>7</v>
      </c>
      <c r="J35" s="37" t="s">
        <v>38</v>
      </c>
      <c r="K35" s="52">
        <v>7</v>
      </c>
      <c r="L35" s="58"/>
      <c r="M35" s="58"/>
      <c r="N35" s="58"/>
      <c r="O35" s="58"/>
      <c r="P35" s="54">
        <v>3</v>
      </c>
      <c r="Q35" s="55">
        <f t="shared" si="2"/>
        <v>4.4000000000000004</v>
      </c>
      <c r="R35" s="56" t="str">
        <f t="shared" si="4"/>
        <v>D</v>
      </c>
      <c r="S35" s="57" t="str">
        <f t="shared" si="0"/>
        <v>Trung bình yếu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" customHeight="1" x14ac:dyDescent="0.35">
      <c r="B36" s="46">
        <v>28</v>
      </c>
      <c r="C36" s="47" t="s">
        <v>539</v>
      </c>
      <c r="D36" s="48" t="s">
        <v>394</v>
      </c>
      <c r="E36" s="49" t="s">
        <v>356</v>
      </c>
      <c r="F36" s="50"/>
      <c r="G36" s="47" t="s">
        <v>466</v>
      </c>
      <c r="H36" s="51">
        <v>9</v>
      </c>
      <c r="I36" s="52">
        <v>6</v>
      </c>
      <c r="J36" s="37" t="s">
        <v>38</v>
      </c>
      <c r="K36" s="52">
        <v>7</v>
      </c>
      <c r="L36" s="58"/>
      <c r="M36" s="58"/>
      <c r="N36" s="58"/>
      <c r="O36" s="58"/>
      <c r="P36" s="54">
        <v>4</v>
      </c>
      <c r="Q36" s="55">
        <f t="shared" si="2"/>
        <v>5</v>
      </c>
      <c r="R36" s="56" t="str">
        <f t="shared" si="4"/>
        <v>D+</v>
      </c>
      <c r="S36" s="57" t="str">
        <f t="shared" si="0"/>
        <v>Trung bình yếu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" customHeight="1" x14ac:dyDescent="0.35">
      <c r="B37" s="46">
        <v>29</v>
      </c>
      <c r="C37" s="47" t="s">
        <v>540</v>
      </c>
      <c r="D37" s="48" t="s">
        <v>541</v>
      </c>
      <c r="E37" s="49" t="s">
        <v>356</v>
      </c>
      <c r="F37" s="50"/>
      <c r="G37" s="47" t="s">
        <v>227</v>
      </c>
      <c r="H37" s="51">
        <v>9</v>
      </c>
      <c r="I37" s="52">
        <v>7</v>
      </c>
      <c r="J37" s="37" t="s">
        <v>38</v>
      </c>
      <c r="K37" s="52">
        <v>6</v>
      </c>
      <c r="L37" s="58"/>
      <c r="M37" s="58"/>
      <c r="N37" s="58"/>
      <c r="O37" s="58"/>
      <c r="P37" s="54">
        <v>7</v>
      </c>
      <c r="Q37" s="55">
        <f t="shared" si="2"/>
        <v>7.1</v>
      </c>
      <c r="R37" s="56" t="str">
        <f t="shared" si="4"/>
        <v>B</v>
      </c>
      <c r="S37" s="57" t="str">
        <f t="shared" si="0"/>
        <v>Khá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" customHeight="1" x14ac:dyDescent="0.35">
      <c r="B38" s="46">
        <v>30</v>
      </c>
      <c r="C38" s="47" t="s">
        <v>542</v>
      </c>
      <c r="D38" s="48" t="s">
        <v>149</v>
      </c>
      <c r="E38" s="49" t="s">
        <v>356</v>
      </c>
      <c r="F38" s="50"/>
      <c r="G38" s="47" t="s">
        <v>473</v>
      </c>
      <c r="H38" s="51">
        <v>10</v>
      </c>
      <c r="I38" s="52">
        <v>7</v>
      </c>
      <c r="J38" s="37" t="s">
        <v>38</v>
      </c>
      <c r="K38" s="52">
        <v>7</v>
      </c>
      <c r="L38" s="58"/>
      <c r="M38" s="58"/>
      <c r="N38" s="58"/>
      <c r="O38" s="58"/>
      <c r="P38" s="54">
        <v>6</v>
      </c>
      <c r="Q38" s="55">
        <f t="shared" si="2"/>
        <v>6.6</v>
      </c>
      <c r="R38" s="56" t="str">
        <f t="shared" si="4"/>
        <v>C+</v>
      </c>
      <c r="S38" s="57" t="str">
        <f t="shared" si="0"/>
        <v>Trung bình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" customHeight="1" x14ac:dyDescent="0.35">
      <c r="B39" s="46">
        <v>31</v>
      </c>
      <c r="C39" s="47" t="s">
        <v>543</v>
      </c>
      <c r="D39" s="48" t="s">
        <v>544</v>
      </c>
      <c r="E39" s="49" t="s">
        <v>147</v>
      </c>
      <c r="F39" s="50"/>
      <c r="G39" s="47" t="s">
        <v>96</v>
      </c>
      <c r="H39" s="51">
        <v>10</v>
      </c>
      <c r="I39" s="52">
        <v>6</v>
      </c>
      <c r="J39" s="37" t="s">
        <v>38</v>
      </c>
      <c r="K39" s="52">
        <v>7</v>
      </c>
      <c r="L39" s="58"/>
      <c r="M39" s="58"/>
      <c r="N39" s="58"/>
      <c r="O39" s="58"/>
      <c r="P39" s="54">
        <v>4</v>
      </c>
      <c r="Q39" s="55">
        <f t="shared" si="2"/>
        <v>5.0999999999999996</v>
      </c>
      <c r="R39" s="56" t="str">
        <f t="shared" si="4"/>
        <v>D+</v>
      </c>
      <c r="S39" s="57" t="str">
        <f t="shared" si="0"/>
        <v>Trung bình yếu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" customHeight="1" x14ac:dyDescent="0.35">
      <c r="B40" s="46">
        <v>32</v>
      </c>
      <c r="C40" s="47" t="s">
        <v>545</v>
      </c>
      <c r="D40" s="48" t="s">
        <v>508</v>
      </c>
      <c r="E40" s="49" t="s">
        <v>147</v>
      </c>
      <c r="F40" s="50"/>
      <c r="G40" s="47" t="s">
        <v>65</v>
      </c>
      <c r="H40" s="51">
        <v>9</v>
      </c>
      <c r="I40" s="52">
        <v>5</v>
      </c>
      <c r="J40" s="37" t="s">
        <v>38</v>
      </c>
      <c r="K40" s="52">
        <v>6</v>
      </c>
      <c r="L40" s="58"/>
      <c r="M40" s="58"/>
      <c r="N40" s="58"/>
      <c r="O40" s="58"/>
      <c r="P40" s="54">
        <v>5</v>
      </c>
      <c r="Q40" s="55">
        <f t="shared" si="2"/>
        <v>5.5</v>
      </c>
      <c r="R40" s="56" t="str">
        <f t="shared" si="4"/>
        <v>C</v>
      </c>
      <c r="S40" s="57" t="str">
        <f t="shared" si="0"/>
        <v>Trung bình</v>
      </c>
      <c r="T40" s="41" t="str">
        <f t="shared" si="3"/>
        <v/>
      </c>
      <c r="U40" s="1"/>
      <c r="V40" s="44" t="str">
        <f t="shared" si="1"/>
        <v>Đạt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" customHeight="1" x14ac:dyDescent="0.35">
      <c r="B41" s="46">
        <v>33</v>
      </c>
      <c r="C41" s="47" t="s">
        <v>546</v>
      </c>
      <c r="D41" s="48" t="s">
        <v>547</v>
      </c>
      <c r="E41" s="49" t="s">
        <v>147</v>
      </c>
      <c r="F41" s="50"/>
      <c r="G41" s="47" t="s">
        <v>120</v>
      </c>
      <c r="H41" s="51">
        <v>10</v>
      </c>
      <c r="I41" s="52">
        <v>6</v>
      </c>
      <c r="J41" s="37" t="s">
        <v>38</v>
      </c>
      <c r="K41" s="52">
        <v>6</v>
      </c>
      <c r="L41" s="58"/>
      <c r="M41" s="58"/>
      <c r="N41" s="58"/>
      <c r="O41" s="58"/>
      <c r="P41" s="54">
        <v>5</v>
      </c>
      <c r="Q41" s="55">
        <f t="shared" si="2"/>
        <v>5.7</v>
      </c>
      <c r="R41" s="56" t="str">
        <f t="shared" si="4"/>
        <v>C</v>
      </c>
      <c r="S41" s="57" t="str">
        <f t="shared" si="0"/>
        <v>Trung bình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" customHeight="1" x14ac:dyDescent="0.35">
      <c r="B42" s="46">
        <v>34</v>
      </c>
      <c r="C42" s="47" t="s">
        <v>548</v>
      </c>
      <c r="D42" s="48" t="s">
        <v>549</v>
      </c>
      <c r="E42" s="49" t="s">
        <v>162</v>
      </c>
      <c r="F42" s="50"/>
      <c r="G42" s="47" t="s">
        <v>289</v>
      </c>
      <c r="H42" s="51">
        <v>10</v>
      </c>
      <c r="I42" s="52">
        <v>6</v>
      </c>
      <c r="J42" s="37" t="s">
        <v>38</v>
      </c>
      <c r="K42" s="52">
        <v>7</v>
      </c>
      <c r="L42" s="58"/>
      <c r="M42" s="58"/>
      <c r="N42" s="58"/>
      <c r="O42" s="58"/>
      <c r="P42" s="54">
        <v>5</v>
      </c>
      <c r="Q42" s="55">
        <f t="shared" si="2"/>
        <v>5.8</v>
      </c>
      <c r="R42" s="56" t="str">
        <f t="shared" si="4"/>
        <v>C</v>
      </c>
      <c r="S42" s="57" t="str">
        <f t="shared" si="0"/>
        <v>Trung bình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" customHeight="1" x14ac:dyDescent="0.35">
      <c r="B43" s="46">
        <v>35</v>
      </c>
      <c r="C43" s="47" t="s">
        <v>550</v>
      </c>
      <c r="D43" s="48" t="s">
        <v>551</v>
      </c>
      <c r="E43" s="49" t="s">
        <v>552</v>
      </c>
      <c r="F43" s="50"/>
      <c r="G43" s="47" t="s">
        <v>635</v>
      </c>
      <c r="H43" s="51">
        <v>10</v>
      </c>
      <c r="I43" s="52">
        <v>6</v>
      </c>
      <c r="J43" s="37" t="s">
        <v>38</v>
      </c>
      <c r="K43" s="52">
        <v>6</v>
      </c>
      <c r="L43" s="58"/>
      <c r="M43" s="58"/>
      <c r="N43" s="58"/>
      <c r="O43" s="58"/>
      <c r="P43" s="54">
        <v>4</v>
      </c>
      <c r="Q43" s="55">
        <f t="shared" si="2"/>
        <v>5</v>
      </c>
      <c r="R43" s="56" t="str">
        <f t="shared" si="4"/>
        <v>D+</v>
      </c>
      <c r="S43" s="57" t="str">
        <f t="shared" si="0"/>
        <v>Trung bình yếu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" customHeight="1" x14ac:dyDescent="0.35">
      <c r="B44" s="46">
        <v>36</v>
      </c>
      <c r="C44" s="47" t="s">
        <v>553</v>
      </c>
      <c r="D44" s="48" t="s">
        <v>448</v>
      </c>
      <c r="E44" s="49" t="s">
        <v>554</v>
      </c>
      <c r="F44" s="50"/>
      <c r="G44" s="47" t="s">
        <v>108</v>
      </c>
      <c r="H44" s="51">
        <v>9</v>
      </c>
      <c r="I44" s="52">
        <v>6</v>
      </c>
      <c r="J44" s="37" t="s">
        <v>38</v>
      </c>
      <c r="K44" s="52">
        <v>7</v>
      </c>
      <c r="L44" s="58"/>
      <c r="M44" s="58"/>
      <c r="N44" s="58"/>
      <c r="O44" s="58"/>
      <c r="P44" s="54">
        <v>6</v>
      </c>
      <c r="Q44" s="55">
        <f t="shared" si="2"/>
        <v>6.4</v>
      </c>
      <c r="R44" s="56" t="str">
        <f t="shared" si="4"/>
        <v>C</v>
      </c>
      <c r="S44" s="57" t="str">
        <f t="shared" si="0"/>
        <v>Trung bình</v>
      </c>
      <c r="T44" s="41" t="str">
        <f t="shared" si="3"/>
        <v/>
      </c>
      <c r="U44" s="1"/>
      <c r="V44" s="44" t="str">
        <f t="shared" si="1"/>
        <v>Đạt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" customHeight="1" x14ac:dyDescent="0.35">
      <c r="B45" s="46">
        <v>37</v>
      </c>
      <c r="C45" s="47" t="s">
        <v>555</v>
      </c>
      <c r="D45" s="48" t="s">
        <v>556</v>
      </c>
      <c r="E45" s="49" t="s">
        <v>168</v>
      </c>
      <c r="F45" s="50"/>
      <c r="G45" s="47" t="s">
        <v>638</v>
      </c>
      <c r="H45" s="51">
        <v>9</v>
      </c>
      <c r="I45" s="52">
        <v>6</v>
      </c>
      <c r="J45" s="37" t="s">
        <v>38</v>
      </c>
      <c r="K45" s="52">
        <v>6</v>
      </c>
      <c r="L45" s="58"/>
      <c r="M45" s="58"/>
      <c r="N45" s="58"/>
      <c r="O45" s="58"/>
      <c r="P45" s="54">
        <v>7</v>
      </c>
      <c r="Q45" s="55">
        <f t="shared" si="2"/>
        <v>7</v>
      </c>
      <c r="R45" s="56" t="str">
        <f t="shared" si="4"/>
        <v>B</v>
      </c>
      <c r="S45" s="57" t="str">
        <f t="shared" si="0"/>
        <v>Khá</v>
      </c>
      <c r="T45" s="41" t="str">
        <f t="shared" si="3"/>
        <v/>
      </c>
      <c r="U45" s="1"/>
      <c r="V45" s="44" t="str">
        <f t="shared" si="1"/>
        <v>Đạt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" customHeight="1" x14ac:dyDescent="0.35">
      <c r="B46" s="46">
        <v>38</v>
      </c>
      <c r="C46" s="47" t="s">
        <v>557</v>
      </c>
      <c r="D46" s="48" t="s">
        <v>558</v>
      </c>
      <c r="E46" s="49" t="s">
        <v>559</v>
      </c>
      <c r="F46" s="50"/>
      <c r="G46" s="47" t="s">
        <v>238</v>
      </c>
      <c r="H46" s="51">
        <v>9</v>
      </c>
      <c r="I46" s="52">
        <v>8</v>
      </c>
      <c r="J46" s="37" t="s">
        <v>38</v>
      </c>
      <c r="K46" s="52">
        <v>7</v>
      </c>
      <c r="L46" s="58"/>
      <c r="M46" s="58"/>
      <c r="N46" s="58"/>
      <c r="O46" s="58"/>
      <c r="P46" s="54">
        <v>7</v>
      </c>
      <c r="Q46" s="55">
        <f t="shared" si="2"/>
        <v>7.3</v>
      </c>
      <c r="R46" s="56" t="str">
        <f t="shared" si="4"/>
        <v>B</v>
      </c>
      <c r="S46" s="57" t="str">
        <f t="shared" si="0"/>
        <v>Khá</v>
      </c>
      <c r="T46" s="41" t="str">
        <f t="shared" si="3"/>
        <v/>
      </c>
      <c r="U46" s="1"/>
      <c r="V46" s="44" t="str">
        <f t="shared" si="1"/>
        <v>Đạt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" customHeight="1" x14ac:dyDescent="0.35">
      <c r="B47" s="46">
        <v>39</v>
      </c>
      <c r="C47" s="47" t="s">
        <v>560</v>
      </c>
      <c r="D47" s="48" t="s">
        <v>561</v>
      </c>
      <c r="E47" s="49" t="s">
        <v>186</v>
      </c>
      <c r="F47" s="50"/>
      <c r="G47" s="47" t="s">
        <v>634</v>
      </c>
      <c r="H47" s="51">
        <v>10</v>
      </c>
      <c r="I47" s="52">
        <v>6</v>
      </c>
      <c r="J47" s="37" t="s">
        <v>38</v>
      </c>
      <c r="K47" s="52">
        <v>6</v>
      </c>
      <c r="L47" s="58"/>
      <c r="M47" s="58"/>
      <c r="N47" s="58"/>
      <c r="O47" s="58"/>
      <c r="P47" s="54">
        <v>4</v>
      </c>
      <c r="Q47" s="55">
        <f t="shared" si="2"/>
        <v>5</v>
      </c>
      <c r="R47" s="56" t="str">
        <f t="shared" si="4"/>
        <v>D+</v>
      </c>
      <c r="S47" s="57" t="str">
        <f t="shared" si="0"/>
        <v>Trung bình yếu</v>
      </c>
      <c r="T47" s="41" t="str">
        <f t="shared" si="3"/>
        <v/>
      </c>
      <c r="U47" s="1"/>
      <c r="V47" s="44" t="str">
        <f t="shared" si="1"/>
        <v>Đạt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" customHeight="1" x14ac:dyDescent="0.35">
      <c r="B48" s="46">
        <v>40</v>
      </c>
      <c r="C48" s="47" t="s">
        <v>562</v>
      </c>
      <c r="D48" s="48" t="s">
        <v>563</v>
      </c>
      <c r="E48" s="49" t="s">
        <v>186</v>
      </c>
      <c r="F48" s="50"/>
      <c r="G48" s="47" t="s">
        <v>77</v>
      </c>
      <c r="H48" s="51">
        <v>9</v>
      </c>
      <c r="I48" s="52">
        <v>7</v>
      </c>
      <c r="J48" s="37" t="s">
        <v>38</v>
      </c>
      <c r="K48" s="52">
        <v>7</v>
      </c>
      <c r="L48" s="58"/>
      <c r="M48" s="58"/>
      <c r="N48" s="58"/>
      <c r="O48" s="58"/>
      <c r="P48" s="54">
        <v>4</v>
      </c>
      <c r="Q48" s="55">
        <f t="shared" si="2"/>
        <v>5.0999999999999996</v>
      </c>
      <c r="R48" s="56" t="str">
        <f t="shared" si="4"/>
        <v>D+</v>
      </c>
      <c r="S48" s="57" t="str">
        <f t="shared" si="0"/>
        <v>Trung bình yếu</v>
      </c>
      <c r="T48" s="41" t="str">
        <f t="shared" si="3"/>
        <v/>
      </c>
      <c r="U48" s="1"/>
      <c r="V48" s="44" t="str">
        <f t="shared" si="1"/>
        <v>Đạt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" customHeight="1" x14ac:dyDescent="0.35">
      <c r="B49" s="46">
        <v>41</v>
      </c>
      <c r="C49" s="47" t="s">
        <v>564</v>
      </c>
      <c r="D49" s="48" t="s">
        <v>565</v>
      </c>
      <c r="E49" s="49" t="s">
        <v>566</v>
      </c>
      <c r="F49" s="50"/>
      <c r="G49" s="47" t="s">
        <v>178</v>
      </c>
      <c r="H49" s="51">
        <v>10</v>
      </c>
      <c r="I49" s="52">
        <v>6</v>
      </c>
      <c r="J49" s="37" t="s">
        <v>38</v>
      </c>
      <c r="K49" s="52">
        <v>7</v>
      </c>
      <c r="L49" s="58"/>
      <c r="M49" s="58"/>
      <c r="N49" s="58"/>
      <c r="O49" s="58"/>
      <c r="P49" s="54">
        <v>7</v>
      </c>
      <c r="Q49" s="55">
        <f t="shared" si="2"/>
        <v>7.2</v>
      </c>
      <c r="R49" s="56" t="str">
        <f t="shared" si="4"/>
        <v>B</v>
      </c>
      <c r="S49" s="57" t="str">
        <f t="shared" si="0"/>
        <v>Khá</v>
      </c>
      <c r="T49" s="41" t="str">
        <f t="shared" si="3"/>
        <v/>
      </c>
      <c r="U49" s="1"/>
      <c r="V49" s="44" t="str">
        <f t="shared" si="1"/>
        <v>Đạt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" customHeight="1" x14ac:dyDescent="0.35">
      <c r="B50" s="46">
        <v>42</v>
      </c>
      <c r="C50" s="47" t="s">
        <v>567</v>
      </c>
      <c r="D50" s="48" t="s">
        <v>568</v>
      </c>
      <c r="E50" s="49" t="s">
        <v>371</v>
      </c>
      <c r="F50" s="50"/>
      <c r="G50" s="47" t="s">
        <v>272</v>
      </c>
      <c r="H50" s="51">
        <v>8</v>
      </c>
      <c r="I50" s="52">
        <v>6</v>
      </c>
      <c r="J50" s="37" t="s">
        <v>38</v>
      </c>
      <c r="K50" s="52">
        <v>6</v>
      </c>
      <c r="L50" s="58"/>
      <c r="M50" s="58"/>
      <c r="N50" s="58"/>
      <c r="O50" s="58"/>
      <c r="P50" s="54">
        <v>3</v>
      </c>
      <c r="Q50" s="55">
        <f t="shared" si="2"/>
        <v>4.0999999999999996</v>
      </c>
      <c r="R50" s="56" t="str">
        <f t="shared" si="4"/>
        <v>D</v>
      </c>
      <c r="S50" s="57" t="str">
        <f t="shared" si="0"/>
        <v>Trung bình yếu</v>
      </c>
      <c r="T50" s="41" t="str">
        <f t="shared" si="3"/>
        <v/>
      </c>
      <c r="U50" s="1"/>
      <c r="V50" s="44" t="str">
        <f t="shared" si="1"/>
        <v>Đạt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" customHeight="1" x14ac:dyDescent="0.35">
      <c r="B51" s="46">
        <v>43</v>
      </c>
      <c r="C51" s="47" t="s">
        <v>569</v>
      </c>
      <c r="D51" s="48" t="s">
        <v>177</v>
      </c>
      <c r="E51" s="49" t="s">
        <v>570</v>
      </c>
      <c r="F51" s="50"/>
      <c r="G51" s="47" t="s">
        <v>638</v>
      </c>
      <c r="H51" s="51">
        <v>9</v>
      </c>
      <c r="I51" s="52">
        <v>6</v>
      </c>
      <c r="J51" s="37" t="s">
        <v>38</v>
      </c>
      <c r="K51" s="52">
        <v>7</v>
      </c>
      <c r="L51" s="58"/>
      <c r="M51" s="58"/>
      <c r="N51" s="58"/>
      <c r="O51" s="58"/>
      <c r="P51" s="54">
        <v>3</v>
      </c>
      <c r="Q51" s="55">
        <f t="shared" si="2"/>
        <v>4.3</v>
      </c>
      <c r="R51" s="56" t="str">
        <f t="shared" si="4"/>
        <v>D</v>
      </c>
      <c r="S51" s="57" t="str">
        <f t="shared" si="0"/>
        <v>Trung bình yếu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" customHeight="1" x14ac:dyDescent="0.35">
      <c r="B52" s="46">
        <v>44</v>
      </c>
      <c r="C52" s="47" t="s">
        <v>571</v>
      </c>
      <c r="D52" s="48" t="s">
        <v>229</v>
      </c>
      <c r="E52" s="49" t="s">
        <v>572</v>
      </c>
      <c r="F52" s="50"/>
      <c r="G52" s="47" t="s">
        <v>70</v>
      </c>
      <c r="H52" s="51">
        <v>9</v>
      </c>
      <c r="I52" s="52">
        <v>7</v>
      </c>
      <c r="J52" s="37" t="s">
        <v>38</v>
      </c>
      <c r="K52" s="52">
        <v>7</v>
      </c>
      <c r="L52" s="58"/>
      <c r="M52" s="58"/>
      <c r="N52" s="58"/>
      <c r="O52" s="58"/>
      <c r="P52" s="54">
        <v>3</v>
      </c>
      <c r="Q52" s="55">
        <f t="shared" si="2"/>
        <v>4.4000000000000004</v>
      </c>
      <c r="R52" s="56" t="str">
        <f t="shared" si="4"/>
        <v>D</v>
      </c>
      <c r="S52" s="57" t="str">
        <f t="shared" si="0"/>
        <v>Trung bình yếu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" customHeight="1" x14ac:dyDescent="0.35">
      <c r="B53" s="46">
        <v>45</v>
      </c>
      <c r="C53" s="47" t="s">
        <v>573</v>
      </c>
      <c r="D53" s="48" t="s">
        <v>574</v>
      </c>
      <c r="E53" s="49" t="s">
        <v>379</v>
      </c>
      <c r="F53" s="50"/>
      <c r="G53" s="47" t="s">
        <v>638</v>
      </c>
      <c r="H53" s="51">
        <v>10</v>
      </c>
      <c r="I53" s="52">
        <v>6</v>
      </c>
      <c r="J53" s="37" t="s">
        <v>38</v>
      </c>
      <c r="K53" s="52">
        <v>5</v>
      </c>
      <c r="L53" s="58"/>
      <c r="M53" s="58"/>
      <c r="N53" s="58"/>
      <c r="O53" s="58"/>
      <c r="P53" s="54">
        <v>6</v>
      </c>
      <c r="Q53" s="55">
        <f t="shared" si="2"/>
        <v>6.3</v>
      </c>
      <c r="R53" s="56" t="str">
        <f t="shared" si="4"/>
        <v>C</v>
      </c>
      <c r="S53" s="57" t="str">
        <f t="shared" si="0"/>
        <v>Trung bình</v>
      </c>
      <c r="T53" s="41" t="str">
        <f t="shared" si="3"/>
        <v/>
      </c>
      <c r="U53" s="1"/>
      <c r="V53" s="44" t="str">
        <f t="shared" si="1"/>
        <v>Đạt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" customHeight="1" x14ac:dyDescent="0.35">
      <c r="B54" s="46">
        <v>46</v>
      </c>
      <c r="C54" s="47" t="s">
        <v>575</v>
      </c>
      <c r="D54" s="48" t="s">
        <v>177</v>
      </c>
      <c r="E54" s="49" t="s">
        <v>193</v>
      </c>
      <c r="F54" s="50"/>
      <c r="G54" s="47" t="s">
        <v>272</v>
      </c>
      <c r="H54" s="51">
        <v>9</v>
      </c>
      <c r="I54" s="52">
        <v>7</v>
      </c>
      <c r="J54" s="37" t="s">
        <v>38</v>
      </c>
      <c r="K54" s="52">
        <v>7</v>
      </c>
      <c r="L54" s="58"/>
      <c r="M54" s="58"/>
      <c r="N54" s="58"/>
      <c r="O54" s="58"/>
      <c r="P54" s="54">
        <v>3</v>
      </c>
      <c r="Q54" s="55">
        <f t="shared" si="2"/>
        <v>4.4000000000000004</v>
      </c>
      <c r="R54" s="56" t="str">
        <f t="shared" si="4"/>
        <v>D</v>
      </c>
      <c r="S54" s="57" t="str">
        <f t="shared" si="0"/>
        <v>Trung bình yếu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" customHeight="1" x14ac:dyDescent="0.35">
      <c r="B55" s="46">
        <v>47</v>
      </c>
      <c r="C55" s="47" t="s">
        <v>576</v>
      </c>
      <c r="D55" s="48" t="s">
        <v>182</v>
      </c>
      <c r="E55" s="49" t="s">
        <v>193</v>
      </c>
      <c r="F55" s="50"/>
      <c r="G55" s="47" t="s">
        <v>112</v>
      </c>
      <c r="H55" s="51">
        <v>9</v>
      </c>
      <c r="I55" s="52">
        <v>6</v>
      </c>
      <c r="J55" s="37" t="s">
        <v>38</v>
      </c>
      <c r="K55" s="52">
        <v>5</v>
      </c>
      <c r="L55" s="58"/>
      <c r="M55" s="58"/>
      <c r="N55" s="58"/>
      <c r="O55" s="58"/>
      <c r="P55" s="54">
        <v>3</v>
      </c>
      <c r="Q55" s="55">
        <f t="shared" si="2"/>
        <v>4.0999999999999996</v>
      </c>
      <c r="R55" s="56" t="str">
        <f t="shared" si="4"/>
        <v>D</v>
      </c>
      <c r="S55" s="57" t="str">
        <f t="shared" si="0"/>
        <v>Trung bình yếu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" customHeight="1" x14ac:dyDescent="0.35">
      <c r="B56" s="46">
        <v>48</v>
      </c>
      <c r="C56" s="47" t="s">
        <v>577</v>
      </c>
      <c r="D56" s="48" t="s">
        <v>578</v>
      </c>
      <c r="E56" s="49" t="s">
        <v>579</v>
      </c>
      <c r="F56" s="50"/>
      <c r="G56" s="47" t="s">
        <v>65</v>
      </c>
      <c r="H56" s="51">
        <v>9</v>
      </c>
      <c r="I56" s="52">
        <v>7</v>
      </c>
      <c r="J56" s="37" t="s">
        <v>38</v>
      </c>
      <c r="K56" s="52">
        <v>7</v>
      </c>
      <c r="L56" s="58"/>
      <c r="M56" s="58"/>
      <c r="N56" s="58"/>
      <c r="O56" s="58"/>
      <c r="P56" s="54">
        <v>3</v>
      </c>
      <c r="Q56" s="55">
        <f t="shared" si="2"/>
        <v>4.4000000000000004</v>
      </c>
      <c r="R56" s="56" t="str">
        <f t="shared" si="4"/>
        <v>D</v>
      </c>
      <c r="S56" s="57" t="str">
        <f t="shared" si="0"/>
        <v>Trung bình yếu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" customHeight="1" x14ac:dyDescent="0.35">
      <c r="B57" s="46">
        <v>49</v>
      </c>
      <c r="C57" s="47" t="s">
        <v>580</v>
      </c>
      <c r="D57" s="48" t="s">
        <v>508</v>
      </c>
      <c r="E57" s="49" t="s">
        <v>581</v>
      </c>
      <c r="F57" s="50"/>
      <c r="G57" s="47" t="s">
        <v>638</v>
      </c>
      <c r="H57" s="51">
        <v>9</v>
      </c>
      <c r="I57" s="52">
        <v>6</v>
      </c>
      <c r="J57" s="37" t="s">
        <v>38</v>
      </c>
      <c r="K57" s="52">
        <v>6</v>
      </c>
      <c r="L57" s="58"/>
      <c r="M57" s="58"/>
      <c r="N57" s="58"/>
      <c r="O57" s="58"/>
      <c r="P57" s="54">
        <v>4</v>
      </c>
      <c r="Q57" s="55">
        <f t="shared" si="2"/>
        <v>4.9000000000000004</v>
      </c>
      <c r="R57" s="56" t="str">
        <f t="shared" si="4"/>
        <v>D</v>
      </c>
      <c r="S57" s="57" t="str">
        <f t="shared" si="0"/>
        <v>Trung bình yếu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" customHeight="1" x14ac:dyDescent="0.35">
      <c r="B58" s="46">
        <v>50</v>
      </c>
      <c r="C58" s="47" t="s">
        <v>582</v>
      </c>
      <c r="D58" s="48" t="s">
        <v>583</v>
      </c>
      <c r="E58" s="49" t="s">
        <v>395</v>
      </c>
      <c r="F58" s="50"/>
      <c r="G58" s="47" t="s">
        <v>481</v>
      </c>
      <c r="H58" s="51">
        <v>9</v>
      </c>
      <c r="I58" s="52">
        <v>5</v>
      </c>
      <c r="J58" s="37" t="s">
        <v>38</v>
      </c>
      <c r="K58" s="52">
        <v>6</v>
      </c>
      <c r="L58" s="58"/>
      <c r="M58" s="58"/>
      <c r="N58" s="58"/>
      <c r="O58" s="58"/>
      <c r="P58" s="54">
        <v>8</v>
      </c>
      <c r="Q58" s="55">
        <f t="shared" si="2"/>
        <v>7.6</v>
      </c>
      <c r="R58" s="56" t="str">
        <f t="shared" si="4"/>
        <v>B</v>
      </c>
      <c r="S58" s="57" t="str">
        <f t="shared" si="0"/>
        <v>Khá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" customHeight="1" x14ac:dyDescent="0.35">
      <c r="B59" s="46">
        <v>51</v>
      </c>
      <c r="C59" s="47" t="s">
        <v>584</v>
      </c>
      <c r="D59" s="48" t="s">
        <v>585</v>
      </c>
      <c r="E59" s="49" t="s">
        <v>395</v>
      </c>
      <c r="F59" s="50"/>
      <c r="G59" s="47" t="s">
        <v>70</v>
      </c>
      <c r="H59" s="51">
        <v>10</v>
      </c>
      <c r="I59" s="52">
        <v>8</v>
      </c>
      <c r="J59" s="37" t="s">
        <v>38</v>
      </c>
      <c r="K59" s="52">
        <v>7</v>
      </c>
      <c r="L59" s="58"/>
      <c r="M59" s="58"/>
      <c r="N59" s="58"/>
      <c r="O59" s="58"/>
      <c r="P59" s="54">
        <v>6</v>
      </c>
      <c r="Q59" s="55">
        <f t="shared" si="2"/>
        <v>6.7</v>
      </c>
      <c r="R59" s="56" t="str">
        <f t="shared" si="4"/>
        <v>C+</v>
      </c>
      <c r="S59" s="57" t="str">
        <f t="shared" si="0"/>
        <v>Trung bình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" customHeight="1" x14ac:dyDescent="0.35">
      <c r="B60" s="46">
        <v>52</v>
      </c>
      <c r="C60" s="47" t="s">
        <v>586</v>
      </c>
      <c r="D60" s="48" t="s">
        <v>587</v>
      </c>
      <c r="E60" s="49" t="s">
        <v>395</v>
      </c>
      <c r="F60" s="50"/>
      <c r="G60" s="47" t="s">
        <v>297</v>
      </c>
      <c r="H60" s="51">
        <v>9</v>
      </c>
      <c r="I60" s="52">
        <v>7</v>
      </c>
      <c r="J60" s="37" t="s">
        <v>38</v>
      </c>
      <c r="K60" s="52">
        <v>7</v>
      </c>
      <c r="L60" s="58"/>
      <c r="M60" s="58"/>
      <c r="N60" s="58"/>
      <c r="O60" s="58"/>
      <c r="P60" s="54">
        <v>9</v>
      </c>
      <c r="Q60" s="55">
        <f t="shared" si="2"/>
        <v>8.6</v>
      </c>
      <c r="R60" s="56" t="str">
        <f t="shared" si="4"/>
        <v>A</v>
      </c>
      <c r="S60" s="57" t="str">
        <f t="shared" si="0"/>
        <v>Giỏi</v>
      </c>
      <c r="T60" s="41" t="str">
        <f t="shared" si="3"/>
        <v/>
      </c>
      <c r="U60" s="1"/>
      <c r="V60" s="44" t="str">
        <f t="shared" si="1"/>
        <v>Đạt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" customHeight="1" x14ac:dyDescent="0.35">
      <c r="B61" s="46">
        <v>53</v>
      </c>
      <c r="C61" s="47" t="s">
        <v>588</v>
      </c>
      <c r="D61" s="48" t="s">
        <v>245</v>
      </c>
      <c r="E61" s="49" t="s">
        <v>589</v>
      </c>
      <c r="F61" s="50"/>
      <c r="G61" s="47" t="s">
        <v>144</v>
      </c>
      <c r="H61" s="51">
        <v>9</v>
      </c>
      <c r="I61" s="52">
        <v>8</v>
      </c>
      <c r="J61" s="37" t="s">
        <v>38</v>
      </c>
      <c r="K61" s="52">
        <v>7</v>
      </c>
      <c r="L61" s="58"/>
      <c r="M61" s="58"/>
      <c r="N61" s="58"/>
      <c r="O61" s="58"/>
      <c r="P61" s="54">
        <v>5</v>
      </c>
      <c r="Q61" s="55">
        <f t="shared" si="2"/>
        <v>5.9</v>
      </c>
      <c r="R61" s="56" t="str">
        <f t="shared" si="4"/>
        <v>C</v>
      </c>
      <c r="S61" s="57" t="str">
        <f t="shared" si="0"/>
        <v>Trung bình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" customHeight="1" x14ac:dyDescent="0.35">
      <c r="B62" s="46">
        <v>54</v>
      </c>
      <c r="C62" s="47" t="s">
        <v>590</v>
      </c>
      <c r="D62" s="48" t="s">
        <v>591</v>
      </c>
      <c r="E62" s="49" t="s">
        <v>592</v>
      </c>
      <c r="F62" s="50"/>
      <c r="G62" s="47" t="s">
        <v>238</v>
      </c>
      <c r="H62" s="51">
        <v>9</v>
      </c>
      <c r="I62" s="52">
        <v>6</v>
      </c>
      <c r="J62" s="37" t="s">
        <v>38</v>
      </c>
      <c r="K62" s="52">
        <v>6</v>
      </c>
      <c r="L62" s="58"/>
      <c r="M62" s="58"/>
      <c r="N62" s="58"/>
      <c r="O62" s="58"/>
      <c r="P62" s="54">
        <v>7</v>
      </c>
      <c r="Q62" s="55">
        <f t="shared" si="2"/>
        <v>7</v>
      </c>
      <c r="R62" s="56" t="str">
        <f t="shared" si="4"/>
        <v>B</v>
      </c>
      <c r="S62" s="57" t="str">
        <f t="shared" si="0"/>
        <v>Khá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" customHeight="1" x14ac:dyDescent="0.35">
      <c r="B63" s="46">
        <v>55</v>
      </c>
      <c r="C63" s="47" t="s">
        <v>593</v>
      </c>
      <c r="D63" s="48" t="s">
        <v>95</v>
      </c>
      <c r="E63" s="49" t="s">
        <v>594</v>
      </c>
      <c r="F63" s="50"/>
      <c r="G63" s="47" t="s">
        <v>259</v>
      </c>
      <c r="H63" s="51">
        <v>10</v>
      </c>
      <c r="I63" s="52">
        <v>6</v>
      </c>
      <c r="J63" s="37" t="s">
        <v>38</v>
      </c>
      <c r="K63" s="52">
        <v>5</v>
      </c>
      <c r="L63" s="58"/>
      <c r="M63" s="58"/>
      <c r="N63" s="58"/>
      <c r="O63" s="58"/>
      <c r="P63" s="54">
        <v>3</v>
      </c>
      <c r="Q63" s="55">
        <f t="shared" si="2"/>
        <v>4.2</v>
      </c>
      <c r="R63" s="56" t="str">
        <f t="shared" si="4"/>
        <v>D</v>
      </c>
      <c r="S63" s="57" t="str">
        <f t="shared" si="0"/>
        <v>Trung bình yếu</v>
      </c>
      <c r="T63" s="41" t="str">
        <f t="shared" si="3"/>
        <v/>
      </c>
      <c r="U63" s="1"/>
      <c r="V63" s="44" t="str">
        <f t="shared" si="1"/>
        <v>Đạt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" customHeight="1" x14ac:dyDescent="0.35">
      <c r="B64" s="46">
        <v>56</v>
      </c>
      <c r="C64" s="47" t="s">
        <v>595</v>
      </c>
      <c r="D64" s="48" t="s">
        <v>596</v>
      </c>
      <c r="E64" s="49" t="s">
        <v>222</v>
      </c>
      <c r="F64" s="50"/>
      <c r="G64" s="47" t="s">
        <v>100</v>
      </c>
      <c r="H64" s="51">
        <v>9</v>
      </c>
      <c r="I64" s="52">
        <v>6</v>
      </c>
      <c r="J64" s="37" t="s">
        <v>38</v>
      </c>
      <c r="K64" s="52">
        <v>7</v>
      </c>
      <c r="L64" s="58"/>
      <c r="M64" s="58"/>
      <c r="N64" s="58"/>
      <c r="O64" s="58"/>
      <c r="P64" s="54">
        <v>2</v>
      </c>
      <c r="Q64" s="55">
        <f t="shared" si="2"/>
        <v>3.6</v>
      </c>
      <c r="R64" s="56" t="str">
        <f t="shared" si="4"/>
        <v>F</v>
      </c>
      <c r="S64" s="57" t="str">
        <f t="shared" si="0"/>
        <v>Kém</v>
      </c>
      <c r="T64" s="41" t="str">
        <f t="shared" si="3"/>
        <v/>
      </c>
      <c r="U64" s="1"/>
      <c r="V64" s="44" t="str">
        <f t="shared" si="1"/>
        <v>Học lại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" customHeight="1" x14ac:dyDescent="0.35">
      <c r="B65" s="46">
        <v>57</v>
      </c>
      <c r="C65" s="47" t="s">
        <v>597</v>
      </c>
      <c r="D65" s="48" t="s">
        <v>598</v>
      </c>
      <c r="E65" s="49" t="s">
        <v>226</v>
      </c>
      <c r="F65" s="50"/>
      <c r="G65" s="47" t="s">
        <v>481</v>
      </c>
      <c r="H65" s="51">
        <v>10</v>
      </c>
      <c r="I65" s="52">
        <v>8</v>
      </c>
      <c r="J65" s="37" t="s">
        <v>38</v>
      </c>
      <c r="K65" s="52">
        <v>8</v>
      </c>
      <c r="L65" s="58"/>
      <c r="M65" s="58"/>
      <c r="N65" s="58"/>
      <c r="O65" s="58"/>
      <c r="P65" s="54">
        <v>5</v>
      </c>
      <c r="Q65" s="55">
        <f t="shared" si="2"/>
        <v>6.1</v>
      </c>
      <c r="R65" s="56" t="str">
        <f t="shared" si="4"/>
        <v>C</v>
      </c>
      <c r="S65" s="57" t="str">
        <f t="shared" si="0"/>
        <v>Trung bình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" customHeight="1" x14ac:dyDescent="0.35">
      <c r="B66" s="46">
        <v>58</v>
      </c>
      <c r="C66" s="47" t="s">
        <v>599</v>
      </c>
      <c r="D66" s="48" t="s">
        <v>182</v>
      </c>
      <c r="E66" s="49" t="s">
        <v>600</v>
      </c>
      <c r="F66" s="50"/>
      <c r="G66" s="47" t="s">
        <v>208</v>
      </c>
      <c r="H66" s="51">
        <v>9</v>
      </c>
      <c r="I66" s="52">
        <v>6</v>
      </c>
      <c r="J66" s="37" t="s">
        <v>38</v>
      </c>
      <c r="K66" s="52">
        <v>7</v>
      </c>
      <c r="L66" s="58"/>
      <c r="M66" s="58"/>
      <c r="N66" s="58"/>
      <c r="O66" s="58"/>
      <c r="P66" s="54">
        <v>5</v>
      </c>
      <c r="Q66" s="55">
        <f t="shared" si="2"/>
        <v>5.7</v>
      </c>
      <c r="R66" s="56" t="str">
        <f t="shared" si="4"/>
        <v>C</v>
      </c>
      <c r="S66" s="57" t="str">
        <f t="shared" si="0"/>
        <v>Trung bình</v>
      </c>
      <c r="T66" s="41" t="str">
        <f t="shared" si="3"/>
        <v/>
      </c>
      <c r="U66" s="1"/>
      <c r="V66" s="44" t="str">
        <f t="shared" si="1"/>
        <v>Đạt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" customHeight="1" x14ac:dyDescent="0.35">
      <c r="B67" s="46">
        <v>59</v>
      </c>
      <c r="C67" s="47" t="s">
        <v>601</v>
      </c>
      <c r="D67" s="48" t="s">
        <v>602</v>
      </c>
      <c r="E67" s="49" t="s">
        <v>230</v>
      </c>
      <c r="F67" s="50"/>
      <c r="G67" s="47" t="s">
        <v>638</v>
      </c>
      <c r="H67" s="51">
        <v>9</v>
      </c>
      <c r="I67" s="52">
        <v>7</v>
      </c>
      <c r="J67" s="37" t="s">
        <v>38</v>
      </c>
      <c r="K67" s="52">
        <v>7</v>
      </c>
      <c r="L67" s="58"/>
      <c r="M67" s="58"/>
      <c r="N67" s="58"/>
      <c r="O67" s="58"/>
      <c r="P67" s="54">
        <v>3</v>
      </c>
      <c r="Q67" s="55">
        <f t="shared" si="2"/>
        <v>4.4000000000000004</v>
      </c>
      <c r="R67" s="56" t="str">
        <f t="shared" si="4"/>
        <v>D</v>
      </c>
      <c r="S67" s="57" t="str">
        <f t="shared" si="0"/>
        <v>Trung bình yếu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" customHeight="1" x14ac:dyDescent="0.35">
      <c r="B68" s="46">
        <v>60</v>
      </c>
      <c r="C68" s="47" t="s">
        <v>603</v>
      </c>
      <c r="D68" s="48" t="s">
        <v>604</v>
      </c>
      <c r="E68" s="49" t="s">
        <v>237</v>
      </c>
      <c r="F68" s="50"/>
      <c r="G68" s="47" t="s">
        <v>175</v>
      </c>
      <c r="H68" s="51">
        <v>10</v>
      </c>
      <c r="I68" s="52">
        <v>7</v>
      </c>
      <c r="J68" s="37" t="s">
        <v>38</v>
      </c>
      <c r="K68" s="52">
        <v>6</v>
      </c>
      <c r="L68" s="58"/>
      <c r="M68" s="58"/>
      <c r="N68" s="58"/>
      <c r="O68" s="58"/>
      <c r="P68" s="54">
        <v>8</v>
      </c>
      <c r="Q68" s="55">
        <f t="shared" si="2"/>
        <v>7.9</v>
      </c>
      <c r="R68" s="56" t="str">
        <f t="shared" si="4"/>
        <v>B</v>
      </c>
      <c r="S68" s="57" t="str">
        <f t="shared" si="0"/>
        <v>Khá</v>
      </c>
      <c r="T68" s="41" t="str">
        <f t="shared" si="3"/>
        <v/>
      </c>
      <c r="U68" s="1"/>
      <c r="V68" s="44" t="str">
        <f t="shared" si="1"/>
        <v>Đạt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" customHeight="1" x14ac:dyDescent="0.35">
      <c r="B69" s="46">
        <v>61</v>
      </c>
      <c r="C69" s="47" t="s">
        <v>605</v>
      </c>
      <c r="D69" s="48" t="s">
        <v>182</v>
      </c>
      <c r="E69" s="49" t="s">
        <v>237</v>
      </c>
      <c r="F69" s="50"/>
      <c r="G69" s="47" t="s">
        <v>104</v>
      </c>
      <c r="H69" s="51">
        <v>9</v>
      </c>
      <c r="I69" s="52">
        <v>7</v>
      </c>
      <c r="J69" s="37" t="s">
        <v>38</v>
      </c>
      <c r="K69" s="52">
        <v>6</v>
      </c>
      <c r="L69" s="58"/>
      <c r="M69" s="58"/>
      <c r="N69" s="58"/>
      <c r="O69" s="58"/>
      <c r="P69" s="54">
        <v>3</v>
      </c>
      <c r="Q69" s="55">
        <f t="shared" si="2"/>
        <v>4.3</v>
      </c>
      <c r="R69" s="56" t="str">
        <f t="shared" si="4"/>
        <v>D</v>
      </c>
      <c r="S69" s="57" t="str">
        <f t="shared" si="0"/>
        <v>Trung bình yếu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" customHeight="1" x14ac:dyDescent="0.35">
      <c r="B70" s="46">
        <v>62</v>
      </c>
      <c r="C70" s="47" t="s">
        <v>606</v>
      </c>
      <c r="D70" s="48" t="s">
        <v>607</v>
      </c>
      <c r="E70" s="49" t="s">
        <v>436</v>
      </c>
      <c r="F70" s="50"/>
      <c r="G70" s="47" t="s">
        <v>85</v>
      </c>
      <c r="H70" s="51">
        <v>9</v>
      </c>
      <c r="I70" s="52">
        <v>7</v>
      </c>
      <c r="J70" s="37" t="s">
        <v>38</v>
      </c>
      <c r="K70" s="52">
        <v>7</v>
      </c>
      <c r="L70" s="58"/>
      <c r="M70" s="58"/>
      <c r="N70" s="58"/>
      <c r="O70" s="58"/>
      <c r="P70" s="54">
        <v>5</v>
      </c>
      <c r="Q70" s="55">
        <f t="shared" si="2"/>
        <v>5.8</v>
      </c>
      <c r="R70" s="56" t="str">
        <f t="shared" si="4"/>
        <v>C</v>
      </c>
      <c r="S70" s="57" t="str">
        <f t="shared" si="0"/>
        <v>Trung bình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" customHeight="1" x14ac:dyDescent="0.35">
      <c r="B71" s="46">
        <v>63</v>
      </c>
      <c r="C71" s="47" t="s">
        <v>608</v>
      </c>
      <c r="D71" s="48" t="s">
        <v>565</v>
      </c>
      <c r="E71" s="49" t="s">
        <v>436</v>
      </c>
      <c r="F71" s="50"/>
      <c r="G71" s="47" t="s">
        <v>70</v>
      </c>
      <c r="H71" s="51">
        <v>10</v>
      </c>
      <c r="I71" s="52">
        <v>6</v>
      </c>
      <c r="J71" s="37" t="s">
        <v>38</v>
      </c>
      <c r="K71" s="52">
        <v>7</v>
      </c>
      <c r="L71" s="58"/>
      <c r="M71" s="58"/>
      <c r="N71" s="58"/>
      <c r="O71" s="58"/>
      <c r="P71" s="54">
        <v>5</v>
      </c>
      <c r="Q71" s="55">
        <f t="shared" si="2"/>
        <v>5.8</v>
      </c>
      <c r="R71" s="56" t="str">
        <f t="shared" si="4"/>
        <v>C</v>
      </c>
      <c r="S71" s="57" t="str">
        <f t="shared" si="0"/>
        <v>Trung bình</v>
      </c>
      <c r="T71" s="41" t="str">
        <f t="shared" si="3"/>
        <v/>
      </c>
      <c r="U71" s="1"/>
      <c r="V71" s="44" t="str">
        <f t="shared" si="1"/>
        <v>Đạt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" customHeight="1" x14ac:dyDescent="0.35">
      <c r="B72" s="46">
        <v>64</v>
      </c>
      <c r="C72" s="47" t="s">
        <v>609</v>
      </c>
      <c r="D72" s="48" t="s">
        <v>610</v>
      </c>
      <c r="E72" s="49" t="s">
        <v>250</v>
      </c>
      <c r="F72" s="50"/>
      <c r="G72" s="47" t="s">
        <v>484</v>
      </c>
      <c r="H72" s="51">
        <v>10</v>
      </c>
      <c r="I72" s="52">
        <v>8</v>
      </c>
      <c r="J72" s="37" t="s">
        <v>38</v>
      </c>
      <c r="K72" s="52">
        <v>7</v>
      </c>
      <c r="L72" s="58"/>
      <c r="M72" s="58"/>
      <c r="N72" s="58"/>
      <c r="O72" s="58"/>
      <c r="P72" s="54">
        <v>5</v>
      </c>
      <c r="Q72" s="55">
        <f t="shared" si="2"/>
        <v>6</v>
      </c>
      <c r="R72" s="56" t="str">
        <f t="shared" si="4"/>
        <v>C</v>
      </c>
      <c r="S72" s="57" t="str">
        <f t="shared" si="0"/>
        <v>Trung bình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" customHeight="1" x14ac:dyDescent="0.35">
      <c r="B73" s="46">
        <v>65</v>
      </c>
      <c r="C73" s="47" t="s">
        <v>611</v>
      </c>
      <c r="D73" s="48" t="s">
        <v>612</v>
      </c>
      <c r="E73" s="49" t="s">
        <v>250</v>
      </c>
      <c r="F73" s="50"/>
      <c r="G73" s="47" t="s">
        <v>259</v>
      </c>
      <c r="H73" s="51">
        <v>9</v>
      </c>
      <c r="I73" s="52">
        <v>6</v>
      </c>
      <c r="J73" s="37" t="s">
        <v>38</v>
      </c>
      <c r="K73" s="52">
        <v>6</v>
      </c>
      <c r="L73" s="58"/>
      <c r="M73" s="58"/>
      <c r="N73" s="58"/>
      <c r="O73" s="58"/>
      <c r="P73" s="54">
        <v>3</v>
      </c>
      <c r="Q73" s="55">
        <f t="shared" si="2"/>
        <v>4.2</v>
      </c>
      <c r="R73" s="56" t="str">
        <f t="shared" si="4"/>
        <v>D</v>
      </c>
      <c r="S73" s="57" t="str">
        <f t="shared" si="0"/>
        <v>Trung bình yếu</v>
      </c>
      <c r="T73" s="41" t="str">
        <f t="shared" si="3"/>
        <v/>
      </c>
      <c r="U73" s="1"/>
      <c r="V73" s="44" t="str">
        <f t="shared" ref="V73:V85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" customHeight="1" x14ac:dyDescent="0.35">
      <c r="B74" s="46">
        <v>66</v>
      </c>
      <c r="C74" s="47" t="s">
        <v>613</v>
      </c>
      <c r="D74" s="48" t="s">
        <v>614</v>
      </c>
      <c r="E74" s="49" t="s">
        <v>250</v>
      </c>
      <c r="F74" s="50"/>
      <c r="G74" s="47" t="s">
        <v>482</v>
      </c>
      <c r="H74" s="51">
        <v>9</v>
      </c>
      <c r="I74" s="52">
        <v>7</v>
      </c>
      <c r="J74" s="37" t="s">
        <v>38</v>
      </c>
      <c r="K74" s="52">
        <v>6</v>
      </c>
      <c r="L74" s="58"/>
      <c r="M74" s="58"/>
      <c r="N74" s="58"/>
      <c r="O74" s="58"/>
      <c r="P74" s="54">
        <v>3</v>
      </c>
      <c r="Q74" s="55">
        <f t="shared" ref="Q74:Q85" si="6">IF(P74="H","I",IF(OR(P74="DC",P74="C",P74="V"),0,ROUND(SUMPRODUCT(H74:P74,$H$8:$P$8)/100,1)))</f>
        <v>4.3</v>
      </c>
      <c r="R74" s="56" t="str">
        <f t="shared" si="4"/>
        <v>D</v>
      </c>
      <c r="S74" s="57" t="str">
        <f t="shared" si="0"/>
        <v>Trung bình yếu</v>
      </c>
      <c r="T74" s="41" t="str">
        <f t="shared" ref="T74:T85" si="7">+IF(OR($H74=0,$I74=0,$J74=0,$K74=0),"Không đủ ĐKDT",IF(AND(P74=0,Q74&gt;=4),"Không đạt",IF(P74="V", "Vắng", IF(P74="DC", "Đình chỉ thi",IF(P74="H", "Vắng có phép","")))))</f>
        <v/>
      </c>
      <c r="U74" s="1"/>
      <c r="V74" s="44" t="str">
        <f t="shared" si="5"/>
        <v>Đạt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" customHeight="1" x14ac:dyDescent="0.35">
      <c r="B75" s="46">
        <v>67</v>
      </c>
      <c r="C75" s="47" t="s">
        <v>615</v>
      </c>
      <c r="D75" s="48" t="s">
        <v>182</v>
      </c>
      <c r="E75" s="49" t="s">
        <v>616</v>
      </c>
      <c r="F75" s="50"/>
      <c r="G75" s="47" t="s">
        <v>112</v>
      </c>
      <c r="H75" s="51">
        <v>9</v>
      </c>
      <c r="I75" s="52">
        <v>6</v>
      </c>
      <c r="J75" s="37" t="s">
        <v>38</v>
      </c>
      <c r="K75" s="52">
        <v>7</v>
      </c>
      <c r="L75" s="58"/>
      <c r="M75" s="58"/>
      <c r="N75" s="58"/>
      <c r="O75" s="58"/>
      <c r="P75" s="54">
        <v>5</v>
      </c>
      <c r="Q75" s="55">
        <f t="shared" si="6"/>
        <v>5.7</v>
      </c>
      <c r="R75" s="56" t="str">
        <f t="shared" si="4"/>
        <v>C</v>
      </c>
      <c r="S75" s="57" t="str">
        <f t="shared" si="0"/>
        <v>Trung bình</v>
      </c>
      <c r="T75" s="41" t="str">
        <f t="shared" si="7"/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" customHeight="1" x14ac:dyDescent="0.35">
      <c r="B76" s="46">
        <v>68</v>
      </c>
      <c r="C76" s="47" t="s">
        <v>617</v>
      </c>
      <c r="D76" s="48" t="s">
        <v>182</v>
      </c>
      <c r="E76" s="49" t="s">
        <v>618</v>
      </c>
      <c r="F76" s="50"/>
      <c r="G76" s="47" t="s">
        <v>259</v>
      </c>
      <c r="H76" s="51">
        <v>10</v>
      </c>
      <c r="I76" s="52">
        <v>6</v>
      </c>
      <c r="J76" s="37" t="s">
        <v>38</v>
      </c>
      <c r="K76" s="52">
        <v>6</v>
      </c>
      <c r="L76" s="58"/>
      <c r="M76" s="58"/>
      <c r="N76" s="58"/>
      <c r="O76" s="58"/>
      <c r="P76" s="54">
        <v>5</v>
      </c>
      <c r="Q76" s="55">
        <f t="shared" si="6"/>
        <v>5.7</v>
      </c>
      <c r="R76" s="56" t="str">
        <f t="shared" si="4"/>
        <v>C</v>
      </c>
      <c r="S76" s="57" t="str">
        <f t="shared" si="0"/>
        <v>Trung bình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" customHeight="1" x14ac:dyDescent="0.35">
      <c r="B77" s="46">
        <v>69</v>
      </c>
      <c r="C77" s="47" t="s">
        <v>619</v>
      </c>
      <c r="D77" s="48" t="s">
        <v>182</v>
      </c>
      <c r="E77" s="49" t="s">
        <v>262</v>
      </c>
      <c r="F77" s="50"/>
      <c r="G77" s="47" t="s">
        <v>65</v>
      </c>
      <c r="H77" s="51">
        <v>9</v>
      </c>
      <c r="I77" s="52">
        <v>6</v>
      </c>
      <c r="J77" s="37" t="s">
        <v>38</v>
      </c>
      <c r="K77" s="52">
        <v>6</v>
      </c>
      <c r="L77" s="58"/>
      <c r="M77" s="58"/>
      <c r="N77" s="58"/>
      <c r="O77" s="58"/>
      <c r="P77" s="54">
        <v>6</v>
      </c>
      <c r="Q77" s="55">
        <f t="shared" si="6"/>
        <v>6.3</v>
      </c>
      <c r="R77" s="56" t="str">
        <f t="shared" si="4"/>
        <v>C</v>
      </c>
      <c r="S77" s="57" t="str">
        <f t="shared" si="0"/>
        <v>Trung bình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" customHeight="1" x14ac:dyDescent="0.35">
      <c r="B78" s="46">
        <v>70</v>
      </c>
      <c r="C78" s="47" t="s">
        <v>620</v>
      </c>
      <c r="D78" s="48" t="s">
        <v>515</v>
      </c>
      <c r="E78" s="49" t="s">
        <v>621</v>
      </c>
      <c r="F78" s="50"/>
      <c r="G78" s="47" t="s">
        <v>639</v>
      </c>
      <c r="H78" s="51">
        <v>9</v>
      </c>
      <c r="I78" s="52">
        <v>5</v>
      </c>
      <c r="J78" s="37" t="s">
        <v>38</v>
      </c>
      <c r="K78" s="52">
        <v>6</v>
      </c>
      <c r="L78" s="58"/>
      <c r="M78" s="58"/>
      <c r="N78" s="58"/>
      <c r="O78" s="58"/>
      <c r="P78" s="54">
        <v>4</v>
      </c>
      <c r="Q78" s="55">
        <f t="shared" si="6"/>
        <v>4.8</v>
      </c>
      <c r="R78" s="56" t="str">
        <f t="shared" si="4"/>
        <v>D</v>
      </c>
      <c r="S78" s="57" t="str">
        <f t="shared" si="0"/>
        <v>Trung bình yếu</v>
      </c>
      <c r="T78" s="41" t="str">
        <f t="shared" si="7"/>
        <v/>
      </c>
      <c r="U78" s="1"/>
      <c r="V78" s="44" t="str">
        <f t="shared" si="5"/>
        <v>Đạt</v>
      </c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" customHeight="1" x14ac:dyDescent="0.35">
      <c r="B79" s="46">
        <v>71</v>
      </c>
      <c r="C79" s="47" t="s">
        <v>622</v>
      </c>
      <c r="D79" s="48" t="s">
        <v>254</v>
      </c>
      <c r="E79" s="49" t="s">
        <v>623</v>
      </c>
      <c r="F79" s="50"/>
      <c r="G79" s="47" t="s">
        <v>640</v>
      </c>
      <c r="H79" s="51">
        <v>9</v>
      </c>
      <c r="I79" s="52">
        <v>7</v>
      </c>
      <c r="J79" s="37" t="s">
        <v>38</v>
      </c>
      <c r="K79" s="52">
        <v>7</v>
      </c>
      <c r="L79" s="58"/>
      <c r="M79" s="58"/>
      <c r="N79" s="58"/>
      <c r="O79" s="58"/>
      <c r="P79" s="54">
        <v>4</v>
      </c>
      <c r="Q79" s="55">
        <f t="shared" si="6"/>
        <v>5.0999999999999996</v>
      </c>
      <c r="R79" s="56" t="str">
        <f t="shared" si="4"/>
        <v>D+</v>
      </c>
      <c r="S79" s="57" t="str">
        <f t="shared" si="0"/>
        <v>Trung bình yếu</v>
      </c>
      <c r="T79" s="41" t="str">
        <f t="shared" si="7"/>
        <v/>
      </c>
      <c r="U79" s="1"/>
      <c r="V79" s="44" t="str">
        <f t="shared" si="5"/>
        <v>Đạt</v>
      </c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" customHeight="1" x14ac:dyDescent="0.35">
      <c r="B80" s="46">
        <v>72</v>
      </c>
      <c r="C80" s="47" t="s">
        <v>624</v>
      </c>
      <c r="D80" s="48" t="s">
        <v>182</v>
      </c>
      <c r="E80" s="49" t="s">
        <v>280</v>
      </c>
      <c r="F80" s="50"/>
      <c r="G80" s="47" t="s">
        <v>483</v>
      </c>
      <c r="H80" s="51">
        <v>9</v>
      </c>
      <c r="I80" s="52">
        <v>8</v>
      </c>
      <c r="J80" s="37" t="s">
        <v>38</v>
      </c>
      <c r="K80" s="52">
        <v>7</v>
      </c>
      <c r="L80" s="58"/>
      <c r="M80" s="58"/>
      <c r="N80" s="58"/>
      <c r="O80" s="58"/>
      <c r="P80" s="54">
        <v>3</v>
      </c>
      <c r="Q80" s="55">
        <f t="shared" si="6"/>
        <v>4.5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" customHeight="1" x14ac:dyDescent="0.35">
      <c r="B81" s="46">
        <v>73</v>
      </c>
      <c r="C81" s="47" t="s">
        <v>625</v>
      </c>
      <c r="D81" s="48" t="s">
        <v>182</v>
      </c>
      <c r="E81" s="49" t="s">
        <v>283</v>
      </c>
      <c r="F81" s="50"/>
      <c r="G81" s="47" t="s">
        <v>477</v>
      </c>
      <c r="H81" s="51">
        <v>9</v>
      </c>
      <c r="I81" s="52">
        <v>7</v>
      </c>
      <c r="J81" s="37" t="s">
        <v>38</v>
      </c>
      <c r="K81" s="52">
        <v>8</v>
      </c>
      <c r="L81" s="58"/>
      <c r="M81" s="58"/>
      <c r="N81" s="58"/>
      <c r="O81" s="58"/>
      <c r="P81" s="54">
        <v>5</v>
      </c>
      <c r="Q81" s="55">
        <f t="shared" si="6"/>
        <v>5.9</v>
      </c>
      <c r="R81" s="56" t="str">
        <f t="shared" si="4"/>
        <v>C</v>
      </c>
      <c r="S81" s="57" t="str">
        <f t="shared" si="0"/>
        <v>Trung bình</v>
      </c>
      <c r="T81" s="41" t="str">
        <f t="shared" si="7"/>
        <v/>
      </c>
      <c r="U81" s="1"/>
      <c r="V81" s="44" t="str">
        <f t="shared" si="5"/>
        <v>Đạt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" customHeight="1" x14ac:dyDescent="0.35">
      <c r="B82" s="46">
        <v>74</v>
      </c>
      <c r="C82" s="47" t="s">
        <v>626</v>
      </c>
      <c r="D82" s="48" t="s">
        <v>627</v>
      </c>
      <c r="E82" s="49" t="s">
        <v>292</v>
      </c>
      <c r="F82" s="50"/>
      <c r="G82" s="47" t="s">
        <v>70</v>
      </c>
      <c r="H82" s="51">
        <v>10</v>
      </c>
      <c r="I82" s="52">
        <v>7</v>
      </c>
      <c r="J82" s="37" t="s">
        <v>38</v>
      </c>
      <c r="K82" s="52">
        <v>7</v>
      </c>
      <c r="L82" s="58"/>
      <c r="M82" s="58"/>
      <c r="N82" s="58"/>
      <c r="O82" s="58"/>
      <c r="P82" s="54">
        <v>3</v>
      </c>
      <c r="Q82" s="55">
        <f t="shared" si="6"/>
        <v>4.5</v>
      </c>
      <c r="R82" s="56" t="str">
        <f t="shared" si="4"/>
        <v>D</v>
      </c>
      <c r="S82" s="57" t="str">
        <f t="shared" si="0"/>
        <v>Trung bình yếu</v>
      </c>
      <c r="T82" s="41" t="str">
        <f t="shared" si="7"/>
        <v/>
      </c>
      <c r="U82" s="1"/>
      <c r="V82" s="44" t="str">
        <f t="shared" si="5"/>
        <v>Đạt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8" customHeight="1" x14ac:dyDescent="0.35">
      <c r="B83" s="46">
        <v>75</v>
      </c>
      <c r="C83" s="47" t="s">
        <v>628</v>
      </c>
      <c r="D83" s="48" t="s">
        <v>249</v>
      </c>
      <c r="E83" s="49" t="s">
        <v>292</v>
      </c>
      <c r="F83" s="50"/>
      <c r="G83" s="47" t="s">
        <v>478</v>
      </c>
      <c r="H83" s="51">
        <v>9</v>
      </c>
      <c r="I83" s="52">
        <v>6</v>
      </c>
      <c r="J83" s="37" t="s">
        <v>38</v>
      </c>
      <c r="K83" s="52">
        <v>7</v>
      </c>
      <c r="L83" s="58"/>
      <c r="M83" s="58"/>
      <c r="N83" s="58"/>
      <c r="O83" s="58"/>
      <c r="P83" s="54">
        <v>5</v>
      </c>
      <c r="Q83" s="55">
        <f t="shared" si="6"/>
        <v>5.7</v>
      </c>
      <c r="R83" s="56" t="str">
        <f t="shared" si="4"/>
        <v>C</v>
      </c>
      <c r="S83" s="57" t="str">
        <f t="shared" si="0"/>
        <v>Trung bình</v>
      </c>
      <c r="T83" s="41" t="str">
        <f t="shared" si="7"/>
        <v/>
      </c>
      <c r="U83" s="1"/>
      <c r="V83" s="44" t="str">
        <f t="shared" si="5"/>
        <v>Đạt</v>
      </c>
      <c r="W83" s="44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64"/>
    </row>
    <row r="84" spans="1:38" ht="18" customHeight="1" x14ac:dyDescent="0.35">
      <c r="B84" s="46">
        <v>76</v>
      </c>
      <c r="C84" s="47" t="s">
        <v>629</v>
      </c>
      <c r="D84" s="48" t="s">
        <v>630</v>
      </c>
      <c r="E84" s="49" t="s">
        <v>292</v>
      </c>
      <c r="F84" s="50"/>
      <c r="G84" s="47" t="s">
        <v>638</v>
      </c>
      <c r="H84" s="51">
        <v>9</v>
      </c>
      <c r="I84" s="52">
        <v>7</v>
      </c>
      <c r="J84" s="37" t="s">
        <v>38</v>
      </c>
      <c r="K84" s="52">
        <v>8</v>
      </c>
      <c r="L84" s="58"/>
      <c r="M84" s="58"/>
      <c r="N84" s="58"/>
      <c r="O84" s="58"/>
      <c r="P84" s="54">
        <v>3</v>
      </c>
      <c r="Q84" s="55">
        <f t="shared" si="6"/>
        <v>4.5</v>
      </c>
      <c r="R84" s="56" t="str">
        <f t="shared" si="4"/>
        <v>D</v>
      </c>
      <c r="S84" s="57" t="str">
        <f t="shared" si="0"/>
        <v>Trung bình yếu</v>
      </c>
      <c r="T84" s="41" t="str">
        <f t="shared" si="7"/>
        <v/>
      </c>
      <c r="U84" s="1"/>
      <c r="V84" s="44" t="str">
        <f t="shared" si="5"/>
        <v>Đạt</v>
      </c>
      <c r="W84" s="44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64"/>
    </row>
    <row r="85" spans="1:38" ht="18" customHeight="1" x14ac:dyDescent="0.35">
      <c r="B85" s="46">
        <v>77</v>
      </c>
      <c r="C85" s="47" t="s">
        <v>631</v>
      </c>
      <c r="D85" s="48" t="s">
        <v>632</v>
      </c>
      <c r="E85" s="49" t="s">
        <v>633</v>
      </c>
      <c r="F85" s="50"/>
      <c r="G85" s="47" t="s">
        <v>120</v>
      </c>
      <c r="H85" s="51">
        <v>9</v>
      </c>
      <c r="I85" s="52">
        <v>8</v>
      </c>
      <c r="J85" s="37" t="s">
        <v>38</v>
      </c>
      <c r="K85" s="52">
        <v>7</v>
      </c>
      <c r="L85" s="58"/>
      <c r="M85" s="58"/>
      <c r="N85" s="58"/>
      <c r="O85" s="58"/>
      <c r="P85" s="54">
        <v>4</v>
      </c>
      <c r="Q85" s="55">
        <f t="shared" si="6"/>
        <v>5.2</v>
      </c>
      <c r="R85" s="56" t="str">
        <f t="shared" si="4"/>
        <v>D+</v>
      </c>
      <c r="S85" s="57" t="str">
        <f t="shared" si="0"/>
        <v>Trung bình yếu</v>
      </c>
      <c r="T85" s="41" t="str">
        <f t="shared" si="7"/>
        <v/>
      </c>
      <c r="U85" s="1"/>
      <c r="V85" s="44" t="str">
        <f t="shared" si="5"/>
        <v>Đạt</v>
      </c>
      <c r="W85" s="44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64"/>
    </row>
    <row r="86" spans="1:38" ht="16.5" hidden="1" x14ac:dyDescent="0.35">
      <c r="A86" s="64"/>
      <c r="B86" s="117" t="s">
        <v>39</v>
      </c>
      <c r="C86" s="117"/>
      <c r="D86" s="76"/>
      <c r="E86" s="77"/>
      <c r="F86" s="77"/>
      <c r="G86" s="77"/>
      <c r="H86" s="78"/>
      <c r="I86" s="79"/>
      <c r="J86" s="79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1"/>
    </row>
    <row r="87" spans="1:38" ht="16.5" hidden="1" customHeight="1" x14ac:dyDescent="0.35">
      <c r="A87" s="64"/>
      <c r="B87" s="81" t="s">
        <v>40</v>
      </c>
      <c r="C87" s="81"/>
      <c r="D87" s="82">
        <f>+$Y$7</f>
        <v>77</v>
      </c>
      <c r="E87" s="83" t="s">
        <v>41</v>
      </c>
      <c r="F87" s="83"/>
      <c r="G87" s="116" t="s">
        <v>42</v>
      </c>
      <c r="H87" s="116"/>
      <c r="I87" s="116"/>
      <c r="J87" s="116"/>
      <c r="K87" s="116"/>
      <c r="L87" s="116"/>
      <c r="M87" s="116"/>
      <c r="N87" s="116"/>
      <c r="O87" s="116"/>
      <c r="P87" s="43">
        <f>$Y$7 -COUNTIF($T$8:$T$246,"Vắng") -COUNTIF($T$8:$T$246,"Vắng có phép") - COUNTIF($T$8:$T$246,"Đình chỉ thi") - COUNTIF($T$8:$T$246,"Không đủ ĐKDT")</f>
        <v>77</v>
      </c>
      <c r="Q87" s="43"/>
      <c r="R87" s="84"/>
      <c r="S87" s="85"/>
      <c r="T87" s="85" t="s">
        <v>41</v>
      </c>
      <c r="U87" s="1"/>
    </row>
    <row r="88" spans="1:38" ht="16.5" hidden="1" customHeight="1" x14ac:dyDescent="0.35">
      <c r="A88" s="64"/>
      <c r="B88" s="81" t="s">
        <v>43</v>
      </c>
      <c r="C88" s="81"/>
      <c r="D88" s="82">
        <f>+$AJ$7</f>
        <v>74</v>
      </c>
      <c r="E88" s="83" t="s">
        <v>41</v>
      </c>
      <c r="F88" s="83"/>
      <c r="G88" s="116" t="s">
        <v>44</v>
      </c>
      <c r="H88" s="116"/>
      <c r="I88" s="116"/>
      <c r="J88" s="116"/>
      <c r="K88" s="116"/>
      <c r="L88" s="116"/>
      <c r="M88" s="116"/>
      <c r="N88" s="116"/>
      <c r="O88" s="116"/>
      <c r="P88" s="86">
        <f>COUNTIF($T$8:$T$122,"Vắng")</f>
        <v>0</v>
      </c>
      <c r="Q88" s="86"/>
      <c r="R88" s="87"/>
      <c r="S88" s="85"/>
      <c r="T88" s="85" t="s">
        <v>41</v>
      </c>
      <c r="U88" s="1"/>
    </row>
    <row r="89" spans="1:38" ht="16.5" hidden="1" customHeight="1" x14ac:dyDescent="0.35">
      <c r="A89" s="64"/>
      <c r="B89" s="81" t="s">
        <v>45</v>
      </c>
      <c r="C89" s="81"/>
      <c r="D89" s="88">
        <f>COUNTIF(V9:V85,"Học lại")</f>
        <v>3</v>
      </c>
      <c r="E89" s="83" t="s">
        <v>41</v>
      </c>
      <c r="F89" s="83"/>
      <c r="G89" s="116" t="s">
        <v>46</v>
      </c>
      <c r="H89" s="116"/>
      <c r="I89" s="116"/>
      <c r="J89" s="116"/>
      <c r="K89" s="116"/>
      <c r="L89" s="116"/>
      <c r="M89" s="116"/>
      <c r="N89" s="116"/>
      <c r="O89" s="116"/>
      <c r="P89" s="43">
        <f>COUNTIF($T$8:$T$122,"Vắng có phép")</f>
        <v>0</v>
      </c>
      <c r="Q89" s="43"/>
      <c r="R89" s="84"/>
      <c r="S89" s="85"/>
      <c r="T89" s="85" t="s">
        <v>41</v>
      </c>
      <c r="U89" s="1"/>
    </row>
    <row r="90" spans="1:38" ht="3" hidden="1" customHeight="1" x14ac:dyDescent="0.35">
      <c r="A90" s="64"/>
      <c r="B90" s="75"/>
      <c r="C90" s="76"/>
      <c r="D90" s="76"/>
      <c r="E90" s="77"/>
      <c r="F90" s="77"/>
      <c r="G90" s="77"/>
      <c r="H90" s="78"/>
      <c r="I90" s="79"/>
      <c r="J90" s="79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1"/>
    </row>
    <row r="91" spans="1:38" x14ac:dyDescent="0.35">
      <c r="B91" s="89" t="s">
        <v>47</v>
      </c>
      <c r="C91" s="89"/>
      <c r="D91" s="90">
        <f>COUNTIF(V9:V85,"Thi lại")</f>
        <v>0</v>
      </c>
      <c r="E91" s="91" t="s">
        <v>41</v>
      </c>
      <c r="F91" s="1"/>
      <c r="G91" s="1"/>
      <c r="H91" s="1"/>
      <c r="I91" s="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"/>
    </row>
    <row r="92" spans="1:38" ht="32" customHeight="1" x14ac:dyDescent="0.35">
      <c r="B92" s="89"/>
      <c r="C92" s="89"/>
      <c r="D92" s="90"/>
      <c r="E92" s="91"/>
      <c r="F92" s="1"/>
      <c r="G92" s="1"/>
      <c r="H92" s="1"/>
      <c r="I92" s="1"/>
      <c r="J92" s="121" t="s">
        <v>1485</v>
      </c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"/>
    </row>
    <row r="93" spans="1:38" ht="38.5" customHeight="1" x14ac:dyDescent="0.35">
      <c r="A93" s="92"/>
      <c r="B93" s="113" t="s">
        <v>48</v>
      </c>
      <c r="C93" s="113"/>
      <c r="D93" s="113"/>
      <c r="E93" s="113"/>
      <c r="F93" s="113"/>
      <c r="G93" s="113"/>
      <c r="H93" s="113"/>
      <c r="I93" s="93"/>
      <c r="J93" s="122" t="s">
        <v>53</v>
      </c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"/>
    </row>
    <row r="94" spans="1:38" ht="4.5" customHeight="1" x14ac:dyDescent="0.35">
      <c r="A94" s="64"/>
      <c r="B94" s="75"/>
      <c r="C94" s="94"/>
      <c r="D94" s="94"/>
      <c r="E94" s="95"/>
      <c r="F94" s="95"/>
      <c r="G94" s="95"/>
      <c r="H94" s="96"/>
      <c r="I94" s="97"/>
      <c r="J94" s="9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38" s="64" customFormat="1" x14ac:dyDescent="0.35">
      <c r="B95" s="113" t="s">
        <v>49</v>
      </c>
      <c r="C95" s="113"/>
      <c r="D95" s="115" t="s">
        <v>50</v>
      </c>
      <c r="E95" s="115"/>
      <c r="F95" s="115"/>
      <c r="G95" s="115"/>
      <c r="H95" s="115"/>
      <c r="I95" s="97"/>
      <c r="J95" s="97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idden="1" x14ac:dyDescent="0.35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9.75" customHeight="1" x14ac:dyDescent="0.35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64" customFormat="1" ht="3.75" customHeight="1" x14ac:dyDescent="0.35">
      <c r="A100" s="4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s="64" customFormat="1" ht="18" customHeight="1" x14ac:dyDescent="0.35">
      <c r="A101" s="4"/>
      <c r="B101" s="111" t="s">
        <v>1482</v>
      </c>
      <c r="C101" s="111"/>
      <c r="D101" s="111" t="s">
        <v>1483</v>
      </c>
      <c r="E101" s="111"/>
      <c r="F101" s="111"/>
      <c r="G101" s="111"/>
      <c r="H101" s="111"/>
      <c r="I101" s="111"/>
      <c r="J101" s="111" t="s">
        <v>54</v>
      </c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"/>
      <c r="V101" s="2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s="64" customFormat="1" ht="4.5" customHeight="1" x14ac:dyDescent="0.35">
      <c r="A102" s="4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ht="39" customHeight="1" x14ac:dyDescent="0.35">
      <c r="B103" s="112"/>
      <c r="C103" s="113"/>
      <c r="D103" s="113"/>
      <c r="E103" s="113"/>
      <c r="F103" s="113"/>
      <c r="G103" s="113"/>
      <c r="H103" s="112"/>
      <c r="I103" s="112"/>
      <c r="J103" s="112"/>
      <c r="K103" s="112"/>
      <c r="L103" s="112"/>
      <c r="M103" s="112"/>
      <c r="N103" s="114"/>
      <c r="O103" s="114"/>
      <c r="P103" s="114"/>
      <c r="Q103" s="114"/>
      <c r="R103" s="114"/>
      <c r="S103" s="114"/>
      <c r="T103" s="114"/>
    </row>
    <row r="104" spans="1:38" x14ac:dyDescent="0.35">
      <c r="B104" s="75"/>
      <c r="C104" s="94"/>
      <c r="D104" s="94"/>
      <c r="E104" s="95"/>
      <c r="F104" s="95"/>
      <c r="G104" s="95"/>
      <c r="H104" s="96"/>
      <c r="I104" s="97"/>
      <c r="J104" s="97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38" x14ac:dyDescent="0.35">
      <c r="B105" s="113"/>
      <c r="C105" s="113"/>
      <c r="D105" s="115"/>
      <c r="E105" s="115"/>
      <c r="F105" s="115"/>
      <c r="G105" s="115"/>
      <c r="H105" s="115"/>
      <c r="I105" s="97"/>
      <c r="J105" s="97"/>
      <c r="K105" s="80"/>
      <c r="L105" s="80"/>
      <c r="M105" s="80"/>
      <c r="N105" s="80"/>
      <c r="O105" s="80"/>
      <c r="P105" s="80"/>
      <c r="Q105" s="80"/>
      <c r="R105" s="80"/>
      <c r="S105" s="80"/>
      <c r="T105" s="80"/>
    </row>
    <row r="106" spans="1:38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11" spans="1:38" x14ac:dyDescent="0.35"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111:T111"/>
    <mergeCell ref="B101:C101"/>
    <mergeCell ref="D101:I101"/>
    <mergeCell ref="J101:T101"/>
    <mergeCell ref="B103:G103"/>
    <mergeCell ref="H103:M103"/>
    <mergeCell ref="N103:T103"/>
    <mergeCell ref="B105:C105"/>
    <mergeCell ref="D105:H105"/>
    <mergeCell ref="B111:D111"/>
    <mergeCell ref="E111:G111"/>
    <mergeCell ref="H111:M111"/>
    <mergeCell ref="G89:O89"/>
    <mergeCell ref="B86:C86"/>
    <mergeCell ref="G87:O87"/>
    <mergeCell ref="G88:O88"/>
    <mergeCell ref="M6:N6"/>
    <mergeCell ref="O6:O7"/>
    <mergeCell ref="B95:C95"/>
    <mergeCell ref="D95:H95"/>
    <mergeCell ref="J91:T91"/>
    <mergeCell ref="J92:T92"/>
    <mergeCell ref="B93:H93"/>
    <mergeCell ref="J93:T93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85">
    <cfRule type="cellIs" dxfId="28" priority="15" operator="greaterThan">
      <formula>10</formula>
    </cfRule>
  </conditionalFormatting>
  <conditionalFormatting sqref="P9:P11">
    <cfRule type="cellIs" dxfId="27" priority="11" operator="greaterThan">
      <formula>10</formula>
    </cfRule>
    <cfRule type="cellIs" dxfId="26" priority="12" operator="greaterThan">
      <formula>10</formula>
    </cfRule>
    <cfRule type="cellIs" dxfId="25" priority="13" operator="greaterThan">
      <formula>10</formula>
    </cfRule>
  </conditionalFormatting>
  <conditionalFormatting sqref="H9:K9 H10:I11 K10:K11 J10:J85">
    <cfRule type="cellIs" dxfId="24" priority="10" operator="greaterThan">
      <formula>10</formula>
    </cfRule>
  </conditionalFormatting>
  <conditionalFormatting sqref="O2">
    <cfRule type="duplicateValues" dxfId="23" priority="9"/>
  </conditionalFormatting>
  <conditionalFormatting sqref="O2">
    <cfRule type="duplicateValues" dxfId="22" priority="8"/>
  </conditionalFormatting>
  <conditionalFormatting sqref="H12:I85 K12:P85">
    <cfRule type="cellIs" dxfId="21" priority="7" operator="greaterThan">
      <formula>10</formula>
    </cfRule>
  </conditionalFormatting>
  <conditionalFormatting sqref="P12:P85">
    <cfRule type="cellIs" dxfId="20" priority="3" operator="greaterThan">
      <formula>10</formula>
    </cfRule>
    <cfRule type="cellIs" dxfId="19" priority="4" operator="greaterThan">
      <formula>10</formula>
    </cfRule>
    <cfRule type="cellIs" dxfId="18" priority="5" operator="greaterThan">
      <formula>10</formula>
    </cfRule>
  </conditionalFormatting>
  <conditionalFormatting sqref="H12:I85 K12:K85">
    <cfRule type="cellIs" dxfId="17" priority="2" operator="greaterThan">
      <formula>10</formula>
    </cfRule>
  </conditionalFormatting>
  <conditionalFormatting sqref="C1:C11 C86:C91 C102:C1048576">
    <cfRule type="duplicateValues" dxfId="16" priority="27"/>
  </conditionalFormatting>
  <conditionalFormatting sqref="C12:C85">
    <cfRule type="duplicateValues" dxfId="15" priority="30"/>
  </conditionalFormatting>
  <conditionalFormatting sqref="C92:C101">
    <cfRule type="duplicateValues" dxfId="14" priority="1"/>
  </conditionalFormatting>
  <dataValidations count="2">
    <dataValidation allowBlank="1" showInputMessage="1" showErrorMessage="1" errorTitle="Không xóa dữ liệu" error="Không xóa dữ liệu" prompt="Không xóa dữ liệu" sqref="D89 W3:AK7 X2:AK2 X9 AL2:AL7 V9:W85"/>
    <dataValidation type="decimal" allowBlank="1" showInputMessage="1" showErrorMessage="1" sqref="H9:K85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9"/>
  <sheetViews>
    <sheetView zoomScaleNormal="100" workbookViewId="0">
      <pane ySplit="3" topLeftCell="A20" activePane="bottomLeft" state="frozen"/>
      <selection activeCell="T4" sqref="T4"/>
      <selection pane="bottomLeft" activeCell="I73" sqref="I73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0.6640625" style="4" customWidth="1"/>
    <col min="4" max="4" width="11" style="4" customWidth="1"/>
    <col min="5" max="5" width="8.4140625" style="4" customWidth="1"/>
    <col min="6" max="6" width="9.33203125" style="4" hidden="1" customWidth="1"/>
    <col min="7" max="7" width="11.75" style="4" customWidth="1"/>
    <col min="8" max="10" width="4.33203125" style="4" customWidth="1"/>
    <col min="11" max="11" width="4.33203125" style="4" hidden="1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8" width="6.4140625" style="4" customWidth="1"/>
    <col min="19" max="19" width="11.9140625" style="4" customWidth="1"/>
    <col min="20" max="20" width="14.582031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6.25" customHeight="1" x14ac:dyDescent="0.35">
      <c r="H1" s="147" t="s">
        <v>56</v>
      </c>
      <c r="I1" s="147"/>
      <c r="J1" s="147"/>
      <c r="K1" s="147"/>
      <c r="L1" s="147"/>
      <c r="M1" s="147"/>
      <c r="N1" s="148" t="s">
        <v>60</v>
      </c>
      <c r="O1" s="148"/>
      <c r="P1" s="148"/>
      <c r="Q1" s="148"/>
      <c r="R1" s="148"/>
      <c r="S1" s="148"/>
      <c r="T1" s="148"/>
    </row>
    <row r="2" spans="2:38" ht="30" customHeight="1" x14ac:dyDescent="0.35">
      <c r="B2" s="132" t="s">
        <v>0</v>
      </c>
      <c r="C2" s="132"/>
      <c r="D2" s="132"/>
      <c r="E2" s="132"/>
      <c r="F2" s="132"/>
      <c r="G2" s="132"/>
      <c r="H2" s="133" t="s">
        <v>1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"/>
    </row>
    <row r="3" spans="2:38" ht="19.5" customHeight="1" x14ac:dyDescent="0.35">
      <c r="B3" s="134" t="s">
        <v>2</v>
      </c>
      <c r="C3" s="134"/>
      <c r="D3" s="134"/>
      <c r="E3" s="134"/>
      <c r="F3" s="134"/>
      <c r="G3" s="134"/>
      <c r="H3" s="135" t="s">
        <v>58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5"/>
      <c r="V3" s="6"/>
      <c r="AD3" s="2"/>
      <c r="AE3" s="7"/>
      <c r="AF3" s="2"/>
      <c r="AG3" s="2"/>
      <c r="AH3" s="2"/>
      <c r="AI3" s="7"/>
      <c r="AJ3" s="2"/>
    </row>
    <row r="4" spans="2:38" ht="33.75" customHeight="1" x14ac:dyDescent="0.35">
      <c r="B4" s="124" t="s">
        <v>3</v>
      </c>
      <c r="C4" s="124"/>
      <c r="D4" s="125" t="s">
        <v>59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4" t="s">
        <v>57</v>
      </c>
      <c r="P4" s="124"/>
      <c r="Q4" s="124"/>
      <c r="R4" s="124"/>
      <c r="S4" s="124"/>
      <c r="T4" s="10" t="s">
        <v>487</v>
      </c>
      <c r="W4" s="131" t="s">
        <v>4</v>
      </c>
      <c r="X4" s="131" t="s">
        <v>5</v>
      </c>
      <c r="Y4" s="131" t="s">
        <v>6</v>
      </c>
      <c r="Z4" s="131" t="s">
        <v>7</v>
      </c>
      <c r="AA4" s="131"/>
      <c r="AB4" s="131"/>
      <c r="AC4" s="131"/>
      <c r="AD4" s="131" t="s">
        <v>8</v>
      </c>
      <c r="AE4" s="131"/>
      <c r="AF4" s="131" t="s">
        <v>9</v>
      </c>
      <c r="AG4" s="131"/>
      <c r="AH4" s="131" t="s">
        <v>10</v>
      </c>
      <c r="AI4" s="131"/>
      <c r="AJ4" s="131" t="s">
        <v>11</v>
      </c>
      <c r="AK4" s="131"/>
      <c r="AL4" s="9"/>
    </row>
    <row r="5" spans="2:38" ht="17.25" customHeight="1" x14ac:dyDescent="0.35">
      <c r="B5" s="143" t="s">
        <v>12</v>
      </c>
      <c r="C5" s="143"/>
      <c r="D5" s="98">
        <v>2</v>
      </c>
      <c r="E5" s="144" t="s">
        <v>13</v>
      </c>
      <c r="F5" s="144"/>
      <c r="G5" s="145">
        <v>43686</v>
      </c>
      <c r="H5" s="146"/>
      <c r="I5" s="146"/>
      <c r="J5" s="146"/>
      <c r="K5" s="146"/>
      <c r="L5" s="10"/>
      <c r="M5" s="10"/>
      <c r="N5" s="10"/>
      <c r="O5" s="144" t="s">
        <v>1475</v>
      </c>
      <c r="P5" s="144"/>
      <c r="Q5" s="144"/>
      <c r="R5" s="144"/>
      <c r="S5" s="144"/>
      <c r="T5" s="144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5.25" customHeigh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9"/>
    </row>
    <row r="7" spans="2:38" ht="30.75" customHeight="1" x14ac:dyDescent="0.35">
      <c r="B7" s="126" t="s">
        <v>14</v>
      </c>
      <c r="C7" s="137" t="s">
        <v>15</v>
      </c>
      <c r="D7" s="139" t="s">
        <v>16</v>
      </c>
      <c r="E7" s="140"/>
      <c r="F7" s="126" t="s">
        <v>17</v>
      </c>
      <c r="G7" s="126" t="s">
        <v>5</v>
      </c>
      <c r="H7" s="130" t="s">
        <v>18</v>
      </c>
      <c r="I7" s="130" t="s">
        <v>19</v>
      </c>
      <c r="J7" s="130" t="s">
        <v>20</v>
      </c>
      <c r="K7" s="130" t="s">
        <v>21</v>
      </c>
      <c r="L7" s="120" t="s">
        <v>22</v>
      </c>
      <c r="M7" s="118" t="s">
        <v>23</v>
      </c>
      <c r="N7" s="119"/>
      <c r="O7" s="120" t="s">
        <v>24</v>
      </c>
      <c r="P7" s="120" t="s">
        <v>25</v>
      </c>
      <c r="Q7" s="126" t="s">
        <v>26</v>
      </c>
      <c r="R7" s="120" t="s">
        <v>27</v>
      </c>
      <c r="S7" s="126" t="s">
        <v>28</v>
      </c>
      <c r="T7" s="126" t="s">
        <v>29</v>
      </c>
      <c r="W7" s="131"/>
      <c r="X7" s="131"/>
      <c r="Y7" s="131"/>
      <c r="Z7" s="13" t="s">
        <v>30</v>
      </c>
      <c r="AA7" s="13" t="s">
        <v>31</v>
      </c>
      <c r="AB7" s="13" t="s">
        <v>32</v>
      </c>
      <c r="AC7" s="13" t="s">
        <v>33</v>
      </c>
      <c r="AD7" s="13" t="s">
        <v>34</v>
      </c>
      <c r="AE7" s="13" t="s">
        <v>33</v>
      </c>
      <c r="AF7" s="13" t="s">
        <v>34</v>
      </c>
      <c r="AG7" s="13" t="s">
        <v>33</v>
      </c>
      <c r="AH7" s="13" t="s">
        <v>34</v>
      </c>
      <c r="AI7" s="13" t="s">
        <v>33</v>
      </c>
      <c r="AJ7" s="13" t="s">
        <v>34</v>
      </c>
      <c r="AK7" s="14" t="s">
        <v>33</v>
      </c>
      <c r="AL7" s="15"/>
    </row>
    <row r="8" spans="2:38" ht="34.5" customHeight="1" x14ac:dyDescent="0.35">
      <c r="B8" s="127"/>
      <c r="C8" s="138"/>
      <c r="D8" s="141"/>
      <c r="E8" s="142"/>
      <c r="F8" s="127"/>
      <c r="G8" s="127"/>
      <c r="H8" s="130"/>
      <c r="I8" s="130"/>
      <c r="J8" s="130"/>
      <c r="K8" s="130"/>
      <c r="L8" s="120"/>
      <c r="M8" s="103" t="s">
        <v>35</v>
      </c>
      <c r="N8" s="103" t="s">
        <v>36</v>
      </c>
      <c r="O8" s="120"/>
      <c r="P8" s="120"/>
      <c r="Q8" s="128"/>
      <c r="R8" s="120"/>
      <c r="S8" s="127"/>
      <c r="T8" s="128"/>
      <c r="V8" s="16"/>
      <c r="W8" s="17" t="str">
        <f>+D4</f>
        <v>TIN HOC CO SỞ 2</v>
      </c>
      <c r="X8" s="18">
        <f>+P4</f>
        <v>0</v>
      </c>
      <c r="Y8" s="19">
        <f>+$AH$8+$AJ$8+$AF$8</f>
        <v>74</v>
      </c>
      <c r="Z8" s="7">
        <f>COUNTIF($S$9:$S$114,"Khiển trách")</f>
        <v>0</v>
      </c>
      <c r="AA8" s="7">
        <f>COUNTIF($S$9:$S$114,"Cảnh cáo")</f>
        <v>0</v>
      </c>
      <c r="AB8" s="7">
        <f>COUNTIF($S$9:$S$114,"Đình chỉ thi")</f>
        <v>0</v>
      </c>
      <c r="AC8" s="20">
        <f>+($Z$8+$AA$8+$AB$8)/$Y$8*100%</f>
        <v>0</v>
      </c>
      <c r="AD8" s="7">
        <f>SUM(COUNTIF($S$9:$S$112,"Vắng"),COUNTIF($S$9:$S$112,"Vắng có phép"))</f>
        <v>0</v>
      </c>
      <c r="AE8" s="21">
        <f>+$AD$8/$Y$8</f>
        <v>0</v>
      </c>
      <c r="AF8" s="22">
        <f>COUNTIF($V$9:$V$112,"Thi lại")</f>
        <v>0</v>
      </c>
      <c r="AG8" s="21">
        <f>+$AF$8/$Y$8</f>
        <v>0</v>
      </c>
      <c r="AH8" s="22">
        <f>COUNTIF($V$9:$V$113,"Học lại")</f>
        <v>23</v>
      </c>
      <c r="AI8" s="21">
        <f>+$AH$8/$Y$8</f>
        <v>0.3108108108108108</v>
      </c>
      <c r="AJ8" s="7">
        <f>COUNTIF($V$10:$V$113,"Đạt")</f>
        <v>51</v>
      </c>
      <c r="AK8" s="20">
        <f>+$AJ$8/$Y$8</f>
        <v>0.68918918918918914</v>
      </c>
      <c r="AL8" s="23"/>
    </row>
    <row r="9" spans="2:38" ht="14.25" customHeight="1" x14ac:dyDescent="0.35">
      <c r="B9" s="118" t="s">
        <v>37</v>
      </c>
      <c r="C9" s="129"/>
      <c r="D9" s="129"/>
      <c r="E9" s="129"/>
      <c r="F9" s="129"/>
      <c r="G9" s="119"/>
      <c r="H9" s="24">
        <v>10</v>
      </c>
      <c r="I9" s="24">
        <v>10</v>
      </c>
      <c r="J9" s="25">
        <v>10</v>
      </c>
      <c r="K9" s="24"/>
      <c r="L9" s="26"/>
      <c r="M9" s="27"/>
      <c r="N9" s="27"/>
      <c r="O9" s="27"/>
      <c r="P9" s="28">
        <f>100-(H9+I9+J9+K9)</f>
        <v>70</v>
      </c>
      <c r="Q9" s="127"/>
      <c r="R9" s="29"/>
      <c r="S9" s="29"/>
      <c r="T9" s="127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31">
        <v>1</v>
      </c>
      <c r="C10" s="32" t="s">
        <v>1040</v>
      </c>
      <c r="D10" s="33" t="s">
        <v>1041</v>
      </c>
      <c r="E10" s="34" t="s">
        <v>64</v>
      </c>
      <c r="F10" s="35"/>
      <c r="G10" s="32" t="s">
        <v>638</v>
      </c>
      <c r="H10" s="36">
        <v>10</v>
      </c>
      <c r="I10" s="37">
        <v>8</v>
      </c>
      <c r="J10" s="37">
        <v>1</v>
      </c>
      <c r="K10" s="37" t="s">
        <v>38</v>
      </c>
      <c r="L10" s="38"/>
      <c r="M10" s="38"/>
      <c r="N10" s="38"/>
      <c r="O10" s="38"/>
      <c r="P10" s="39">
        <v>4</v>
      </c>
      <c r="Q10" s="55">
        <f>IF(P10="H","I",IF(OR(P10="DC",P10="C",P10="V"),0,ROUND(SUMPRODUCT(H10:P10,$H$9:$P$9)/100,1)))</f>
        <v>4.7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40" t="str">
        <f t="shared" ref="S10:S83" si="0">IF($Q10&lt;4,"Kém",IF(AND($Q10&gt;=4,$Q10&lt;=5.4),"Trung bình yếu",IF(AND($Q10&gt;=5.5,$Q10&lt;=6.9),"Trung bình",IF(AND($Q10&gt;=7,$Q10&lt;=8.4),"Khá",IF(AND($Q10&gt;=8.5,$Q10&lt;=10),"Giỏi","")))))</f>
        <v>Trung bình yếu</v>
      </c>
      <c r="T10" s="42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ref="V10:V73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4"/>
      <c r="X10" s="45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9"/>
    </row>
    <row r="11" spans="2:38" ht="18.75" customHeight="1" x14ac:dyDescent="0.35">
      <c r="B11" s="46">
        <v>2</v>
      </c>
      <c r="C11" s="47" t="s">
        <v>1042</v>
      </c>
      <c r="D11" s="48" t="s">
        <v>502</v>
      </c>
      <c r="E11" s="49" t="s">
        <v>64</v>
      </c>
      <c r="F11" s="50"/>
      <c r="G11" s="47" t="s">
        <v>482</v>
      </c>
      <c r="H11" s="51">
        <v>10</v>
      </c>
      <c r="I11" s="52">
        <v>6</v>
      </c>
      <c r="J11" s="52">
        <v>4</v>
      </c>
      <c r="K11" s="52" t="s">
        <v>38</v>
      </c>
      <c r="L11" s="53"/>
      <c r="M11" s="53"/>
      <c r="N11" s="53"/>
      <c r="O11" s="53"/>
      <c r="P11" s="54">
        <v>3</v>
      </c>
      <c r="Q11" s="55">
        <f t="shared" ref="Q11:Q74" si="2">IF(P11="H","I",IF(OR(P11="DC",P11="C",P11="V"),0,ROUND(SUMPRODUCT(H11:P11,$H$9:$P$9)/100,1)))</f>
        <v>4.0999999999999996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7" t="str">
        <f t="shared" si="0"/>
        <v>Trung bình yếu</v>
      </c>
      <c r="T11" s="41" t="str">
        <f t="shared" ref="T11:T74" si="3">+IF(OR($H11=0,$I11=0,$J11=0,$K11=0),"Không đủ ĐKDT",IF(AND(P11=0,Q11&gt;=4),"Không đạt",IF(P11="V", "Vắng", IF(P11="DC", "Đình chỉ thi",IF(P11="H", "Vắng có phép","")))))</f>
        <v/>
      </c>
      <c r="U11" s="1"/>
      <c r="V11" s="44" t="str">
        <f t="shared" si="1"/>
        <v>Đạt</v>
      </c>
      <c r="W11" s="44"/>
      <c r="X11" s="30"/>
      <c r="Y11" s="30"/>
      <c r="Z11" s="30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2:38" ht="18.75" customHeight="1" x14ac:dyDescent="0.35">
      <c r="B12" s="46">
        <v>3</v>
      </c>
      <c r="C12" s="47" t="s">
        <v>1043</v>
      </c>
      <c r="D12" s="48" t="s">
        <v>1044</v>
      </c>
      <c r="E12" s="49" t="s">
        <v>1045</v>
      </c>
      <c r="F12" s="50"/>
      <c r="G12" s="47" t="s">
        <v>153</v>
      </c>
      <c r="H12" s="51">
        <v>10</v>
      </c>
      <c r="I12" s="52">
        <v>9</v>
      </c>
      <c r="J12" s="52">
        <v>4</v>
      </c>
      <c r="K12" s="52" t="s">
        <v>38</v>
      </c>
      <c r="L12" s="58"/>
      <c r="M12" s="58"/>
      <c r="N12" s="58"/>
      <c r="O12" s="58"/>
      <c r="P12" s="54">
        <v>6</v>
      </c>
      <c r="Q12" s="55">
        <f t="shared" si="2"/>
        <v>6.5</v>
      </c>
      <c r="R12" s="56" t="str">
        <f t="shared" ref="R12:R83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57" t="str">
        <f t="shared" si="0"/>
        <v>Trung bình</v>
      </c>
      <c r="T12" s="41" t="str">
        <f t="shared" si="3"/>
        <v/>
      </c>
      <c r="U12" s="1"/>
      <c r="V12" s="44" t="str">
        <f t="shared" si="1"/>
        <v>Đạt</v>
      </c>
      <c r="W12" s="44"/>
      <c r="X12" s="59"/>
      <c r="Y12" s="59"/>
      <c r="Z12" s="102"/>
      <c r="AA12" s="8"/>
      <c r="AB12" s="8"/>
      <c r="AC12" s="8"/>
      <c r="AD12" s="60"/>
      <c r="AE12" s="8"/>
      <c r="AF12" s="61"/>
      <c r="AG12" s="62"/>
      <c r="AH12" s="61"/>
      <c r="AI12" s="62"/>
      <c r="AJ12" s="61"/>
      <c r="AK12" s="8"/>
      <c r="AL12" s="63"/>
    </row>
    <row r="13" spans="2:38" ht="18.75" customHeight="1" x14ac:dyDescent="0.35">
      <c r="B13" s="46">
        <v>4</v>
      </c>
      <c r="C13" s="47" t="s">
        <v>1046</v>
      </c>
      <c r="D13" s="48" t="s">
        <v>1047</v>
      </c>
      <c r="E13" s="49" t="s">
        <v>498</v>
      </c>
      <c r="F13" s="50"/>
      <c r="G13" s="47" t="s">
        <v>482</v>
      </c>
      <c r="H13" s="51">
        <v>7</v>
      </c>
      <c r="I13" s="52">
        <v>1</v>
      </c>
      <c r="J13" s="52">
        <v>1</v>
      </c>
      <c r="K13" s="52" t="s">
        <v>38</v>
      </c>
      <c r="L13" s="58"/>
      <c r="M13" s="58"/>
      <c r="N13" s="58"/>
      <c r="O13" s="58"/>
      <c r="P13" s="54">
        <v>1</v>
      </c>
      <c r="Q13" s="55">
        <f t="shared" si="2"/>
        <v>1.6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5</v>
      </c>
      <c r="C14" s="47" t="s">
        <v>1048</v>
      </c>
      <c r="D14" s="48" t="s">
        <v>286</v>
      </c>
      <c r="E14" s="49" t="s">
        <v>1049</v>
      </c>
      <c r="F14" s="50"/>
      <c r="G14" s="47" t="s">
        <v>638</v>
      </c>
      <c r="H14" s="51">
        <v>10</v>
      </c>
      <c r="I14" s="52">
        <v>5</v>
      </c>
      <c r="J14" s="52">
        <v>1</v>
      </c>
      <c r="K14" s="52" t="s">
        <v>38</v>
      </c>
      <c r="L14" s="58"/>
      <c r="M14" s="58"/>
      <c r="N14" s="58"/>
      <c r="O14" s="58"/>
      <c r="P14" s="54" t="s">
        <v>1479</v>
      </c>
      <c r="Q14" s="55">
        <f t="shared" si="2"/>
        <v>0</v>
      </c>
      <c r="R14" s="56" t="str">
        <f t="shared" si="4"/>
        <v>F</v>
      </c>
      <c r="S14" s="57" t="str">
        <f t="shared" si="0"/>
        <v>Kém</v>
      </c>
      <c r="T14" s="41" t="str">
        <f t="shared" si="3"/>
        <v>Vắng</v>
      </c>
      <c r="U14" s="1"/>
      <c r="V14" s="44" t="str">
        <f t="shared" si="1"/>
        <v>Học lại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6</v>
      </c>
      <c r="C15" s="47" t="s">
        <v>1050</v>
      </c>
      <c r="D15" s="48" t="s">
        <v>1051</v>
      </c>
      <c r="E15" s="49" t="s">
        <v>88</v>
      </c>
      <c r="F15" s="50"/>
      <c r="G15" s="47" t="s">
        <v>116</v>
      </c>
      <c r="H15" s="51">
        <v>10</v>
      </c>
      <c r="I15" s="52">
        <v>5</v>
      </c>
      <c r="J15" s="52">
        <v>1</v>
      </c>
      <c r="K15" s="52" t="s">
        <v>38</v>
      </c>
      <c r="L15" s="58"/>
      <c r="M15" s="58"/>
      <c r="N15" s="58"/>
      <c r="O15" s="58"/>
      <c r="P15" s="54">
        <v>1</v>
      </c>
      <c r="Q15" s="55">
        <f t="shared" si="2"/>
        <v>2.2999999999999998</v>
      </c>
      <c r="R15" s="56" t="str">
        <f t="shared" si="4"/>
        <v>F</v>
      </c>
      <c r="S15" s="57" t="str">
        <f t="shared" si="0"/>
        <v>Kém</v>
      </c>
      <c r="T15" s="41" t="str">
        <f t="shared" si="3"/>
        <v/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7</v>
      </c>
      <c r="C16" s="47" t="s">
        <v>1052</v>
      </c>
      <c r="D16" s="48" t="s">
        <v>1053</v>
      </c>
      <c r="E16" s="49" t="s">
        <v>88</v>
      </c>
      <c r="F16" s="50"/>
      <c r="G16" s="47" t="s">
        <v>263</v>
      </c>
      <c r="H16" s="51">
        <v>10</v>
      </c>
      <c r="I16" s="52">
        <v>8</v>
      </c>
      <c r="J16" s="52">
        <v>4</v>
      </c>
      <c r="K16" s="52" t="s">
        <v>38</v>
      </c>
      <c r="L16" s="58"/>
      <c r="M16" s="58"/>
      <c r="N16" s="58"/>
      <c r="O16" s="58"/>
      <c r="P16" s="54">
        <v>8</v>
      </c>
      <c r="Q16" s="55">
        <f t="shared" si="2"/>
        <v>7.8</v>
      </c>
      <c r="R16" s="56" t="str">
        <f t="shared" si="4"/>
        <v>B</v>
      </c>
      <c r="S16" s="57" t="str">
        <f t="shared" si="0"/>
        <v>Khá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8</v>
      </c>
      <c r="C17" s="47" t="s">
        <v>1054</v>
      </c>
      <c r="D17" s="48" t="s">
        <v>1055</v>
      </c>
      <c r="E17" s="49" t="s">
        <v>1056</v>
      </c>
      <c r="F17" s="50"/>
      <c r="G17" s="47" t="s">
        <v>144</v>
      </c>
      <c r="H17" s="51">
        <v>10</v>
      </c>
      <c r="I17" s="52">
        <v>5</v>
      </c>
      <c r="J17" s="52">
        <v>4</v>
      </c>
      <c r="K17" s="52" t="s">
        <v>38</v>
      </c>
      <c r="L17" s="58"/>
      <c r="M17" s="58"/>
      <c r="N17" s="58"/>
      <c r="O17" s="58"/>
      <c r="P17" s="54">
        <v>4</v>
      </c>
      <c r="Q17" s="55">
        <f t="shared" si="2"/>
        <v>4.7</v>
      </c>
      <c r="R17" s="56" t="str">
        <f t="shared" si="4"/>
        <v>D</v>
      </c>
      <c r="S17" s="57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9</v>
      </c>
      <c r="C18" s="47" t="s">
        <v>1057</v>
      </c>
      <c r="D18" s="48" t="s">
        <v>1011</v>
      </c>
      <c r="E18" s="49" t="s">
        <v>92</v>
      </c>
      <c r="F18" s="50"/>
      <c r="G18" s="47" t="s">
        <v>70</v>
      </c>
      <c r="H18" s="51">
        <v>10</v>
      </c>
      <c r="I18" s="52">
        <v>9</v>
      </c>
      <c r="J18" s="52">
        <v>6</v>
      </c>
      <c r="K18" s="52" t="s">
        <v>38</v>
      </c>
      <c r="L18" s="58"/>
      <c r="M18" s="58"/>
      <c r="N18" s="58"/>
      <c r="O18" s="58"/>
      <c r="P18" s="54">
        <v>8</v>
      </c>
      <c r="Q18" s="55">
        <f t="shared" si="2"/>
        <v>8.1</v>
      </c>
      <c r="R18" s="56" t="str">
        <f t="shared" si="4"/>
        <v>B+</v>
      </c>
      <c r="S18" s="57" t="str">
        <f t="shared" si="0"/>
        <v>Khá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10</v>
      </c>
      <c r="C19" s="47" t="s">
        <v>1058</v>
      </c>
      <c r="D19" s="48" t="s">
        <v>1059</v>
      </c>
      <c r="E19" s="49" t="s">
        <v>92</v>
      </c>
      <c r="F19" s="50"/>
      <c r="G19" s="47" t="s">
        <v>638</v>
      </c>
      <c r="H19" s="51">
        <v>10</v>
      </c>
      <c r="I19" s="52">
        <v>7</v>
      </c>
      <c r="J19" s="52">
        <v>1</v>
      </c>
      <c r="K19" s="52" t="s">
        <v>38</v>
      </c>
      <c r="L19" s="58"/>
      <c r="M19" s="58"/>
      <c r="N19" s="58"/>
      <c r="O19" s="58"/>
      <c r="P19" s="54">
        <v>6</v>
      </c>
      <c r="Q19" s="55">
        <f t="shared" si="2"/>
        <v>6</v>
      </c>
      <c r="R19" s="56" t="str">
        <f t="shared" si="4"/>
        <v>C</v>
      </c>
      <c r="S19" s="57" t="str">
        <f t="shared" si="0"/>
        <v>Trung bình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11</v>
      </c>
      <c r="C20" s="47" t="s">
        <v>1060</v>
      </c>
      <c r="D20" s="48" t="s">
        <v>607</v>
      </c>
      <c r="E20" s="49" t="s">
        <v>107</v>
      </c>
      <c r="F20" s="50"/>
      <c r="G20" s="47" t="s">
        <v>175</v>
      </c>
      <c r="H20" s="51">
        <v>10</v>
      </c>
      <c r="I20" s="52">
        <v>7</v>
      </c>
      <c r="J20" s="52">
        <v>1</v>
      </c>
      <c r="K20" s="52" t="s">
        <v>38</v>
      </c>
      <c r="L20" s="58"/>
      <c r="M20" s="58"/>
      <c r="N20" s="58"/>
      <c r="O20" s="58"/>
      <c r="P20" s="54">
        <v>6</v>
      </c>
      <c r="Q20" s="55">
        <f t="shared" si="2"/>
        <v>6</v>
      </c>
      <c r="R20" s="56" t="str">
        <f t="shared" si="4"/>
        <v>C</v>
      </c>
      <c r="S20" s="57" t="str">
        <f t="shared" si="0"/>
        <v>Trung bình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12</v>
      </c>
      <c r="C21" s="47" t="s">
        <v>1061</v>
      </c>
      <c r="D21" s="48" t="s">
        <v>431</v>
      </c>
      <c r="E21" s="49" t="s">
        <v>335</v>
      </c>
      <c r="F21" s="50"/>
      <c r="G21" s="47" t="s">
        <v>175</v>
      </c>
      <c r="H21" s="51">
        <v>10</v>
      </c>
      <c r="I21" s="52">
        <v>6</v>
      </c>
      <c r="J21" s="52">
        <v>4</v>
      </c>
      <c r="K21" s="52" t="s">
        <v>38</v>
      </c>
      <c r="L21" s="58"/>
      <c r="M21" s="58"/>
      <c r="N21" s="58"/>
      <c r="O21" s="58"/>
      <c r="P21" s="54">
        <v>6</v>
      </c>
      <c r="Q21" s="55">
        <f t="shared" si="2"/>
        <v>6.2</v>
      </c>
      <c r="R21" s="56" t="str">
        <f t="shared" si="4"/>
        <v>C</v>
      </c>
      <c r="S21" s="57" t="str">
        <f t="shared" si="0"/>
        <v>Trung bình</v>
      </c>
      <c r="T21" s="41" t="str">
        <f t="shared" si="3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13</v>
      </c>
      <c r="C22" s="47" t="s">
        <v>1062</v>
      </c>
      <c r="D22" s="48" t="s">
        <v>1063</v>
      </c>
      <c r="E22" s="49" t="s">
        <v>1064</v>
      </c>
      <c r="F22" s="50"/>
      <c r="G22" s="47" t="s">
        <v>227</v>
      </c>
      <c r="H22" s="51">
        <v>10</v>
      </c>
      <c r="I22" s="52">
        <v>9</v>
      </c>
      <c r="J22" s="52">
        <v>8</v>
      </c>
      <c r="K22" s="52" t="s">
        <v>38</v>
      </c>
      <c r="L22" s="58"/>
      <c r="M22" s="58"/>
      <c r="N22" s="58"/>
      <c r="O22" s="58"/>
      <c r="P22" s="54">
        <v>10</v>
      </c>
      <c r="Q22" s="55">
        <f t="shared" si="2"/>
        <v>9.6999999999999993</v>
      </c>
      <c r="R22" s="56" t="str">
        <f t="shared" si="4"/>
        <v>A+</v>
      </c>
      <c r="S22" s="57" t="str">
        <f t="shared" si="0"/>
        <v>Giỏi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14</v>
      </c>
      <c r="C23" s="47" t="s">
        <v>1065</v>
      </c>
      <c r="D23" s="48" t="s">
        <v>1066</v>
      </c>
      <c r="E23" s="49" t="s">
        <v>111</v>
      </c>
      <c r="F23" s="50"/>
      <c r="G23" s="47" t="s">
        <v>638</v>
      </c>
      <c r="H23" s="51">
        <v>10</v>
      </c>
      <c r="I23" s="52">
        <v>7</v>
      </c>
      <c r="J23" s="52">
        <v>4</v>
      </c>
      <c r="K23" s="52" t="s">
        <v>38</v>
      </c>
      <c r="L23" s="58"/>
      <c r="M23" s="58"/>
      <c r="N23" s="58"/>
      <c r="O23" s="58"/>
      <c r="P23" s="54">
        <v>8</v>
      </c>
      <c r="Q23" s="55">
        <f t="shared" si="2"/>
        <v>7.7</v>
      </c>
      <c r="R23" s="56" t="str">
        <f t="shared" si="4"/>
        <v>B</v>
      </c>
      <c r="S23" s="57" t="str">
        <f t="shared" si="0"/>
        <v>Khá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15</v>
      </c>
      <c r="C24" s="47" t="s">
        <v>1067</v>
      </c>
      <c r="D24" s="48" t="s">
        <v>362</v>
      </c>
      <c r="E24" s="49" t="s">
        <v>1068</v>
      </c>
      <c r="F24" s="50"/>
      <c r="G24" s="47" t="s">
        <v>116</v>
      </c>
      <c r="H24" s="51">
        <v>10</v>
      </c>
      <c r="I24" s="52">
        <v>5</v>
      </c>
      <c r="J24" s="52">
        <v>1</v>
      </c>
      <c r="K24" s="52" t="s">
        <v>38</v>
      </c>
      <c r="L24" s="58"/>
      <c r="M24" s="58"/>
      <c r="N24" s="58"/>
      <c r="O24" s="58"/>
      <c r="P24" s="54">
        <v>1</v>
      </c>
      <c r="Q24" s="55">
        <f t="shared" si="2"/>
        <v>2.2999999999999998</v>
      </c>
      <c r="R24" s="56" t="str">
        <f t="shared" si="4"/>
        <v>F</v>
      </c>
      <c r="S24" s="57" t="str">
        <f t="shared" si="0"/>
        <v>Kém</v>
      </c>
      <c r="T24" s="41" t="str">
        <f t="shared" si="3"/>
        <v/>
      </c>
      <c r="U24" s="1"/>
      <c r="V24" s="44" t="str">
        <f t="shared" si="1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16</v>
      </c>
      <c r="C25" s="47" t="s">
        <v>1069</v>
      </c>
      <c r="D25" s="48" t="s">
        <v>95</v>
      </c>
      <c r="E25" s="49" t="s">
        <v>1070</v>
      </c>
      <c r="F25" s="50"/>
      <c r="G25" s="47" t="s">
        <v>238</v>
      </c>
      <c r="H25" s="51">
        <v>10</v>
      </c>
      <c r="I25" s="52">
        <v>7</v>
      </c>
      <c r="J25" s="52">
        <v>1</v>
      </c>
      <c r="K25" s="52" t="s">
        <v>38</v>
      </c>
      <c r="L25" s="58"/>
      <c r="M25" s="58"/>
      <c r="N25" s="58"/>
      <c r="O25" s="58"/>
      <c r="P25" s="54">
        <v>4</v>
      </c>
      <c r="Q25" s="55">
        <f t="shared" si="2"/>
        <v>4.5999999999999996</v>
      </c>
      <c r="R25" s="56" t="str">
        <f t="shared" si="4"/>
        <v>D</v>
      </c>
      <c r="S25" s="57" t="str">
        <f t="shared" si="0"/>
        <v>Trung bình yếu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17</v>
      </c>
      <c r="C26" s="47" t="s">
        <v>1071</v>
      </c>
      <c r="D26" s="48" t="s">
        <v>1072</v>
      </c>
      <c r="E26" s="49" t="s">
        <v>126</v>
      </c>
      <c r="F26" s="50"/>
      <c r="G26" s="47" t="s">
        <v>120</v>
      </c>
      <c r="H26" s="51">
        <v>10</v>
      </c>
      <c r="I26" s="52">
        <v>5</v>
      </c>
      <c r="J26" s="52">
        <v>4</v>
      </c>
      <c r="K26" s="52" t="s">
        <v>38</v>
      </c>
      <c r="L26" s="58"/>
      <c r="M26" s="58"/>
      <c r="N26" s="58"/>
      <c r="O26" s="58"/>
      <c r="P26" s="54" t="s">
        <v>1479</v>
      </c>
      <c r="Q26" s="55">
        <f t="shared" si="2"/>
        <v>0</v>
      </c>
      <c r="R26" s="56" t="str">
        <f t="shared" si="4"/>
        <v>F</v>
      </c>
      <c r="S26" s="57" t="str">
        <f t="shared" si="0"/>
        <v>Kém</v>
      </c>
      <c r="T26" s="41" t="str">
        <f t="shared" si="3"/>
        <v>Vắng</v>
      </c>
      <c r="U26" s="1"/>
      <c r="V26" s="44" t="str">
        <f t="shared" si="1"/>
        <v>Học lại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18</v>
      </c>
      <c r="C27" s="47" t="s">
        <v>1073</v>
      </c>
      <c r="D27" s="48" t="s">
        <v>1051</v>
      </c>
      <c r="E27" s="49" t="s">
        <v>126</v>
      </c>
      <c r="F27" s="50"/>
      <c r="G27" s="47" t="s">
        <v>284</v>
      </c>
      <c r="H27" s="51">
        <v>10</v>
      </c>
      <c r="I27" s="52">
        <v>10</v>
      </c>
      <c r="J27" s="52">
        <v>10</v>
      </c>
      <c r="K27" s="52" t="s">
        <v>38</v>
      </c>
      <c r="L27" s="58"/>
      <c r="M27" s="58"/>
      <c r="N27" s="58"/>
      <c r="O27" s="58"/>
      <c r="P27" s="54">
        <v>10</v>
      </c>
      <c r="Q27" s="55">
        <f t="shared" si="2"/>
        <v>10</v>
      </c>
      <c r="R27" s="56" t="str">
        <f t="shared" si="4"/>
        <v>A+</v>
      </c>
      <c r="S27" s="57" t="str">
        <f t="shared" si="0"/>
        <v>Giỏi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19</v>
      </c>
      <c r="C28" s="47" t="s">
        <v>1074</v>
      </c>
      <c r="D28" s="48" t="s">
        <v>1075</v>
      </c>
      <c r="E28" s="49" t="s">
        <v>126</v>
      </c>
      <c r="F28" s="50"/>
      <c r="G28" s="47" t="s">
        <v>782</v>
      </c>
      <c r="H28" s="51">
        <v>10</v>
      </c>
      <c r="I28" s="52">
        <v>8</v>
      </c>
      <c r="J28" s="52">
        <v>6</v>
      </c>
      <c r="K28" s="52" t="s">
        <v>38</v>
      </c>
      <c r="L28" s="58"/>
      <c r="M28" s="58"/>
      <c r="N28" s="58"/>
      <c r="O28" s="58"/>
      <c r="P28" s="54">
        <v>4</v>
      </c>
      <c r="Q28" s="55">
        <f t="shared" si="2"/>
        <v>5.2</v>
      </c>
      <c r="R28" s="56" t="str">
        <f t="shared" si="4"/>
        <v>D+</v>
      </c>
      <c r="S28" s="57" t="str">
        <f t="shared" si="0"/>
        <v>Trung bình yếu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20</v>
      </c>
      <c r="C29" s="47" t="s">
        <v>1076</v>
      </c>
      <c r="D29" s="48" t="s">
        <v>1077</v>
      </c>
      <c r="E29" s="49" t="s">
        <v>134</v>
      </c>
      <c r="F29" s="50"/>
      <c r="G29" s="47" t="s">
        <v>634</v>
      </c>
      <c r="H29" s="51">
        <v>10</v>
      </c>
      <c r="I29" s="52">
        <v>8</v>
      </c>
      <c r="J29" s="52">
        <v>1</v>
      </c>
      <c r="K29" s="52" t="s">
        <v>38</v>
      </c>
      <c r="L29" s="58"/>
      <c r="M29" s="58"/>
      <c r="N29" s="58"/>
      <c r="O29" s="58"/>
      <c r="P29" s="54" t="s">
        <v>1479</v>
      </c>
      <c r="Q29" s="55">
        <f t="shared" si="2"/>
        <v>0</v>
      </c>
      <c r="R29" s="56" t="str">
        <f t="shared" si="4"/>
        <v>F</v>
      </c>
      <c r="S29" s="57" t="str">
        <f t="shared" si="0"/>
        <v>Kém</v>
      </c>
      <c r="T29" s="41" t="str">
        <f t="shared" si="3"/>
        <v>Vắng</v>
      </c>
      <c r="U29" s="1"/>
      <c r="V29" s="44" t="str">
        <f t="shared" si="1"/>
        <v>Học lại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21</v>
      </c>
      <c r="C30" s="47" t="s">
        <v>1078</v>
      </c>
      <c r="D30" s="48" t="s">
        <v>1079</v>
      </c>
      <c r="E30" s="49" t="s">
        <v>1080</v>
      </c>
      <c r="F30" s="50"/>
      <c r="G30" s="47" t="s">
        <v>1171</v>
      </c>
      <c r="H30" s="51">
        <v>5</v>
      </c>
      <c r="I30" s="52">
        <v>4</v>
      </c>
      <c r="J30" s="52">
        <v>1</v>
      </c>
      <c r="K30" s="52" t="s">
        <v>38</v>
      </c>
      <c r="L30" s="58"/>
      <c r="M30" s="58"/>
      <c r="N30" s="58"/>
      <c r="O30" s="58"/>
      <c r="P30" s="54">
        <v>5</v>
      </c>
      <c r="Q30" s="55">
        <f t="shared" si="2"/>
        <v>4.5</v>
      </c>
      <c r="R30" s="56" t="str">
        <f t="shared" si="4"/>
        <v>D</v>
      </c>
      <c r="S30" s="57" t="str">
        <f t="shared" si="0"/>
        <v>Trung bình yếu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22</v>
      </c>
      <c r="C31" s="47" t="s">
        <v>1081</v>
      </c>
      <c r="D31" s="48" t="s">
        <v>177</v>
      </c>
      <c r="E31" s="49" t="s">
        <v>686</v>
      </c>
      <c r="F31" s="50"/>
      <c r="G31" s="47" t="s">
        <v>639</v>
      </c>
      <c r="H31" s="51">
        <v>5</v>
      </c>
      <c r="I31" s="52">
        <v>4</v>
      </c>
      <c r="J31" s="52">
        <v>4</v>
      </c>
      <c r="K31" s="52" t="s">
        <v>38</v>
      </c>
      <c r="L31" s="58"/>
      <c r="M31" s="58"/>
      <c r="N31" s="58"/>
      <c r="O31" s="58"/>
      <c r="P31" s="54">
        <v>2</v>
      </c>
      <c r="Q31" s="55">
        <f t="shared" si="2"/>
        <v>2.7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23</v>
      </c>
      <c r="C32" s="47" t="s">
        <v>1082</v>
      </c>
      <c r="D32" s="48" t="s">
        <v>887</v>
      </c>
      <c r="E32" s="49" t="s">
        <v>143</v>
      </c>
      <c r="F32" s="50"/>
      <c r="G32" s="47" t="s">
        <v>484</v>
      </c>
      <c r="H32" s="51">
        <v>7</v>
      </c>
      <c r="I32" s="52">
        <v>3</v>
      </c>
      <c r="J32" s="52">
        <v>1</v>
      </c>
      <c r="K32" s="52" t="s">
        <v>38</v>
      </c>
      <c r="L32" s="58"/>
      <c r="M32" s="58"/>
      <c r="N32" s="58"/>
      <c r="O32" s="58"/>
      <c r="P32" s="54">
        <v>5</v>
      </c>
      <c r="Q32" s="55">
        <f t="shared" si="2"/>
        <v>4.5999999999999996</v>
      </c>
      <c r="R32" s="56" t="str">
        <f t="shared" si="4"/>
        <v>D</v>
      </c>
      <c r="S32" s="57" t="str">
        <f t="shared" si="0"/>
        <v>Trung bình yếu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24</v>
      </c>
      <c r="C33" s="47" t="s">
        <v>1083</v>
      </c>
      <c r="D33" s="48" t="s">
        <v>1084</v>
      </c>
      <c r="E33" s="49" t="s">
        <v>147</v>
      </c>
      <c r="F33" s="50"/>
      <c r="G33" s="47" t="s">
        <v>241</v>
      </c>
      <c r="H33" s="51">
        <v>10</v>
      </c>
      <c r="I33" s="52">
        <v>5</v>
      </c>
      <c r="J33" s="52">
        <v>1</v>
      </c>
      <c r="K33" s="52" t="s">
        <v>38</v>
      </c>
      <c r="L33" s="58"/>
      <c r="M33" s="58"/>
      <c r="N33" s="58"/>
      <c r="O33" s="58"/>
      <c r="P33" s="54">
        <v>10</v>
      </c>
      <c r="Q33" s="55">
        <f t="shared" si="2"/>
        <v>8.6</v>
      </c>
      <c r="R33" s="56" t="str">
        <f t="shared" si="4"/>
        <v>A</v>
      </c>
      <c r="S33" s="57" t="str">
        <f t="shared" si="0"/>
        <v>Giỏi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25</v>
      </c>
      <c r="C34" s="47" t="s">
        <v>1085</v>
      </c>
      <c r="D34" s="48" t="s">
        <v>1086</v>
      </c>
      <c r="E34" s="49" t="s">
        <v>822</v>
      </c>
      <c r="F34" s="50"/>
      <c r="G34" s="47" t="s">
        <v>65</v>
      </c>
      <c r="H34" s="51">
        <v>7</v>
      </c>
      <c r="I34" s="52">
        <v>9</v>
      </c>
      <c r="J34" s="52">
        <v>4</v>
      </c>
      <c r="K34" s="52" t="s">
        <v>38</v>
      </c>
      <c r="L34" s="58"/>
      <c r="M34" s="58"/>
      <c r="N34" s="58"/>
      <c r="O34" s="58"/>
      <c r="P34" s="54">
        <v>0</v>
      </c>
      <c r="Q34" s="55">
        <f t="shared" si="2"/>
        <v>2</v>
      </c>
      <c r="R34" s="56" t="str">
        <f t="shared" si="4"/>
        <v>F</v>
      </c>
      <c r="S34" s="57" t="str">
        <f t="shared" si="0"/>
        <v>Kém</v>
      </c>
      <c r="T34" s="41" t="str">
        <f t="shared" si="3"/>
        <v/>
      </c>
      <c r="U34" s="1"/>
      <c r="V34" s="44" t="str">
        <f t="shared" si="1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26</v>
      </c>
      <c r="C35" s="47" t="s">
        <v>1087</v>
      </c>
      <c r="D35" s="48" t="s">
        <v>1088</v>
      </c>
      <c r="E35" s="49" t="s">
        <v>552</v>
      </c>
      <c r="F35" s="50"/>
      <c r="G35" s="47" t="s">
        <v>474</v>
      </c>
      <c r="H35" s="51">
        <v>10</v>
      </c>
      <c r="I35" s="52">
        <v>6</v>
      </c>
      <c r="J35" s="52">
        <v>8</v>
      </c>
      <c r="K35" s="52" t="s">
        <v>38</v>
      </c>
      <c r="L35" s="58"/>
      <c r="M35" s="58"/>
      <c r="N35" s="58"/>
      <c r="O35" s="58"/>
      <c r="P35" s="54">
        <v>4</v>
      </c>
      <c r="Q35" s="55">
        <f t="shared" si="2"/>
        <v>5.2</v>
      </c>
      <c r="R35" s="56" t="str">
        <f t="shared" si="4"/>
        <v>D+</v>
      </c>
      <c r="S35" s="57" t="str">
        <f t="shared" si="0"/>
        <v>Trung bình yếu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27</v>
      </c>
      <c r="C36" s="47" t="s">
        <v>1089</v>
      </c>
      <c r="D36" s="48" t="s">
        <v>1090</v>
      </c>
      <c r="E36" s="49" t="s">
        <v>168</v>
      </c>
      <c r="F36" s="50"/>
      <c r="G36" s="47" t="s">
        <v>470</v>
      </c>
      <c r="H36" s="51">
        <v>10</v>
      </c>
      <c r="I36" s="52">
        <v>7</v>
      </c>
      <c r="J36" s="52">
        <v>1</v>
      </c>
      <c r="K36" s="52" t="s">
        <v>38</v>
      </c>
      <c r="L36" s="58"/>
      <c r="M36" s="58"/>
      <c r="N36" s="58"/>
      <c r="O36" s="58"/>
      <c r="P36" s="54">
        <v>10</v>
      </c>
      <c r="Q36" s="55">
        <f t="shared" si="2"/>
        <v>8.8000000000000007</v>
      </c>
      <c r="R36" s="56" t="str">
        <f t="shared" si="4"/>
        <v>A</v>
      </c>
      <c r="S36" s="57" t="str">
        <f t="shared" si="0"/>
        <v>Giỏi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28</v>
      </c>
      <c r="C37" s="47" t="s">
        <v>1091</v>
      </c>
      <c r="D37" s="48" t="s">
        <v>95</v>
      </c>
      <c r="E37" s="49" t="s">
        <v>168</v>
      </c>
      <c r="F37" s="50"/>
      <c r="G37" s="47" t="s">
        <v>986</v>
      </c>
      <c r="H37" s="51">
        <v>10</v>
      </c>
      <c r="I37" s="52">
        <v>7</v>
      </c>
      <c r="J37" s="52">
        <v>1</v>
      </c>
      <c r="K37" s="52" t="s">
        <v>38</v>
      </c>
      <c r="L37" s="58"/>
      <c r="M37" s="58"/>
      <c r="N37" s="58"/>
      <c r="O37" s="58"/>
      <c r="P37" s="54">
        <v>4</v>
      </c>
      <c r="Q37" s="55">
        <f t="shared" si="2"/>
        <v>4.5999999999999996</v>
      </c>
      <c r="R37" s="56" t="str">
        <f t="shared" si="4"/>
        <v>D</v>
      </c>
      <c r="S37" s="57" t="str">
        <f t="shared" si="0"/>
        <v>Trung bình yếu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29</v>
      </c>
      <c r="C38" s="47" t="s">
        <v>1092</v>
      </c>
      <c r="D38" s="48" t="s">
        <v>229</v>
      </c>
      <c r="E38" s="49" t="s">
        <v>172</v>
      </c>
      <c r="F38" s="50"/>
      <c r="G38" s="47" t="s">
        <v>165</v>
      </c>
      <c r="H38" s="51">
        <v>10</v>
      </c>
      <c r="I38" s="52">
        <v>6</v>
      </c>
      <c r="J38" s="52">
        <v>1</v>
      </c>
      <c r="K38" s="52" t="s">
        <v>38</v>
      </c>
      <c r="L38" s="58"/>
      <c r="M38" s="58"/>
      <c r="N38" s="58"/>
      <c r="O38" s="58"/>
      <c r="P38" s="54">
        <v>1</v>
      </c>
      <c r="Q38" s="55">
        <f t="shared" si="2"/>
        <v>2.4</v>
      </c>
      <c r="R38" s="56" t="str">
        <f t="shared" si="4"/>
        <v>F</v>
      </c>
      <c r="S38" s="57" t="str">
        <f t="shared" si="0"/>
        <v>Kém</v>
      </c>
      <c r="T38" s="41" t="str">
        <f t="shared" si="3"/>
        <v/>
      </c>
      <c r="U38" s="1"/>
      <c r="V38" s="44" t="str">
        <f t="shared" si="1"/>
        <v>Học lại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30</v>
      </c>
      <c r="C39" s="47" t="s">
        <v>1093</v>
      </c>
      <c r="D39" s="48" t="s">
        <v>1094</v>
      </c>
      <c r="E39" s="49" t="s">
        <v>559</v>
      </c>
      <c r="F39" s="50"/>
      <c r="G39" s="47" t="s">
        <v>85</v>
      </c>
      <c r="H39" s="51">
        <v>10</v>
      </c>
      <c r="I39" s="52">
        <v>4</v>
      </c>
      <c r="J39" s="52">
        <v>1</v>
      </c>
      <c r="K39" s="52" t="s">
        <v>38</v>
      </c>
      <c r="L39" s="58"/>
      <c r="M39" s="58"/>
      <c r="N39" s="58"/>
      <c r="O39" s="58"/>
      <c r="P39" s="54">
        <v>5</v>
      </c>
      <c r="Q39" s="55">
        <f t="shared" si="2"/>
        <v>5</v>
      </c>
      <c r="R39" s="56" t="str">
        <f t="shared" si="4"/>
        <v>D+</v>
      </c>
      <c r="S39" s="57" t="str">
        <f t="shared" si="0"/>
        <v>Trung bình yếu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31</v>
      </c>
      <c r="C40" s="47" t="s">
        <v>1095</v>
      </c>
      <c r="D40" s="48" t="s">
        <v>1096</v>
      </c>
      <c r="E40" s="49" t="s">
        <v>183</v>
      </c>
      <c r="F40" s="50"/>
      <c r="G40" s="47" t="s">
        <v>474</v>
      </c>
      <c r="H40" s="51">
        <v>7</v>
      </c>
      <c r="I40" s="52">
        <v>4</v>
      </c>
      <c r="J40" s="52">
        <v>6</v>
      </c>
      <c r="K40" s="52" t="s">
        <v>38</v>
      </c>
      <c r="L40" s="58"/>
      <c r="M40" s="58"/>
      <c r="N40" s="58"/>
      <c r="O40" s="58"/>
      <c r="P40" s="54">
        <v>4</v>
      </c>
      <c r="Q40" s="55">
        <f t="shared" si="2"/>
        <v>4.5</v>
      </c>
      <c r="R40" s="56" t="str">
        <f t="shared" si="4"/>
        <v>D</v>
      </c>
      <c r="S40" s="57" t="str">
        <f t="shared" si="0"/>
        <v>Trung bình yếu</v>
      </c>
      <c r="T40" s="41" t="str">
        <f t="shared" si="3"/>
        <v/>
      </c>
      <c r="U40" s="1"/>
      <c r="V40" s="44" t="str">
        <f t="shared" si="1"/>
        <v>Đạt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32</v>
      </c>
      <c r="C41" s="47" t="s">
        <v>1097</v>
      </c>
      <c r="D41" s="48" t="s">
        <v>1098</v>
      </c>
      <c r="E41" s="49" t="s">
        <v>570</v>
      </c>
      <c r="F41" s="50"/>
      <c r="G41" s="47" t="s">
        <v>104</v>
      </c>
      <c r="H41" s="51">
        <v>10</v>
      </c>
      <c r="I41" s="52">
        <v>7</v>
      </c>
      <c r="J41" s="52">
        <v>6</v>
      </c>
      <c r="K41" s="52" t="s">
        <v>38</v>
      </c>
      <c r="L41" s="58"/>
      <c r="M41" s="58"/>
      <c r="N41" s="58"/>
      <c r="O41" s="58"/>
      <c r="P41" s="54">
        <v>4</v>
      </c>
      <c r="Q41" s="55">
        <f t="shared" si="2"/>
        <v>5.0999999999999996</v>
      </c>
      <c r="R41" s="56" t="str">
        <f t="shared" si="4"/>
        <v>D+</v>
      </c>
      <c r="S41" s="57" t="str">
        <f t="shared" si="0"/>
        <v>Trung bình yếu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33</v>
      </c>
      <c r="C42" s="47" t="s">
        <v>1099</v>
      </c>
      <c r="D42" s="48" t="s">
        <v>769</v>
      </c>
      <c r="E42" s="49" t="s">
        <v>379</v>
      </c>
      <c r="F42" s="50"/>
      <c r="G42" s="47" t="s">
        <v>482</v>
      </c>
      <c r="H42" s="51">
        <v>10</v>
      </c>
      <c r="I42" s="52">
        <v>6</v>
      </c>
      <c r="J42" s="52">
        <v>6</v>
      </c>
      <c r="K42" s="52" t="s">
        <v>38</v>
      </c>
      <c r="L42" s="58"/>
      <c r="M42" s="58"/>
      <c r="N42" s="58"/>
      <c r="O42" s="58"/>
      <c r="P42" s="54">
        <v>6</v>
      </c>
      <c r="Q42" s="55">
        <f t="shared" si="2"/>
        <v>6.4</v>
      </c>
      <c r="R42" s="56" t="str">
        <f t="shared" si="4"/>
        <v>C</v>
      </c>
      <c r="S42" s="57" t="str">
        <f t="shared" si="0"/>
        <v>Trung bình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34</v>
      </c>
      <c r="C43" s="47" t="s">
        <v>1100</v>
      </c>
      <c r="D43" s="48" t="s">
        <v>1101</v>
      </c>
      <c r="E43" s="49" t="s">
        <v>379</v>
      </c>
      <c r="F43" s="50"/>
      <c r="G43" s="47" t="s">
        <v>1172</v>
      </c>
      <c r="H43" s="51">
        <v>5</v>
      </c>
      <c r="I43" s="52">
        <v>0</v>
      </c>
      <c r="J43" s="52">
        <v>0</v>
      </c>
      <c r="K43" s="52" t="s">
        <v>38</v>
      </c>
      <c r="L43" s="58"/>
      <c r="M43" s="58"/>
      <c r="N43" s="58"/>
      <c r="O43" s="58"/>
      <c r="P43" s="54" t="s">
        <v>1481</v>
      </c>
      <c r="Q43" s="55">
        <f t="shared" si="2"/>
        <v>0</v>
      </c>
      <c r="R43" s="56" t="str">
        <f t="shared" si="4"/>
        <v>F</v>
      </c>
      <c r="S43" s="57" t="str">
        <f t="shared" si="0"/>
        <v>Kém</v>
      </c>
      <c r="T43" s="41" t="str">
        <f t="shared" si="3"/>
        <v>Không đủ ĐKDT</v>
      </c>
      <c r="U43" s="1"/>
      <c r="V43" s="44" t="str">
        <f t="shared" si="1"/>
        <v>Học lại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35</v>
      </c>
      <c r="C44" s="47" t="s">
        <v>1102</v>
      </c>
      <c r="D44" s="48" t="s">
        <v>192</v>
      </c>
      <c r="E44" s="49" t="s">
        <v>379</v>
      </c>
      <c r="F44" s="50"/>
      <c r="G44" s="47" t="s">
        <v>466</v>
      </c>
      <c r="H44" s="51">
        <v>10</v>
      </c>
      <c r="I44" s="52">
        <v>9</v>
      </c>
      <c r="J44" s="52">
        <v>8</v>
      </c>
      <c r="K44" s="52" t="s">
        <v>38</v>
      </c>
      <c r="L44" s="58"/>
      <c r="M44" s="58"/>
      <c r="N44" s="58"/>
      <c r="O44" s="58"/>
      <c r="P44" s="54">
        <v>10</v>
      </c>
      <c r="Q44" s="55">
        <f t="shared" si="2"/>
        <v>9.6999999999999993</v>
      </c>
      <c r="R44" s="56" t="str">
        <f t="shared" si="4"/>
        <v>A+</v>
      </c>
      <c r="S44" s="57" t="str">
        <f t="shared" si="0"/>
        <v>Giỏi</v>
      </c>
      <c r="T44" s="41" t="str">
        <f t="shared" si="3"/>
        <v/>
      </c>
      <c r="U44" s="1"/>
      <c r="V44" s="44" t="str">
        <f t="shared" si="1"/>
        <v>Đạt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36</v>
      </c>
      <c r="C45" s="47" t="s">
        <v>1103</v>
      </c>
      <c r="D45" s="48" t="s">
        <v>1104</v>
      </c>
      <c r="E45" s="49" t="s">
        <v>379</v>
      </c>
      <c r="F45" s="50"/>
      <c r="G45" s="47" t="s">
        <v>474</v>
      </c>
      <c r="H45" s="51">
        <v>7</v>
      </c>
      <c r="I45" s="52">
        <v>5</v>
      </c>
      <c r="J45" s="52">
        <v>1</v>
      </c>
      <c r="K45" s="52" t="s">
        <v>38</v>
      </c>
      <c r="L45" s="58"/>
      <c r="M45" s="58"/>
      <c r="N45" s="58"/>
      <c r="O45" s="58"/>
      <c r="P45" s="54">
        <v>4</v>
      </c>
      <c r="Q45" s="55">
        <f t="shared" si="2"/>
        <v>4.0999999999999996</v>
      </c>
      <c r="R45" s="56" t="str">
        <f t="shared" si="4"/>
        <v>D</v>
      </c>
      <c r="S45" s="57" t="str">
        <f t="shared" si="0"/>
        <v>Trung bình yếu</v>
      </c>
      <c r="T45" s="41" t="str">
        <f t="shared" si="3"/>
        <v/>
      </c>
      <c r="U45" s="1"/>
      <c r="V45" s="44" t="str">
        <f t="shared" si="1"/>
        <v>Đạt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37</v>
      </c>
      <c r="C46" s="47" t="s">
        <v>1105</v>
      </c>
      <c r="D46" s="48" t="s">
        <v>295</v>
      </c>
      <c r="E46" s="49" t="s">
        <v>193</v>
      </c>
      <c r="F46" s="50"/>
      <c r="G46" s="47" t="s">
        <v>116</v>
      </c>
      <c r="H46" s="51">
        <v>10</v>
      </c>
      <c r="I46" s="52">
        <v>4</v>
      </c>
      <c r="J46" s="52">
        <v>1</v>
      </c>
      <c r="K46" s="52" t="s">
        <v>38</v>
      </c>
      <c r="L46" s="58"/>
      <c r="M46" s="58"/>
      <c r="N46" s="58"/>
      <c r="O46" s="58"/>
      <c r="P46" s="54">
        <v>4</v>
      </c>
      <c r="Q46" s="55">
        <f t="shared" si="2"/>
        <v>4.3</v>
      </c>
      <c r="R46" s="56" t="str">
        <f t="shared" si="4"/>
        <v>D</v>
      </c>
      <c r="S46" s="57" t="str">
        <f t="shared" si="0"/>
        <v>Trung bình yếu</v>
      </c>
      <c r="T46" s="41" t="str">
        <f t="shared" si="3"/>
        <v/>
      </c>
      <c r="U46" s="1"/>
      <c r="V46" s="44" t="str">
        <f t="shared" si="1"/>
        <v>Đạt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38</v>
      </c>
      <c r="C47" s="47" t="s">
        <v>1106</v>
      </c>
      <c r="D47" s="48" t="s">
        <v>1107</v>
      </c>
      <c r="E47" s="49" t="s">
        <v>196</v>
      </c>
      <c r="F47" s="50"/>
      <c r="G47" s="47" t="s">
        <v>634</v>
      </c>
      <c r="H47" s="51">
        <v>7</v>
      </c>
      <c r="I47" s="52">
        <v>3</v>
      </c>
      <c r="J47" s="52">
        <v>1</v>
      </c>
      <c r="K47" s="52" t="s">
        <v>38</v>
      </c>
      <c r="L47" s="58"/>
      <c r="M47" s="58"/>
      <c r="N47" s="58"/>
      <c r="O47" s="58"/>
      <c r="P47" s="54" t="s">
        <v>1479</v>
      </c>
      <c r="Q47" s="55">
        <f t="shared" si="2"/>
        <v>0</v>
      </c>
      <c r="R47" s="56" t="str">
        <f t="shared" si="4"/>
        <v>F</v>
      </c>
      <c r="S47" s="57" t="str">
        <f t="shared" si="0"/>
        <v>Kém</v>
      </c>
      <c r="T47" s="41" t="str">
        <f t="shared" si="3"/>
        <v>Vắng</v>
      </c>
      <c r="U47" s="1"/>
      <c r="V47" s="44" t="str">
        <f t="shared" si="1"/>
        <v>Học lại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39</v>
      </c>
      <c r="C48" s="47" t="s">
        <v>1108</v>
      </c>
      <c r="D48" s="48" t="s">
        <v>1109</v>
      </c>
      <c r="E48" s="49" t="s">
        <v>196</v>
      </c>
      <c r="F48" s="50"/>
      <c r="G48" s="47" t="s">
        <v>638</v>
      </c>
      <c r="H48" s="51">
        <v>10</v>
      </c>
      <c r="I48" s="52">
        <v>7</v>
      </c>
      <c r="J48" s="52">
        <v>1</v>
      </c>
      <c r="K48" s="52" t="s">
        <v>38</v>
      </c>
      <c r="L48" s="58"/>
      <c r="M48" s="58"/>
      <c r="N48" s="58"/>
      <c r="O48" s="58"/>
      <c r="P48" s="54">
        <v>1</v>
      </c>
      <c r="Q48" s="55">
        <f t="shared" si="2"/>
        <v>2.5</v>
      </c>
      <c r="R48" s="56" t="str">
        <f t="shared" si="4"/>
        <v>F</v>
      </c>
      <c r="S48" s="57" t="str">
        <f t="shared" si="0"/>
        <v>Kém</v>
      </c>
      <c r="T48" s="41" t="str">
        <f t="shared" si="3"/>
        <v/>
      </c>
      <c r="U48" s="1"/>
      <c r="V48" s="44" t="str">
        <f t="shared" si="1"/>
        <v>Học lại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40</v>
      </c>
      <c r="C49" s="47" t="s">
        <v>1110</v>
      </c>
      <c r="D49" s="48" t="s">
        <v>1111</v>
      </c>
      <c r="E49" s="49" t="s">
        <v>196</v>
      </c>
      <c r="F49" s="50"/>
      <c r="G49" s="47" t="s">
        <v>482</v>
      </c>
      <c r="H49" s="51">
        <v>10</v>
      </c>
      <c r="I49" s="52">
        <v>6</v>
      </c>
      <c r="J49" s="52">
        <v>4</v>
      </c>
      <c r="K49" s="52" t="s">
        <v>38</v>
      </c>
      <c r="L49" s="58"/>
      <c r="M49" s="58"/>
      <c r="N49" s="58"/>
      <c r="O49" s="58"/>
      <c r="P49" s="54">
        <v>4</v>
      </c>
      <c r="Q49" s="55">
        <f t="shared" si="2"/>
        <v>4.8</v>
      </c>
      <c r="R49" s="56" t="str">
        <f t="shared" si="4"/>
        <v>D</v>
      </c>
      <c r="S49" s="57" t="str">
        <f t="shared" si="0"/>
        <v>Trung bình yếu</v>
      </c>
      <c r="T49" s="41" t="str">
        <f t="shared" si="3"/>
        <v/>
      </c>
      <c r="U49" s="1"/>
      <c r="V49" s="44" t="str">
        <f t="shared" si="1"/>
        <v>Đạt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41</v>
      </c>
      <c r="C50" s="47" t="s">
        <v>1112</v>
      </c>
      <c r="D50" s="48" t="s">
        <v>1113</v>
      </c>
      <c r="E50" s="49" t="s">
        <v>204</v>
      </c>
      <c r="F50" s="50"/>
      <c r="G50" s="47" t="s">
        <v>638</v>
      </c>
      <c r="H50" s="51">
        <v>7</v>
      </c>
      <c r="I50" s="52">
        <v>6</v>
      </c>
      <c r="J50" s="52">
        <v>1</v>
      </c>
      <c r="K50" s="52" t="s">
        <v>38</v>
      </c>
      <c r="L50" s="58"/>
      <c r="M50" s="58"/>
      <c r="N50" s="58"/>
      <c r="O50" s="58"/>
      <c r="P50" s="54">
        <v>1</v>
      </c>
      <c r="Q50" s="55">
        <f t="shared" si="2"/>
        <v>2.1</v>
      </c>
      <c r="R50" s="56" t="str">
        <f t="shared" si="4"/>
        <v>F</v>
      </c>
      <c r="S50" s="57" t="str">
        <f t="shared" si="0"/>
        <v>Kém</v>
      </c>
      <c r="T50" s="41" t="str">
        <f t="shared" si="3"/>
        <v/>
      </c>
      <c r="U50" s="1"/>
      <c r="V50" s="44" t="str">
        <f t="shared" si="1"/>
        <v>Học lại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42</v>
      </c>
      <c r="C51" s="47" t="s">
        <v>1114</v>
      </c>
      <c r="D51" s="48" t="s">
        <v>630</v>
      </c>
      <c r="E51" s="49" t="s">
        <v>207</v>
      </c>
      <c r="F51" s="50"/>
      <c r="G51" s="47" t="s">
        <v>227</v>
      </c>
      <c r="H51" s="51">
        <v>10</v>
      </c>
      <c r="I51" s="52">
        <v>7</v>
      </c>
      <c r="J51" s="52">
        <v>4</v>
      </c>
      <c r="K51" s="52" t="s">
        <v>38</v>
      </c>
      <c r="L51" s="58"/>
      <c r="M51" s="58"/>
      <c r="N51" s="58"/>
      <c r="O51" s="58"/>
      <c r="P51" s="54">
        <v>4</v>
      </c>
      <c r="Q51" s="55">
        <f t="shared" si="2"/>
        <v>4.9000000000000004</v>
      </c>
      <c r="R51" s="56" t="str">
        <f t="shared" si="4"/>
        <v>D</v>
      </c>
      <c r="S51" s="57" t="str">
        <f t="shared" si="0"/>
        <v>Trung bình yếu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43</v>
      </c>
      <c r="C52" s="47" t="s">
        <v>1115</v>
      </c>
      <c r="D52" s="48" t="s">
        <v>1116</v>
      </c>
      <c r="E52" s="49" t="s">
        <v>207</v>
      </c>
      <c r="F52" s="50"/>
      <c r="G52" s="47" t="s">
        <v>208</v>
      </c>
      <c r="H52" s="51">
        <v>5</v>
      </c>
      <c r="I52" s="52">
        <v>6</v>
      </c>
      <c r="J52" s="52">
        <v>1</v>
      </c>
      <c r="K52" s="52" t="s">
        <v>38</v>
      </c>
      <c r="L52" s="58"/>
      <c r="M52" s="58"/>
      <c r="N52" s="58"/>
      <c r="O52" s="58"/>
      <c r="P52" s="54">
        <v>2</v>
      </c>
      <c r="Q52" s="55">
        <f t="shared" si="2"/>
        <v>2.6</v>
      </c>
      <c r="R52" s="56" t="str">
        <f t="shared" si="4"/>
        <v>F</v>
      </c>
      <c r="S52" s="57" t="str">
        <f t="shared" si="0"/>
        <v>Kém</v>
      </c>
      <c r="T52" s="41" t="str">
        <f t="shared" si="3"/>
        <v/>
      </c>
      <c r="U52" s="1"/>
      <c r="V52" s="44" t="str">
        <f t="shared" si="1"/>
        <v>Học lại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44</v>
      </c>
      <c r="C53" s="47" t="s">
        <v>1117</v>
      </c>
      <c r="D53" s="48" t="s">
        <v>1118</v>
      </c>
      <c r="E53" s="49" t="s">
        <v>395</v>
      </c>
      <c r="F53" s="50"/>
      <c r="G53" s="47" t="s">
        <v>634</v>
      </c>
      <c r="H53" s="51">
        <v>5</v>
      </c>
      <c r="I53" s="52">
        <v>0</v>
      </c>
      <c r="J53" s="52">
        <v>0</v>
      </c>
      <c r="K53" s="52" t="s">
        <v>38</v>
      </c>
      <c r="L53" s="58"/>
      <c r="M53" s="58"/>
      <c r="N53" s="58"/>
      <c r="O53" s="58"/>
      <c r="P53" s="54" t="s">
        <v>1481</v>
      </c>
      <c r="Q53" s="55">
        <f t="shared" si="2"/>
        <v>0</v>
      </c>
      <c r="R53" s="56" t="str">
        <f t="shared" si="4"/>
        <v>F</v>
      </c>
      <c r="S53" s="57" t="str">
        <f t="shared" si="0"/>
        <v>Kém</v>
      </c>
      <c r="T53" s="41" t="str">
        <f t="shared" si="3"/>
        <v>Không đủ ĐKDT</v>
      </c>
      <c r="U53" s="1"/>
      <c r="V53" s="44" t="str">
        <f t="shared" si="1"/>
        <v>Học lại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45</v>
      </c>
      <c r="C54" s="47" t="s">
        <v>1119</v>
      </c>
      <c r="D54" s="48" t="s">
        <v>525</v>
      </c>
      <c r="E54" s="49" t="s">
        <v>847</v>
      </c>
      <c r="F54" s="50"/>
      <c r="G54" s="47" t="s">
        <v>470</v>
      </c>
      <c r="H54" s="51">
        <v>10</v>
      </c>
      <c r="I54" s="52">
        <v>6</v>
      </c>
      <c r="J54" s="52">
        <v>4</v>
      </c>
      <c r="K54" s="52" t="s">
        <v>38</v>
      </c>
      <c r="L54" s="58"/>
      <c r="M54" s="58"/>
      <c r="N54" s="58"/>
      <c r="O54" s="58"/>
      <c r="P54" s="54">
        <v>4</v>
      </c>
      <c r="Q54" s="55">
        <f t="shared" si="2"/>
        <v>4.8</v>
      </c>
      <c r="R54" s="56" t="str">
        <f t="shared" si="4"/>
        <v>D</v>
      </c>
      <c r="S54" s="57" t="str">
        <f t="shared" si="0"/>
        <v>Trung bình yếu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46</v>
      </c>
      <c r="C55" s="47" t="s">
        <v>1120</v>
      </c>
      <c r="D55" s="48" t="s">
        <v>1121</v>
      </c>
      <c r="E55" s="49" t="s">
        <v>403</v>
      </c>
      <c r="F55" s="50"/>
      <c r="G55" s="47" t="s">
        <v>112</v>
      </c>
      <c r="H55" s="51">
        <v>10</v>
      </c>
      <c r="I55" s="52">
        <v>5</v>
      </c>
      <c r="J55" s="52">
        <v>1</v>
      </c>
      <c r="K55" s="52" t="s">
        <v>38</v>
      </c>
      <c r="L55" s="58"/>
      <c r="M55" s="58"/>
      <c r="N55" s="58"/>
      <c r="O55" s="58"/>
      <c r="P55" s="54">
        <v>6</v>
      </c>
      <c r="Q55" s="55">
        <f t="shared" si="2"/>
        <v>5.8</v>
      </c>
      <c r="R55" s="56" t="str">
        <f t="shared" si="4"/>
        <v>C</v>
      </c>
      <c r="S55" s="57" t="str">
        <f t="shared" si="0"/>
        <v>Trung bình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47</v>
      </c>
      <c r="C56" s="47" t="s">
        <v>1122</v>
      </c>
      <c r="D56" s="48" t="s">
        <v>1123</v>
      </c>
      <c r="E56" s="49" t="s">
        <v>731</v>
      </c>
      <c r="F56" s="50"/>
      <c r="G56" s="47" t="s">
        <v>70</v>
      </c>
      <c r="H56" s="51">
        <v>10</v>
      </c>
      <c r="I56" s="52">
        <v>8</v>
      </c>
      <c r="J56" s="52">
        <v>1</v>
      </c>
      <c r="K56" s="52" t="s">
        <v>38</v>
      </c>
      <c r="L56" s="58"/>
      <c r="M56" s="58"/>
      <c r="N56" s="58"/>
      <c r="O56" s="58"/>
      <c r="P56" s="54">
        <v>3</v>
      </c>
      <c r="Q56" s="55">
        <f t="shared" si="2"/>
        <v>4</v>
      </c>
      <c r="R56" s="56" t="str">
        <f t="shared" si="4"/>
        <v>D</v>
      </c>
      <c r="S56" s="57" t="str">
        <f t="shared" si="0"/>
        <v>Trung bình yếu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48</v>
      </c>
      <c r="C57" s="47" t="s">
        <v>1124</v>
      </c>
      <c r="D57" s="48" t="s">
        <v>1125</v>
      </c>
      <c r="E57" s="49" t="s">
        <v>731</v>
      </c>
      <c r="F57" s="50"/>
      <c r="G57" s="47" t="s">
        <v>227</v>
      </c>
      <c r="H57" s="51">
        <v>10</v>
      </c>
      <c r="I57" s="52">
        <v>5</v>
      </c>
      <c r="J57" s="52">
        <v>1</v>
      </c>
      <c r="K57" s="52" t="s">
        <v>38</v>
      </c>
      <c r="L57" s="58"/>
      <c r="M57" s="58"/>
      <c r="N57" s="58"/>
      <c r="O57" s="58"/>
      <c r="P57" s="54">
        <v>4</v>
      </c>
      <c r="Q57" s="55">
        <f t="shared" si="2"/>
        <v>4.4000000000000004</v>
      </c>
      <c r="R57" s="56" t="str">
        <f t="shared" si="4"/>
        <v>D</v>
      </c>
      <c r="S57" s="57" t="str">
        <f t="shared" si="0"/>
        <v>Trung bình yếu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49</v>
      </c>
      <c r="C58" s="47" t="s">
        <v>1126</v>
      </c>
      <c r="D58" s="48" t="s">
        <v>1127</v>
      </c>
      <c r="E58" s="49" t="s">
        <v>731</v>
      </c>
      <c r="F58" s="50"/>
      <c r="G58" s="47" t="s">
        <v>1173</v>
      </c>
      <c r="H58" s="51">
        <v>5</v>
      </c>
      <c r="I58" s="52">
        <v>7</v>
      </c>
      <c r="J58" s="52">
        <v>4</v>
      </c>
      <c r="K58" s="52" t="s">
        <v>38</v>
      </c>
      <c r="L58" s="58"/>
      <c r="M58" s="58"/>
      <c r="N58" s="58"/>
      <c r="O58" s="58"/>
      <c r="P58" s="54">
        <v>6</v>
      </c>
      <c r="Q58" s="55">
        <f t="shared" si="2"/>
        <v>5.8</v>
      </c>
      <c r="R58" s="56" t="str">
        <f t="shared" si="4"/>
        <v>C</v>
      </c>
      <c r="S58" s="57" t="str">
        <f t="shared" si="0"/>
        <v>Trung bình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50</v>
      </c>
      <c r="C59" s="47" t="s">
        <v>1128</v>
      </c>
      <c r="D59" s="48" t="s">
        <v>1129</v>
      </c>
      <c r="E59" s="49" t="s">
        <v>222</v>
      </c>
      <c r="F59" s="50"/>
      <c r="G59" s="47" t="s">
        <v>89</v>
      </c>
      <c r="H59" s="51">
        <v>10</v>
      </c>
      <c r="I59" s="52">
        <v>6</v>
      </c>
      <c r="J59" s="52">
        <v>6</v>
      </c>
      <c r="K59" s="52" t="s">
        <v>38</v>
      </c>
      <c r="L59" s="58"/>
      <c r="M59" s="58"/>
      <c r="N59" s="58"/>
      <c r="O59" s="58"/>
      <c r="P59" s="54">
        <v>6</v>
      </c>
      <c r="Q59" s="55">
        <f t="shared" si="2"/>
        <v>6.4</v>
      </c>
      <c r="R59" s="56" t="str">
        <f t="shared" si="4"/>
        <v>C</v>
      </c>
      <c r="S59" s="57" t="str">
        <f t="shared" si="0"/>
        <v>Trung bình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51</v>
      </c>
      <c r="C60" s="47" t="s">
        <v>1130</v>
      </c>
      <c r="D60" s="48" t="s">
        <v>422</v>
      </c>
      <c r="E60" s="49" t="s">
        <v>416</v>
      </c>
      <c r="F60" s="50"/>
      <c r="G60" s="47" t="s">
        <v>638</v>
      </c>
      <c r="H60" s="51">
        <v>7</v>
      </c>
      <c r="I60" s="52">
        <v>5</v>
      </c>
      <c r="J60" s="52">
        <v>1</v>
      </c>
      <c r="K60" s="52" t="s">
        <v>38</v>
      </c>
      <c r="L60" s="58"/>
      <c r="M60" s="58"/>
      <c r="N60" s="58"/>
      <c r="O60" s="58"/>
      <c r="P60" s="54">
        <v>1</v>
      </c>
      <c r="Q60" s="55">
        <f t="shared" si="2"/>
        <v>2</v>
      </c>
      <c r="R60" s="56" t="str">
        <f t="shared" si="4"/>
        <v>F</v>
      </c>
      <c r="S60" s="57" t="str">
        <f t="shared" si="0"/>
        <v>Kém</v>
      </c>
      <c r="T60" s="41" t="str">
        <f t="shared" si="3"/>
        <v/>
      </c>
      <c r="U60" s="1"/>
      <c r="V60" s="44" t="str">
        <f t="shared" si="1"/>
        <v>Học lại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52</v>
      </c>
      <c r="C61" s="47" t="s">
        <v>1131</v>
      </c>
      <c r="D61" s="48" t="s">
        <v>602</v>
      </c>
      <c r="E61" s="49" t="s">
        <v>230</v>
      </c>
      <c r="F61" s="50"/>
      <c r="G61" s="47" t="s">
        <v>263</v>
      </c>
      <c r="H61" s="51">
        <v>10</v>
      </c>
      <c r="I61" s="52">
        <v>8</v>
      </c>
      <c r="J61" s="52">
        <v>4</v>
      </c>
      <c r="K61" s="52" t="s">
        <v>38</v>
      </c>
      <c r="L61" s="58"/>
      <c r="M61" s="58"/>
      <c r="N61" s="58"/>
      <c r="O61" s="58"/>
      <c r="P61" s="54">
        <v>8</v>
      </c>
      <c r="Q61" s="55">
        <f t="shared" si="2"/>
        <v>7.8</v>
      </c>
      <c r="R61" s="56" t="str">
        <f t="shared" si="4"/>
        <v>B</v>
      </c>
      <c r="S61" s="57" t="str">
        <f t="shared" si="0"/>
        <v>Khá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53</v>
      </c>
      <c r="C62" s="47" t="s">
        <v>1132</v>
      </c>
      <c r="D62" s="48" t="s">
        <v>1133</v>
      </c>
      <c r="E62" s="49" t="s">
        <v>230</v>
      </c>
      <c r="F62" s="50"/>
      <c r="G62" s="47" t="s">
        <v>639</v>
      </c>
      <c r="H62" s="51">
        <v>10</v>
      </c>
      <c r="I62" s="52">
        <v>5</v>
      </c>
      <c r="J62" s="52">
        <v>1</v>
      </c>
      <c r="K62" s="52" t="s">
        <v>38</v>
      </c>
      <c r="L62" s="58"/>
      <c r="M62" s="58"/>
      <c r="N62" s="58"/>
      <c r="O62" s="58"/>
      <c r="P62" s="54">
        <v>8</v>
      </c>
      <c r="Q62" s="55">
        <f t="shared" si="2"/>
        <v>7.2</v>
      </c>
      <c r="R62" s="56" t="str">
        <f t="shared" si="4"/>
        <v>B</v>
      </c>
      <c r="S62" s="57" t="str">
        <f t="shared" si="0"/>
        <v>Khá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54</v>
      </c>
      <c r="C63" s="47" t="s">
        <v>1134</v>
      </c>
      <c r="D63" s="48" t="s">
        <v>1135</v>
      </c>
      <c r="E63" s="49" t="s">
        <v>1136</v>
      </c>
      <c r="F63" s="50"/>
      <c r="G63" s="47" t="s">
        <v>466</v>
      </c>
      <c r="H63" s="51">
        <v>10</v>
      </c>
      <c r="I63" s="52">
        <v>9</v>
      </c>
      <c r="J63" s="52">
        <v>1</v>
      </c>
      <c r="K63" s="52" t="s">
        <v>38</v>
      </c>
      <c r="L63" s="58"/>
      <c r="M63" s="58"/>
      <c r="N63" s="58"/>
      <c r="O63" s="58"/>
      <c r="P63" s="54">
        <v>4</v>
      </c>
      <c r="Q63" s="55">
        <f t="shared" si="2"/>
        <v>4.8</v>
      </c>
      <c r="R63" s="56" t="str">
        <f t="shared" si="4"/>
        <v>D</v>
      </c>
      <c r="S63" s="57" t="str">
        <f t="shared" si="0"/>
        <v>Trung bình yếu</v>
      </c>
      <c r="T63" s="41" t="str">
        <f t="shared" si="3"/>
        <v/>
      </c>
      <c r="U63" s="1"/>
      <c r="V63" s="44" t="str">
        <f t="shared" si="1"/>
        <v>Đạt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55</v>
      </c>
      <c r="C64" s="47" t="s">
        <v>1137</v>
      </c>
      <c r="D64" s="48" t="s">
        <v>282</v>
      </c>
      <c r="E64" s="49" t="s">
        <v>1138</v>
      </c>
      <c r="F64" s="50"/>
      <c r="G64" s="47" t="s">
        <v>638</v>
      </c>
      <c r="H64" s="51">
        <v>10</v>
      </c>
      <c r="I64" s="52">
        <v>4</v>
      </c>
      <c r="J64" s="52">
        <v>4</v>
      </c>
      <c r="K64" s="52" t="s">
        <v>38</v>
      </c>
      <c r="L64" s="58"/>
      <c r="M64" s="58"/>
      <c r="N64" s="58"/>
      <c r="O64" s="58"/>
      <c r="P64" s="54">
        <v>1</v>
      </c>
      <c r="Q64" s="55">
        <f t="shared" si="2"/>
        <v>2.5</v>
      </c>
      <c r="R64" s="56" t="str">
        <f t="shared" si="4"/>
        <v>F</v>
      </c>
      <c r="S64" s="57" t="str">
        <f t="shared" si="0"/>
        <v>Kém</v>
      </c>
      <c r="T64" s="41" t="str">
        <f t="shared" si="3"/>
        <v/>
      </c>
      <c r="U64" s="1"/>
      <c r="V64" s="44" t="str">
        <f t="shared" si="1"/>
        <v>Học lại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75" customHeight="1" x14ac:dyDescent="0.35">
      <c r="B65" s="46">
        <v>56</v>
      </c>
      <c r="C65" s="47" t="s">
        <v>1139</v>
      </c>
      <c r="D65" s="48" t="s">
        <v>217</v>
      </c>
      <c r="E65" s="49" t="s">
        <v>1140</v>
      </c>
      <c r="F65" s="50"/>
      <c r="G65" s="47" t="s">
        <v>634</v>
      </c>
      <c r="H65" s="51">
        <v>10</v>
      </c>
      <c r="I65" s="52">
        <v>9</v>
      </c>
      <c r="J65" s="52">
        <v>1</v>
      </c>
      <c r="K65" s="52" t="s">
        <v>38</v>
      </c>
      <c r="L65" s="58"/>
      <c r="M65" s="58"/>
      <c r="N65" s="58"/>
      <c r="O65" s="58"/>
      <c r="P65" s="54">
        <v>6</v>
      </c>
      <c r="Q65" s="55">
        <f t="shared" si="2"/>
        <v>6.2</v>
      </c>
      <c r="R65" s="56" t="str">
        <f t="shared" si="4"/>
        <v>C</v>
      </c>
      <c r="S65" s="57" t="str">
        <f t="shared" si="0"/>
        <v>Trung bình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75" customHeight="1" x14ac:dyDescent="0.35">
      <c r="B66" s="46">
        <v>57</v>
      </c>
      <c r="C66" s="47" t="s">
        <v>1141</v>
      </c>
      <c r="D66" s="48" t="s">
        <v>1142</v>
      </c>
      <c r="E66" s="49" t="s">
        <v>425</v>
      </c>
      <c r="F66" s="50"/>
      <c r="G66" s="47" t="s">
        <v>474</v>
      </c>
      <c r="H66" s="51">
        <v>10</v>
      </c>
      <c r="I66" s="52">
        <v>5</v>
      </c>
      <c r="J66" s="52">
        <v>1</v>
      </c>
      <c r="K66" s="52" t="s">
        <v>38</v>
      </c>
      <c r="L66" s="58"/>
      <c r="M66" s="58"/>
      <c r="N66" s="58"/>
      <c r="O66" s="58"/>
      <c r="P66" s="54">
        <v>4</v>
      </c>
      <c r="Q66" s="55">
        <f t="shared" si="2"/>
        <v>4.4000000000000004</v>
      </c>
      <c r="R66" s="56" t="str">
        <f t="shared" si="4"/>
        <v>D</v>
      </c>
      <c r="S66" s="57" t="str">
        <f t="shared" si="0"/>
        <v>Trung bình yếu</v>
      </c>
      <c r="T66" s="41" t="str">
        <f t="shared" si="3"/>
        <v/>
      </c>
      <c r="U66" s="1"/>
      <c r="V66" s="44" t="str">
        <f t="shared" si="1"/>
        <v>Đạt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75" customHeight="1" x14ac:dyDescent="0.35">
      <c r="B67" s="46">
        <v>58</v>
      </c>
      <c r="C67" s="47" t="s">
        <v>1143</v>
      </c>
      <c r="D67" s="48" t="s">
        <v>158</v>
      </c>
      <c r="E67" s="49" t="s">
        <v>425</v>
      </c>
      <c r="F67" s="50"/>
      <c r="G67" s="47" t="s">
        <v>1171</v>
      </c>
      <c r="H67" s="51">
        <v>7</v>
      </c>
      <c r="I67" s="52">
        <v>3</v>
      </c>
      <c r="J67" s="52">
        <v>1</v>
      </c>
      <c r="K67" s="52" t="s">
        <v>38</v>
      </c>
      <c r="L67" s="58"/>
      <c r="M67" s="58"/>
      <c r="N67" s="58"/>
      <c r="O67" s="58"/>
      <c r="P67" s="54">
        <v>5</v>
      </c>
      <c r="Q67" s="55">
        <f t="shared" si="2"/>
        <v>4.5999999999999996</v>
      </c>
      <c r="R67" s="56" t="str">
        <f t="shared" si="4"/>
        <v>D</v>
      </c>
      <c r="S67" s="57" t="str">
        <f t="shared" si="0"/>
        <v>Trung bình yếu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75" customHeight="1" x14ac:dyDescent="0.35">
      <c r="B68" s="46">
        <v>59</v>
      </c>
      <c r="C68" s="47" t="s">
        <v>1144</v>
      </c>
      <c r="D68" s="48" t="s">
        <v>1145</v>
      </c>
      <c r="E68" s="49" t="s">
        <v>237</v>
      </c>
      <c r="F68" s="50"/>
      <c r="G68" s="47" t="s">
        <v>112</v>
      </c>
      <c r="H68" s="51">
        <v>10</v>
      </c>
      <c r="I68" s="52">
        <v>4</v>
      </c>
      <c r="J68" s="52">
        <v>4</v>
      </c>
      <c r="K68" s="52" t="s">
        <v>38</v>
      </c>
      <c r="L68" s="58"/>
      <c r="M68" s="58"/>
      <c r="N68" s="58"/>
      <c r="O68" s="58"/>
      <c r="P68" s="54">
        <v>1</v>
      </c>
      <c r="Q68" s="55">
        <f t="shared" si="2"/>
        <v>2.5</v>
      </c>
      <c r="R68" s="56" t="str">
        <f t="shared" si="4"/>
        <v>F</v>
      </c>
      <c r="S68" s="57" t="str">
        <f t="shared" si="0"/>
        <v>Kém</v>
      </c>
      <c r="T68" s="41" t="str">
        <f t="shared" si="3"/>
        <v/>
      </c>
      <c r="U68" s="1"/>
      <c r="V68" s="44" t="str">
        <f t="shared" si="1"/>
        <v>Học lại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75" customHeight="1" x14ac:dyDescent="0.35">
      <c r="B69" s="46">
        <v>60</v>
      </c>
      <c r="C69" s="47" t="s">
        <v>1146</v>
      </c>
      <c r="D69" s="48" t="s">
        <v>342</v>
      </c>
      <c r="E69" s="49" t="s">
        <v>237</v>
      </c>
      <c r="F69" s="50"/>
      <c r="G69" s="47" t="s">
        <v>219</v>
      </c>
      <c r="H69" s="51">
        <v>10</v>
      </c>
      <c r="I69" s="52">
        <v>8</v>
      </c>
      <c r="J69" s="52">
        <v>6</v>
      </c>
      <c r="K69" s="52" t="s">
        <v>38</v>
      </c>
      <c r="L69" s="58"/>
      <c r="M69" s="58"/>
      <c r="N69" s="58"/>
      <c r="O69" s="58"/>
      <c r="P69" s="54">
        <v>10</v>
      </c>
      <c r="Q69" s="55">
        <f t="shared" si="2"/>
        <v>9.4</v>
      </c>
      <c r="R69" s="56" t="str">
        <f t="shared" si="4"/>
        <v>A+</v>
      </c>
      <c r="S69" s="57" t="str">
        <f t="shared" si="0"/>
        <v>Giỏi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75" customHeight="1" x14ac:dyDescent="0.35">
      <c r="B70" s="46">
        <v>61</v>
      </c>
      <c r="C70" s="47" t="s">
        <v>1147</v>
      </c>
      <c r="D70" s="48" t="s">
        <v>1148</v>
      </c>
      <c r="E70" s="49" t="s">
        <v>1149</v>
      </c>
      <c r="F70" s="50"/>
      <c r="G70" s="47" t="s">
        <v>635</v>
      </c>
      <c r="H70" s="51">
        <v>10</v>
      </c>
      <c r="I70" s="52">
        <v>5</v>
      </c>
      <c r="J70" s="52">
        <v>6</v>
      </c>
      <c r="K70" s="52" t="s">
        <v>38</v>
      </c>
      <c r="L70" s="58"/>
      <c r="M70" s="58"/>
      <c r="N70" s="58"/>
      <c r="O70" s="58"/>
      <c r="P70" s="54">
        <v>4</v>
      </c>
      <c r="Q70" s="55">
        <f t="shared" si="2"/>
        <v>4.9000000000000004</v>
      </c>
      <c r="R70" s="56" t="str">
        <f t="shared" si="4"/>
        <v>D</v>
      </c>
      <c r="S70" s="57" t="str">
        <f t="shared" si="0"/>
        <v>Trung bình yếu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75" customHeight="1" x14ac:dyDescent="0.35">
      <c r="B71" s="46">
        <v>62</v>
      </c>
      <c r="C71" s="47" t="s">
        <v>1150</v>
      </c>
      <c r="D71" s="48" t="s">
        <v>177</v>
      </c>
      <c r="E71" s="49" t="s">
        <v>427</v>
      </c>
      <c r="F71" s="50"/>
      <c r="G71" s="47" t="s">
        <v>638</v>
      </c>
      <c r="H71" s="51">
        <v>10</v>
      </c>
      <c r="I71" s="52">
        <v>7</v>
      </c>
      <c r="J71" s="52">
        <v>1</v>
      </c>
      <c r="K71" s="52" t="s">
        <v>38</v>
      </c>
      <c r="L71" s="58"/>
      <c r="M71" s="58"/>
      <c r="N71" s="58"/>
      <c r="O71" s="58"/>
      <c r="P71" s="54" t="s">
        <v>1479</v>
      </c>
      <c r="Q71" s="55">
        <f t="shared" si="2"/>
        <v>0</v>
      </c>
      <c r="R71" s="56" t="str">
        <f t="shared" si="4"/>
        <v>F</v>
      </c>
      <c r="S71" s="57" t="str">
        <f t="shared" si="0"/>
        <v>Kém</v>
      </c>
      <c r="T71" s="41" t="str">
        <f t="shared" si="3"/>
        <v>Vắng</v>
      </c>
      <c r="U71" s="1"/>
      <c r="V71" s="44" t="str">
        <f t="shared" si="1"/>
        <v>Học lại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75" customHeight="1" x14ac:dyDescent="0.35">
      <c r="B72" s="46">
        <v>63</v>
      </c>
      <c r="C72" s="47" t="s">
        <v>1151</v>
      </c>
      <c r="D72" s="48" t="s">
        <v>177</v>
      </c>
      <c r="E72" s="49" t="s">
        <v>429</v>
      </c>
      <c r="F72" s="50"/>
      <c r="G72" s="47" t="s">
        <v>187</v>
      </c>
      <c r="H72" s="51">
        <v>5</v>
      </c>
      <c r="I72" s="52">
        <v>3</v>
      </c>
      <c r="J72" s="52">
        <v>1</v>
      </c>
      <c r="K72" s="52" t="s">
        <v>38</v>
      </c>
      <c r="L72" s="58"/>
      <c r="M72" s="58"/>
      <c r="N72" s="58"/>
      <c r="O72" s="58"/>
      <c r="P72" s="54">
        <v>2</v>
      </c>
      <c r="Q72" s="55">
        <f t="shared" si="2"/>
        <v>2.2999999999999998</v>
      </c>
      <c r="R72" s="56" t="str">
        <f t="shared" si="4"/>
        <v>F</v>
      </c>
      <c r="S72" s="57" t="str">
        <f t="shared" si="0"/>
        <v>Kém</v>
      </c>
      <c r="T72" s="41" t="str">
        <f t="shared" si="3"/>
        <v/>
      </c>
      <c r="U72" s="1"/>
      <c r="V72" s="44" t="str">
        <f t="shared" si="1"/>
        <v>Học lại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75" customHeight="1" x14ac:dyDescent="0.35">
      <c r="B73" s="46">
        <v>64</v>
      </c>
      <c r="C73" s="47" t="s">
        <v>1152</v>
      </c>
      <c r="D73" s="48" t="s">
        <v>282</v>
      </c>
      <c r="E73" s="49" t="s">
        <v>436</v>
      </c>
      <c r="F73" s="50"/>
      <c r="G73" s="47" t="s">
        <v>484</v>
      </c>
      <c r="H73" s="51">
        <v>10</v>
      </c>
      <c r="I73" s="52">
        <v>10</v>
      </c>
      <c r="J73" s="52">
        <v>9</v>
      </c>
      <c r="K73" s="52" t="s">
        <v>38</v>
      </c>
      <c r="L73" s="58"/>
      <c r="M73" s="58"/>
      <c r="N73" s="58"/>
      <c r="O73" s="58"/>
      <c r="P73" s="54">
        <v>10</v>
      </c>
      <c r="Q73" s="55">
        <f t="shared" si="2"/>
        <v>9.9</v>
      </c>
      <c r="R73" s="56" t="str">
        <f t="shared" si="4"/>
        <v>A+</v>
      </c>
      <c r="S73" s="57" t="str">
        <f t="shared" si="0"/>
        <v>Giỏi</v>
      </c>
      <c r="T73" s="41" t="str">
        <f t="shared" si="3"/>
        <v/>
      </c>
      <c r="U73" s="1"/>
      <c r="V73" s="44" t="str">
        <f t="shared" si="1"/>
        <v>Đạt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75" customHeight="1" x14ac:dyDescent="0.35">
      <c r="B74" s="46">
        <v>65</v>
      </c>
      <c r="C74" s="47" t="s">
        <v>1153</v>
      </c>
      <c r="D74" s="48" t="s">
        <v>1154</v>
      </c>
      <c r="E74" s="49" t="s">
        <v>1155</v>
      </c>
      <c r="F74" s="50"/>
      <c r="G74" s="47" t="s">
        <v>474</v>
      </c>
      <c r="H74" s="51">
        <v>10</v>
      </c>
      <c r="I74" s="52">
        <v>5</v>
      </c>
      <c r="J74" s="52">
        <v>6</v>
      </c>
      <c r="K74" s="52" t="s">
        <v>38</v>
      </c>
      <c r="L74" s="58"/>
      <c r="M74" s="58"/>
      <c r="N74" s="58"/>
      <c r="O74" s="58"/>
      <c r="P74" s="54">
        <v>3</v>
      </c>
      <c r="Q74" s="55">
        <f t="shared" si="2"/>
        <v>4.2</v>
      </c>
      <c r="R74" s="56" t="str">
        <f t="shared" si="4"/>
        <v>D</v>
      </c>
      <c r="S74" s="57" t="str">
        <f t="shared" si="0"/>
        <v>Trung bình yếu</v>
      </c>
      <c r="T74" s="41" t="str">
        <f t="shared" si="3"/>
        <v/>
      </c>
      <c r="U74" s="1"/>
      <c r="V74" s="44" t="str">
        <f t="shared" ref="V74:V83" si="5">IF(T74="Không đủ ĐKDT","Học lại",IF(T74="Đình chỉ thi","Học lại",IF(AND(MID(G74,2,2)&lt;"12",T74="Vắng"),"Thi lại",IF(T74="Vắng có phép", "Thi lại",IF(AND((MID(G74,2,2)&lt;"12"),Q74&lt;4.5),"Thi lại",IF(AND((MID(G74,2,2)&lt;"19"),Q74&lt;4),"Học lại",IF(AND((MID(G74,2,2)&gt;"18"),Q74&lt;4),"Thi lại",IF(AND(MID(G74,2,2)&gt;"18",P74=0),"Thi lại",IF(AND((MID(G74,2,2)&lt;"12"),P74=0),"Thi lại",IF(AND((MID(G74,2,2)&lt;"19"),(MID(G74,2,2)&gt;"11"),P74=0),"Học lại","Đạt"))))))))))</f>
        <v>Đạt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75" customHeight="1" x14ac:dyDescent="0.35">
      <c r="B75" s="46">
        <v>66</v>
      </c>
      <c r="C75" s="47" t="s">
        <v>1156</v>
      </c>
      <c r="D75" s="48" t="s">
        <v>87</v>
      </c>
      <c r="E75" s="49" t="s">
        <v>250</v>
      </c>
      <c r="F75" s="50"/>
      <c r="G75" s="47" t="s">
        <v>175</v>
      </c>
      <c r="H75" s="51">
        <v>10</v>
      </c>
      <c r="I75" s="52">
        <v>6</v>
      </c>
      <c r="J75" s="52">
        <v>6</v>
      </c>
      <c r="K75" s="52" t="s">
        <v>38</v>
      </c>
      <c r="L75" s="58"/>
      <c r="M75" s="58"/>
      <c r="N75" s="58"/>
      <c r="O75" s="58"/>
      <c r="P75" s="54">
        <v>8</v>
      </c>
      <c r="Q75" s="55">
        <f t="shared" ref="Q75:Q83" si="6">IF(P75="H","I",IF(OR(P75="DC",P75="C",P75="V"),0,ROUND(SUMPRODUCT(H75:P75,$H$9:$P$9)/100,1)))</f>
        <v>7.8</v>
      </c>
      <c r="R75" s="56" t="str">
        <f t="shared" si="4"/>
        <v>B</v>
      </c>
      <c r="S75" s="57" t="str">
        <f t="shared" si="0"/>
        <v>Khá</v>
      </c>
      <c r="T75" s="41" t="str">
        <f t="shared" ref="T75:T83" si="7">+IF(OR($H75=0,$I75=0,$J75=0,$K75=0),"Không đủ ĐKDT",IF(AND(P75=0,Q75&gt;=4),"Không đạt",IF(P75="V", "Vắng", IF(P75="DC", "Đình chỉ thi",IF(P75="H", "Vắng có phép","")))))</f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75" customHeight="1" x14ac:dyDescent="0.35">
      <c r="B76" s="46">
        <v>67</v>
      </c>
      <c r="C76" s="47" t="s">
        <v>1157</v>
      </c>
      <c r="D76" s="48" t="s">
        <v>704</v>
      </c>
      <c r="E76" s="49" t="s">
        <v>1158</v>
      </c>
      <c r="F76" s="50"/>
      <c r="G76" s="47" t="s">
        <v>475</v>
      </c>
      <c r="H76" s="51">
        <v>4</v>
      </c>
      <c r="I76" s="52">
        <v>1</v>
      </c>
      <c r="J76" s="52">
        <v>1</v>
      </c>
      <c r="K76" s="52" t="s">
        <v>38</v>
      </c>
      <c r="L76" s="58"/>
      <c r="M76" s="58"/>
      <c r="N76" s="58"/>
      <c r="O76" s="58"/>
      <c r="P76" s="54">
        <v>1</v>
      </c>
      <c r="Q76" s="55">
        <f t="shared" si="6"/>
        <v>1.3</v>
      </c>
      <c r="R76" s="56" t="str">
        <f t="shared" si="4"/>
        <v>F</v>
      </c>
      <c r="S76" s="57" t="str">
        <f t="shared" si="0"/>
        <v>Kém</v>
      </c>
      <c r="T76" s="41" t="str">
        <f t="shared" si="7"/>
        <v/>
      </c>
      <c r="U76" s="1"/>
      <c r="V76" s="44" t="str">
        <f t="shared" si="5"/>
        <v>Học lại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75" customHeight="1" x14ac:dyDescent="0.35">
      <c r="B77" s="46">
        <v>68</v>
      </c>
      <c r="C77" s="47" t="s">
        <v>1159</v>
      </c>
      <c r="D77" s="48" t="s">
        <v>1160</v>
      </c>
      <c r="E77" s="49" t="s">
        <v>444</v>
      </c>
      <c r="F77" s="50"/>
      <c r="G77" s="47" t="s">
        <v>238</v>
      </c>
      <c r="H77" s="51">
        <v>10</v>
      </c>
      <c r="I77" s="52">
        <v>6</v>
      </c>
      <c r="J77" s="52">
        <v>1</v>
      </c>
      <c r="K77" s="52" t="s">
        <v>38</v>
      </c>
      <c r="L77" s="58"/>
      <c r="M77" s="58"/>
      <c r="N77" s="58"/>
      <c r="O77" s="58"/>
      <c r="P77" s="54">
        <v>4</v>
      </c>
      <c r="Q77" s="55">
        <f t="shared" si="6"/>
        <v>4.5</v>
      </c>
      <c r="R77" s="56" t="str">
        <f t="shared" si="4"/>
        <v>D</v>
      </c>
      <c r="S77" s="57" t="str">
        <f t="shared" si="0"/>
        <v>Trung bình yếu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75" customHeight="1" x14ac:dyDescent="0.35">
      <c r="B78" s="46">
        <v>69</v>
      </c>
      <c r="C78" s="47" t="s">
        <v>1161</v>
      </c>
      <c r="D78" s="48" t="s">
        <v>1162</v>
      </c>
      <c r="E78" s="49" t="s">
        <v>1163</v>
      </c>
      <c r="F78" s="50"/>
      <c r="G78" s="47" t="s">
        <v>116</v>
      </c>
      <c r="H78" s="51">
        <v>10</v>
      </c>
      <c r="I78" s="52">
        <v>5</v>
      </c>
      <c r="J78" s="52">
        <v>6</v>
      </c>
      <c r="K78" s="52" t="s">
        <v>38</v>
      </c>
      <c r="L78" s="58"/>
      <c r="M78" s="58"/>
      <c r="N78" s="58"/>
      <c r="O78" s="58"/>
      <c r="P78" s="54">
        <v>4</v>
      </c>
      <c r="Q78" s="55">
        <f t="shared" si="6"/>
        <v>4.9000000000000004</v>
      </c>
      <c r="R78" s="56" t="str">
        <f t="shared" si="4"/>
        <v>D</v>
      </c>
      <c r="S78" s="57" t="str">
        <f t="shared" si="0"/>
        <v>Trung bình yếu</v>
      </c>
      <c r="T78" s="41" t="str">
        <f t="shared" si="7"/>
        <v/>
      </c>
      <c r="U78" s="1"/>
      <c r="V78" s="44" t="str">
        <f t="shared" si="5"/>
        <v>Đạt</v>
      </c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75" customHeight="1" x14ac:dyDescent="0.35">
      <c r="B79" s="46">
        <v>70</v>
      </c>
      <c r="C79" s="47" t="s">
        <v>1164</v>
      </c>
      <c r="D79" s="48" t="s">
        <v>717</v>
      </c>
      <c r="E79" s="49" t="s">
        <v>1165</v>
      </c>
      <c r="F79" s="50"/>
      <c r="G79" s="47" t="s">
        <v>175</v>
      </c>
      <c r="H79" s="51">
        <v>7</v>
      </c>
      <c r="I79" s="52">
        <v>4</v>
      </c>
      <c r="J79" s="52">
        <v>4</v>
      </c>
      <c r="K79" s="52" t="s">
        <v>38</v>
      </c>
      <c r="L79" s="58"/>
      <c r="M79" s="58"/>
      <c r="N79" s="58"/>
      <c r="O79" s="58"/>
      <c r="P79" s="54">
        <v>8</v>
      </c>
      <c r="Q79" s="55">
        <f t="shared" si="6"/>
        <v>7.1</v>
      </c>
      <c r="R79" s="56" t="str">
        <f t="shared" si="4"/>
        <v>B</v>
      </c>
      <c r="S79" s="57" t="str">
        <f t="shared" si="0"/>
        <v>Khá</v>
      </c>
      <c r="T79" s="41" t="str">
        <f t="shared" si="7"/>
        <v/>
      </c>
      <c r="U79" s="1"/>
      <c r="V79" s="44" t="str">
        <f t="shared" si="5"/>
        <v>Đạt</v>
      </c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75" customHeight="1" x14ac:dyDescent="0.35">
      <c r="B80" s="46">
        <v>71</v>
      </c>
      <c r="C80" s="47" t="s">
        <v>1166</v>
      </c>
      <c r="D80" s="48" t="s">
        <v>182</v>
      </c>
      <c r="E80" s="49" t="s">
        <v>275</v>
      </c>
      <c r="F80" s="50"/>
      <c r="G80" s="47" t="s">
        <v>474</v>
      </c>
      <c r="H80" s="51">
        <v>10</v>
      </c>
      <c r="I80" s="52">
        <v>6</v>
      </c>
      <c r="J80" s="52">
        <v>1</v>
      </c>
      <c r="K80" s="52" t="s">
        <v>38</v>
      </c>
      <c r="L80" s="58"/>
      <c r="M80" s="58"/>
      <c r="N80" s="58"/>
      <c r="O80" s="58"/>
      <c r="P80" s="54">
        <v>4</v>
      </c>
      <c r="Q80" s="55">
        <f t="shared" si="6"/>
        <v>4.5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75" customHeight="1" x14ac:dyDescent="0.35">
      <c r="B81" s="46">
        <v>72</v>
      </c>
      <c r="C81" s="47" t="s">
        <v>1167</v>
      </c>
      <c r="D81" s="48" t="s">
        <v>257</v>
      </c>
      <c r="E81" s="49" t="s">
        <v>300</v>
      </c>
      <c r="F81" s="50"/>
      <c r="G81" s="47" t="s">
        <v>470</v>
      </c>
      <c r="H81" s="51">
        <v>10</v>
      </c>
      <c r="I81" s="52">
        <v>5</v>
      </c>
      <c r="J81" s="52">
        <v>4</v>
      </c>
      <c r="K81" s="52" t="s">
        <v>38</v>
      </c>
      <c r="L81" s="58"/>
      <c r="M81" s="58"/>
      <c r="N81" s="58"/>
      <c r="O81" s="58"/>
      <c r="P81" s="54">
        <v>4</v>
      </c>
      <c r="Q81" s="55">
        <f t="shared" si="6"/>
        <v>4.7</v>
      </c>
      <c r="R81" s="56" t="str">
        <f t="shared" si="4"/>
        <v>D</v>
      </c>
      <c r="S81" s="57" t="str">
        <f t="shared" si="0"/>
        <v>Trung bình yếu</v>
      </c>
      <c r="T81" s="41" t="str">
        <f t="shared" si="7"/>
        <v/>
      </c>
      <c r="U81" s="1"/>
      <c r="V81" s="44" t="str">
        <f t="shared" si="5"/>
        <v>Đạt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.75" customHeight="1" x14ac:dyDescent="0.35">
      <c r="B82" s="46">
        <v>73</v>
      </c>
      <c r="C82" s="47" t="s">
        <v>1168</v>
      </c>
      <c r="D82" s="48" t="s">
        <v>805</v>
      </c>
      <c r="E82" s="49" t="s">
        <v>1169</v>
      </c>
      <c r="F82" s="50"/>
      <c r="G82" s="47" t="s">
        <v>474</v>
      </c>
      <c r="H82" s="51">
        <v>10</v>
      </c>
      <c r="I82" s="52">
        <v>5</v>
      </c>
      <c r="J82" s="52">
        <v>1</v>
      </c>
      <c r="K82" s="52" t="s">
        <v>38</v>
      </c>
      <c r="L82" s="58"/>
      <c r="M82" s="58"/>
      <c r="N82" s="58"/>
      <c r="O82" s="58"/>
      <c r="P82" s="54" t="s">
        <v>1479</v>
      </c>
      <c r="Q82" s="55">
        <f t="shared" si="6"/>
        <v>0</v>
      </c>
      <c r="R82" s="56" t="str">
        <f t="shared" si="4"/>
        <v>F</v>
      </c>
      <c r="S82" s="57" t="str">
        <f t="shared" si="0"/>
        <v>Kém</v>
      </c>
      <c r="T82" s="41" t="str">
        <f t="shared" si="7"/>
        <v>Vắng</v>
      </c>
      <c r="U82" s="1"/>
      <c r="V82" s="44" t="str">
        <f t="shared" si="5"/>
        <v>Học lại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8.75" customHeight="1" x14ac:dyDescent="0.35">
      <c r="B83" s="104">
        <v>74</v>
      </c>
      <c r="C83" s="66" t="s">
        <v>1170</v>
      </c>
      <c r="D83" s="67" t="s">
        <v>118</v>
      </c>
      <c r="E83" s="68" t="s">
        <v>309</v>
      </c>
      <c r="F83" s="69"/>
      <c r="G83" s="66" t="s">
        <v>104</v>
      </c>
      <c r="H83" s="70">
        <v>5</v>
      </c>
      <c r="I83" s="71">
        <v>0</v>
      </c>
      <c r="J83" s="71">
        <v>0</v>
      </c>
      <c r="K83" s="71" t="s">
        <v>38</v>
      </c>
      <c r="L83" s="72"/>
      <c r="M83" s="72"/>
      <c r="N83" s="72"/>
      <c r="O83" s="72"/>
      <c r="P83" s="65" t="s">
        <v>1481</v>
      </c>
      <c r="Q83" s="105">
        <f t="shared" si="6"/>
        <v>0</v>
      </c>
      <c r="R83" s="73" t="str">
        <f t="shared" si="4"/>
        <v>F</v>
      </c>
      <c r="S83" s="74" t="str">
        <f t="shared" si="0"/>
        <v>Kém</v>
      </c>
      <c r="T83" s="99" t="str">
        <f t="shared" si="7"/>
        <v>Không đủ ĐKDT</v>
      </c>
      <c r="U83" s="1"/>
      <c r="V83" s="44" t="str">
        <f t="shared" si="5"/>
        <v>Học lại</v>
      </c>
      <c r="W83" s="44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64"/>
    </row>
    <row r="84" spans="1:38" ht="16.5" hidden="1" x14ac:dyDescent="0.35">
      <c r="A84" s="64"/>
      <c r="B84" s="117" t="s">
        <v>39</v>
      </c>
      <c r="C84" s="117"/>
      <c r="D84" s="76"/>
      <c r="E84" s="77"/>
      <c r="F84" s="77"/>
      <c r="G84" s="77"/>
      <c r="H84" s="78"/>
      <c r="I84" s="79"/>
      <c r="J84" s="79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1"/>
    </row>
    <row r="85" spans="1:38" ht="16.5" hidden="1" customHeight="1" x14ac:dyDescent="0.35">
      <c r="A85" s="64"/>
      <c r="B85" s="81" t="s">
        <v>40</v>
      </c>
      <c r="C85" s="81"/>
      <c r="D85" s="82">
        <f>+$Y$8</f>
        <v>74</v>
      </c>
      <c r="E85" s="83" t="s">
        <v>41</v>
      </c>
      <c r="F85" s="83"/>
      <c r="G85" s="116" t="s">
        <v>42</v>
      </c>
      <c r="H85" s="116"/>
      <c r="I85" s="116"/>
      <c r="J85" s="116"/>
      <c r="K85" s="116"/>
      <c r="L85" s="116"/>
      <c r="M85" s="116"/>
      <c r="N85" s="116"/>
      <c r="O85" s="116"/>
      <c r="P85" s="43">
        <f>$Y$8 -COUNTIF($T$9:$T$244,"Vắng") -COUNTIF($T$9:$T$244,"Vắng có phép") - COUNTIF($T$9:$T$244,"Đình chỉ thi") - COUNTIF($T$9:$T$244,"Không đủ ĐKDT")</f>
        <v>65</v>
      </c>
      <c r="Q85" s="43"/>
      <c r="R85" s="84"/>
      <c r="S85" s="85"/>
      <c r="T85" s="85" t="s">
        <v>41</v>
      </c>
      <c r="U85" s="1"/>
    </row>
    <row r="86" spans="1:38" ht="16.5" hidden="1" customHeight="1" x14ac:dyDescent="0.35">
      <c r="A86" s="64"/>
      <c r="B86" s="81" t="s">
        <v>43</v>
      </c>
      <c r="C86" s="81"/>
      <c r="D86" s="82">
        <f>+$AJ$8</f>
        <v>51</v>
      </c>
      <c r="E86" s="83" t="s">
        <v>41</v>
      </c>
      <c r="F86" s="83"/>
      <c r="G86" s="116" t="s">
        <v>44</v>
      </c>
      <c r="H86" s="116"/>
      <c r="I86" s="116"/>
      <c r="J86" s="116"/>
      <c r="K86" s="116"/>
      <c r="L86" s="116"/>
      <c r="M86" s="116"/>
      <c r="N86" s="116"/>
      <c r="O86" s="116"/>
      <c r="P86" s="86">
        <f>COUNTIF($T$9:$T$120,"Vắng")</f>
        <v>6</v>
      </c>
      <c r="Q86" s="86"/>
      <c r="R86" s="87"/>
      <c r="S86" s="85"/>
      <c r="T86" s="85" t="s">
        <v>41</v>
      </c>
      <c r="U86" s="1"/>
    </row>
    <row r="87" spans="1:38" ht="16.5" hidden="1" customHeight="1" x14ac:dyDescent="0.35">
      <c r="A87" s="64"/>
      <c r="B87" s="81" t="s">
        <v>45</v>
      </c>
      <c r="C87" s="81"/>
      <c r="D87" s="88">
        <f>COUNTIF(V10:V83,"Học lại")</f>
        <v>23</v>
      </c>
      <c r="E87" s="83" t="s">
        <v>41</v>
      </c>
      <c r="F87" s="83"/>
      <c r="G87" s="116" t="s">
        <v>46</v>
      </c>
      <c r="H87" s="116"/>
      <c r="I87" s="116"/>
      <c r="J87" s="116"/>
      <c r="K87" s="116"/>
      <c r="L87" s="116"/>
      <c r="M87" s="116"/>
      <c r="N87" s="116"/>
      <c r="O87" s="116"/>
      <c r="P87" s="43">
        <f>COUNTIF($T$9:$T$120,"Vắng có phép")</f>
        <v>0</v>
      </c>
      <c r="Q87" s="43"/>
      <c r="R87" s="84"/>
      <c r="S87" s="85"/>
      <c r="T87" s="85" t="s">
        <v>41</v>
      </c>
      <c r="U87" s="1"/>
    </row>
    <row r="88" spans="1:38" ht="3" hidden="1" customHeight="1" x14ac:dyDescent="0.35">
      <c r="A88" s="64"/>
      <c r="B88" s="75"/>
      <c r="C88" s="76"/>
      <c r="D88" s="76"/>
      <c r="E88" s="77"/>
      <c r="F88" s="77"/>
      <c r="G88" s="77"/>
      <c r="H88" s="78"/>
      <c r="I88" s="79"/>
      <c r="J88" s="79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1"/>
    </row>
    <row r="89" spans="1:38" hidden="1" x14ac:dyDescent="0.35">
      <c r="B89" s="89" t="s">
        <v>47</v>
      </c>
      <c r="C89" s="89"/>
      <c r="D89" s="90">
        <f>COUNTIF(V10:V83,"Thi lại")</f>
        <v>0</v>
      </c>
      <c r="E89" s="91" t="s">
        <v>41</v>
      </c>
      <c r="F89" s="1"/>
      <c r="G89" s="1"/>
      <c r="H89" s="1"/>
      <c r="I89" s="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"/>
    </row>
    <row r="90" spans="1:38" hidden="1" x14ac:dyDescent="0.35">
      <c r="B90" s="89"/>
      <c r="C90" s="89"/>
      <c r="D90" s="90"/>
      <c r="E90" s="91"/>
      <c r="F90" s="1"/>
      <c r="G90" s="1"/>
      <c r="H90" s="1"/>
      <c r="I90" s="1"/>
      <c r="J90" s="121" t="s">
        <v>55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"/>
    </row>
    <row r="91" spans="1:38" ht="34.5" hidden="1" customHeight="1" x14ac:dyDescent="0.35">
      <c r="A91" s="92"/>
      <c r="B91" s="113" t="s">
        <v>48</v>
      </c>
      <c r="C91" s="113"/>
      <c r="D91" s="113"/>
      <c r="E91" s="113"/>
      <c r="F91" s="113"/>
      <c r="G91" s="113"/>
      <c r="H91" s="113"/>
      <c r="I91" s="93"/>
      <c r="J91" s="122" t="s">
        <v>53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"/>
    </row>
    <row r="92" spans="1:38" ht="4.5" hidden="1" customHeight="1" x14ac:dyDescent="0.35">
      <c r="A92" s="64"/>
      <c r="B92" s="75"/>
      <c r="C92" s="94"/>
      <c r="D92" s="94"/>
      <c r="E92" s="95"/>
      <c r="F92" s="95"/>
      <c r="G92" s="95"/>
      <c r="H92" s="96"/>
      <c r="I92" s="97"/>
      <c r="J92" s="9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38" s="64" customFormat="1" hidden="1" x14ac:dyDescent="0.35">
      <c r="B93" s="113" t="s">
        <v>49</v>
      </c>
      <c r="C93" s="113"/>
      <c r="D93" s="115" t="s">
        <v>50</v>
      </c>
      <c r="E93" s="115"/>
      <c r="F93" s="115"/>
      <c r="G93" s="115"/>
      <c r="H93" s="115"/>
      <c r="I93" s="97"/>
      <c r="J93" s="97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4" customFormat="1" hidden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hidden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hidden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t="9.75" hidden="1" customHeight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3.75" hidden="1" customHeight="1" x14ac:dyDescent="0.35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18" hidden="1" customHeight="1" x14ac:dyDescent="0.35">
      <c r="A99" s="4"/>
      <c r="B99" s="111"/>
      <c r="C99" s="111"/>
      <c r="D99" s="111"/>
      <c r="E99" s="111"/>
      <c r="F99" s="111"/>
      <c r="G99" s="111"/>
      <c r="H99" s="111"/>
      <c r="I99" s="111"/>
      <c r="J99" s="111" t="s">
        <v>54</v>
      </c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64" customFormat="1" ht="4.5" customHeight="1" x14ac:dyDescent="0.35">
      <c r="A100" s="4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ht="39" customHeight="1" x14ac:dyDescent="0.35">
      <c r="B101" s="112" t="s">
        <v>51</v>
      </c>
      <c r="C101" s="113"/>
      <c r="D101" s="113"/>
      <c r="E101" s="113"/>
      <c r="F101" s="113"/>
      <c r="G101" s="113"/>
      <c r="H101" s="112" t="s">
        <v>52</v>
      </c>
      <c r="I101" s="112"/>
      <c r="J101" s="112"/>
      <c r="K101" s="112"/>
      <c r="L101" s="112"/>
      <c r="M101" s="112"/>
      <c r="N101" s="114" t="s">
        <v>53</v>
      </c>
      <c r="O101" s="114"/>
      <c r="P101" s="114"/>
      <c r="Q101" s="114"/>
      <c r="R101" s="114"/>
      <c r="S101" s="114"/>
      <c r="T101" s="114"/>
    </row>
    <row r="102" spans="1:38" x14ac:dyDescent="0.35">
      <c r="B102" s="75"/>
      <c r="C102" s="94"/>
      <c r="D102" s="94"/>
      <c r="E102" s="95"/>
      <c r="F102" s="95"/>
      <c r="G102" s="95"/>
      <c r="H102" s="96"/>
      <c r="I102" s="97"/>
      <c r="J102" s="97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38" x14ac:dyDescent="0.35">
      <c r="B103" s="113" t="s">
        <v>49</v>
      </c>
      <c r="C103" s="113"/>
      <c r="D103" s="115" t="s">
        <v>50</v>
      </c>
      <c r="E103" s="115"/>
      <c r="F103" s="115"/>
      <c r="G103" s="115"/>
      <c r="H103" s="115"/>
      <c r="I103" s="97"/>
      <c r="J103" s="97"/>
      <c r="K103" s="80"/>
      <c r="L103" s="80"/>
      <c r="M103" s="80"/>
      <c r="N103" s="80"/>
      <c r="O103" s="80"/>
      <c r="P103" s="80"/>
      <c r="Q103" s="80"/>
      <c r="R103" s="80"/>
      <c r="S103" s="80"/>
      <c r="T103" s="80"/>
    </row>
    <row r="104" spans="1:38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9" spans="1:38" x14ac:dyDescent="0.35"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 t="s">
        <v>54</v>
      </c>
      <c r="O109" s="110"/>
      <c r="P109" s="110"/>
      <c r="Q109" s="110"/>
      <c r="R109" s="110"/>
      <c r="S109" s="110"/>
      <c r="T109" s="110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1">
    <mergeCell ref="H1:M1"/>
    <mergeCell ref="N1:T1"/>
    <mergeCell ref="B2:G2"/>
    <mergeCell ref="H2:T2"/>
    <mergeCell ref="B3:G3"/>
    <mergeCell ref="H3:T3"/>
    <mergeCell ref="AD4:AE6"/>
    <mergeCell ref="AF4:AG6"/>
    <mergeCell ref="AH4:AI6"/>
    <mergeCell ref="AJ4:AK6"/>
    <mergeCell ref="W4:W7"/>
    <mergeCell ref="X4:X7"/>
    <mergeCell ref="Y4:Y7"/>
    <mergeCell ref="Z4:AC6"/>
    <mergeCell ref="G5:K5"/>
    <mergeCell ref="O5:T5"/>
    <mergeCell ref="B4:C4"/>
    <mergeCell ref="D4:N4"/>
    <mergeCell ref="O4:S4"/>
    <mergeCell ref="B5:C5"/>
    <mergeCell ref="E5:F5"/>
    <mergeCell ref="S7:S8"/>
    <mergeCell ref="T7:T9"/>
    <mergeCell ref="R7:R8"/>
    <mergeCell ref="B9:G9"/>
    <mergeCell ref="J7:J8"/>
    <mergeCell ref="K7:K8"/>
    <mergeCell ref="L7:L8"/>
    <mergeCell ref="P7:P8"/>
    <mergeCell ref="Q7:Q9"/>
    <mergeCell ref="G7:G8"/>
    <mergeCell ref="H7:H8"/>
    <mergeCell ref="I7:I8"/>
    <mergeCell ref="B7:B8"/>
    <mergeCell ref="C7:C8"/>
    <mergeCell ref="D7:E8"/>
    <mergeCell ref="F7:F8"/>
    <mergeCell ref="B93:C93"/>
    <mergeCell ref="D93:H93"/>
    <mergeCell ref="J89:T89"/>
    <mergeCell ref="J90:T90"/>
    <mergeCell ref="B91:H91"/>
    <mergeCell ref="J91:T91"/>
    <mergeCell ref="G87:O87"/>
    <mergeCell ref="B84:C84"/>
    <mergeCell ref="G85:O85"/>
    <mergeCell ref="G86:O86"/>
    <mergeCell ref="M7:N7"/>
    <mergeCell ref="O7:O8"/>
    <mergeCell ref="N109:T109"/>
    <mergeCell ref="B99:C99"/>
    <mergeCell ref="D99:I99"/>
    <mergeCell ref="J99:T99"/>
    <mergeCell ref="B101:G101"/>
    <mergeCell ref="H101:M101"/>
    <mergeCell ref="N101:T101"/>
    <mergeCell ref="B103:C103"/>
    <mergeCell ref="D103:H103"/>
    <mergeCell ref="B109:D109"/>
    <mergeCell ref="E109:G109"/>
    <mergeCell ref="H109:M109"/>
  </mergeCells>
  <conditionalFormatting sqref="H10:P12">
    <cfRule type="cellIs" dxfId="13" priority="14" operator="greaterThan">
      <formula>10</formula>
    </cfRule>
  </conditionalFormatting>
  <conditionalFormatting sqref="P10:P12">
    <cfRule type="cellIs" dxfId="12" priority="10" operator="greaterThan">
      <formula>10</formula>
    </cfRule>
    <cfRule type="cellIs" dxfId="11" priority="11" operator="greaterThan">
      <formula>10</formula>
    </cfRule>
    <cfRule type="cellIs" dxfId="10" priority="12" operator="greaterThan">
      <formula>10</formula>
    </cfRule>
  </conditionalFormatting>
  <conditionalFormatting sqref="H10:K12">
    <cfRule type="cellIs" dxfId="9" priority="9" operator="greaterThan">
      <formula>10</formula>
    </cfRule>
  </conditionalFormatting>
  <conditionalFormatting sqref="O3">
    <cfRule type="duplicateValues" dxfId="8" priority="8"/>
  </conditionalFormatting>
  <conditionalFormatting sqref="O3">
    <cfRule type="duplicateValues" dxfId="7" priority="7"/>
  </conditionalFormatting>
  <conditionalFormatting sqref="H13:P83">
    <cfRule type="cellIs" dxfId="6" priority="6" operator="greaterThan">
      <formula>10</formula>
    </cfRule>
  </conditionalFormatting>
  <conditionalFormatting sqref="P13:P83">
    <cfRule type="cellIs" dxfId="5" priority="2" operator="greaterThan">
      <formula>10</formula>
    </cfRule>
    <cfRule type="cellIs" dxfId="4" priority="3" operator="greaterThan">
      <formula>10</formula>
    </cfRule>
    <cfRule type="cellIs" dxfId="3" priority="4" operator="greaterThan">
      <formula>10</formula>
    </cfRule>
  </conditionalFormatting>
  <conditionalFormatting sqref="H13:K83">
    <cfRule type="cellIs" dxfId="2" priority="1" operator="greaterThan">
      <formula>10</formula>
    </cfRule>
  </conditionalFormatting>
  <conditionalFormatting sqref="C2:C12 C84:C1048576">
    <cfRule type="duplicateValues" dxfId="1" priority="46"/>
  </conditionalFormatting>
  <conditionalFormatting sqref="C13:C83">
    <cfRule type="duplicateValues" dxfId="0" priority="49"/>
  </conditionalFormatting>
  <dataValidations count="2">
    <dataValidation type="decimal" allowBlank="1" showInputMessage="1" showErrorMessage="1" sqref="H10:K83">
      <formula1>0</formula1>
      <formula2>10</formula2>
    </dataValidation>
    <dataValidation allowBlank="1" showInputMessage="1" showErrorMessage="1" errorTitle="Không xóa dữ liệu" error="Không xóa dữ liệu" prompt="Không xóa dữ liệu" sqref="D87 W4:AK8 X3:AK3 X10 AL3:AL8 V10:W83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9"/>
  <sheetViews>
    <sheetView zoomScaleNormal="100" workbookViewId="0">
      <pane ySplit="2" topLeftCell="A3" activePane="bottomLeft" state="frozen"/>
      <selection activeCell="T80" sqref="T80"/>
      <selection pane="bottomLeft" activeCell="W93" sqref="W93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7.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9.832031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1478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1475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3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9" t="s">
        <v>35</v>
      </c>
      <c r="N7" s="109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73</v>
      </c>
      <c r="Z7" s="7">
        <f>COUNTIF($S$8:$S$114,"Khiển trách")</f>
        <v>0</v>
      </c>
      <c r="AA7" s="7">
        <f>COUNTIF($S$8:$S$114,"Cảnh cáo")</f>
        <v>0</v>
      </c>
      <c r="AB7" s="7">
        <f>COUNTIF($S$8:$S$114,"Đình chỉ thi")</f>
        <v>0</v>
      </c>
      <c r="AC7" s="20">
        <f>+($Z$7+$AA$7+$AB$7)/$Y$7*100%</f>
        <v>0</v>
      </c>
      <c r="AD7" s="7">
        <f>SUM(COUNTIF($S$8:$S$112,"Vắng"),COUNTIF($S$8:$S$112,"Vắng có phép"))</f>
        <v>0</v>
      </c>
      <c r="AE7" s="21">
        <f>+$AD$7/$Y$7</f>
        <v>0</v>
      </c>
      <c r="AF7" s="22">
        <f>COUNTIF($V$8:$V$112,"Thi lại")</f>
        <v>0</v>
      </c>
      <c r="AG7" s="21">
        <f>+$AF$7/$Y$7</f>
        <v>0</v>
      </c>
      <c r="AH7" s="22">
        <f>COUNTIF($V$8:$V$113,"Học lại")</f>
        <v>24</v>
      </c>
      <c r="AI7" s="21">
        <f>+$AH$7/$Y$7</f>
        <v>0.32876712328767121</v>
      </c>
      <c r="AJ7" s="7">
        <f>COUNTIF($V$9:$V$113,"Đạt")</f>
        <v>49</v>
      </c>
      <c r="AK7" s="20">
        <f>+$AJ$7/$Y$7</f>
        <v>0.67123287671232879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1239</v>
      </c>
      <c r="D9" s="33" t="s">
        <v>489</v>
      </c>
      <c r="E9" s="34" t="s">
        <v>64</v>
      </c>
      <c r="F9" s="35"/>
      <c r="G9" s="32" t="s">
        <v>278</v>
      </c>
      <c r="H9" s="36">
        <v>10</v>
      </c>
      <c r="I9" s="37">
        <v>4</v>
      </c>
      <c r="J9" s="37" t="s">
        <v>38</v>
      </c>
      <c r="K9" s="37">
        <v>1</v>
      </c>
      <c r="L9" s="38"/>
      <c r="M9" s="38"/>
      <c r="N9" s="38"/>
      <c r="O9" s="38"/>
      <c r="P9" s="39">
        <v>2</v>
      </c>
      <c r="Q9" s="55">
        <f>IF(P9="H","I",IF(OR(P9="DC",P9="C",P9="V"),0,ROUND(SUMPRODUCT(H9:P9,$H$8:$P$8)/100,1)))</f>
        <v>2.9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83" si="0">IF($Q9&lt;4,"Kém",IF(AND($Q9&gt;=4,$Q9&lt;=5.4),"Trung bình yếu",IF(AND($Q9&gt;=5.5,$Q9&lt;=6.9),"Trung bình",IF(AND($Q9&gt;=7,$Q9&lt;=8.4),"Khá",IF(AND($Q9&gt;=8.5,$Q9&lt;=10),"Giỏi","")))))</f>
        <v>Kém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1240</v>
      </c>
      <c r="D10" s="48" t="s">
        <v>504</v>
      </c>
      <c r="E10" s="49" t="s">
        <v>64</v>
      </c>
      <c r="F10" s="50"/>
      <c r="G10" s="47" t="s">
        <v>116</v>
      </c>
      <c r="H10" s="51">
        <v>10</v>
      </c>
      <c r="I10" s="52">
        <v>4</v>
      </c>
      <c r="J10" s="52" t="s">
        <v>38</v>
      </c>
      <c r="K10" s="52">
        <v>4</v>
      </c>
      <c r="L10" s="53"/>
      <c r="M10" s="53"/>
      <c r="N10" s="53"/>
      <c r="O10" s="53"/>
      <c r="P10" s="54">
        <v>4</v>
      </c>
      <c r="Q10" s="55">
        <f t="shared" ref="Q10:Q73" si="2">IF(P10="H","I",IF(OR(P10="DC",P10="C",P10="V"),0,ROUND(SUMPRODUCT(H10:P10,$H$8:$P$8)/100,1)))</f>
        <v>4.5999999999999996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57" t="str">
        <f t="shared" si="0"/>
        <v>Trung bình yếu</v>
      </c>
      <c r="T10" s="41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1241</v>
      </c>
      <c r="D11" s="48" t="s">
        <v>1242</v>
      </c>
      <c r="E11" s="49" t="s">
        <v>64</v>
      </c>
      <c r="F11" s="50"/>
      <c r="G11" s="47" t="s">
        <v>474</v>
      </c>
      <c r="H11" s="51">
        <v>10</v>
      </c>
      <c r="I11" s="52">
        <v>8</v>
      </c>
      <c r="J11" s="52" t="s">
        <v>38</v>
      </c>
      <c r="K11" s="52">
        <v>1</v>
      </c>
      <c r="L11" s="58"/>
      <c r="M11" s="58"/>
      <c r="N11" s="58"/>
      <c r="O11" s="58"/>
      <c r="P11" s="54">
        <v>4</v>
      </c>
      <c r="Q11" s="55">
        <f t="shared" si="2"/>
        <v>4.7</v>
      </c>
      <c r="R11" s="56" t="str">
        <f t="shared" ref="R11:R83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7" t="str">
        <f t="shared" si="0"/>
        <v>Trung bình yếu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8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1243</v>
      </c>
      <c r="D12" s="48" t="s">
        <v>200</v>
      </c>
      <c r="E12" s="49" t="s">
        <v>888</v>
      </c>
      <c r="F12" s="50"/>
      <c r="G12" s="47" t="s">
        <v>108</v>
      </c>
      <c r="H12" s="51">
        <v>10</v>
      </c>
      <c r="I12" s="52">
        <v>5</v>
      </c>
      <c r="J12" s="52" t="s">
        <v>38</v>
      </c>
      <c r="K12" s="52">
        <v>1</v>
      </c>
      <c r="L12" s="58"/>
      <c r="M12" s="58"/>
      <c r="N12" s="58"/>
      <c r="O12" s="58"/>
      <c r="P12" s="54">
        <v>4</v>
      </c>
      <c r="Q12" s="55">
        <f t="shared" si="2"/>
        <v>4.4000000000000004</v>
      </c>
      <c r="R12" s="56" t="str">
        <f t="shared" si="4"/>
        <v>D</v>
      </c>
      <c r="S12" s="57" t="str">
        <f t="shared" si="0"/>
        <v>Trung bình yếu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1244</v>
      </c>
      <c r="D13" s="48" t="s">
        <v>332</v>
      </c>
      <c r="E13" s="49" t="s">
        <v>1245</v>
      </c>
      <c r="F13" s="50"/>
      <c r="G13" s="47" t="s">
        <v>238</v>
      </c>
      <c r="H13" s="51">
        <v>10</v>
      </c>
      <c r="I13" s="52">
        <v>7</v>
      </c>
      <c r="J13" s="52" t="s">
        <v>38</v>
      </c>
      <c r="K13" s="52">
        <v>4</v>
      </c>
      <c r="L13" s="58"/>
      <c r="M13" s="58"/>
      <c r="N13" s="58"/>
      <c r="O13" s="58"/>
      <c r="P13" s="54">
        <v>2</v>
      </c>
      <c r="Q13" s="55">
        <f t="shared" si="2"/>
        <v>3.5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1246</v>
      </c>
      <c r="D14" s="48" t="s">
        <v>129</v>
      </c>
      <c r="E14" s="49" t="s">
        <v>494</v>
      </c>
      <c r="F14" s="50"/>
      <c r="G14" s="47" t="s">
        <v>251</v>
      </c>
      <c r="H14" s="51">
        <v>10</v>
      </c>
      <c r="I14" s="52">
        <v>5</v>
      </c>
      <c r="J14" s="52" t="s">
        <v>38</v>
      </c>
      <c r="K14" s="52">
        <v>6</v>
      </c>
      <c r="L14" s="58"/>
      <c r="M14" s="58"/>
      <c r="N14" s="58"/>
      <c r="O14" s="58"/>
      <c r="P14" s="54">
        <v>3</v>
      </c>
      <c r="Q14" s="55">
        <f t="shared" si="2"/>
        <v>4.2</v>
      </c>
      <c r="R14" s="56" t="str">
        <f t="shared" si="4"/>
        <v>D</v>
      </c>
      <c r="S14" s="57" t="str">
        <f t="shared" si="0"/>
        <v>Trung bình yếu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1247</v>
      </c>
      <c r="D15" s="48" t="s">
        <v>1248</v>
      </c>
      <c r="E15" s="49" t="s">
        <v>494</v>
      </c>
      <c r="F15" s="50"/>
      <c r="G15" s="47" t="s">
        <v>272</v>
      </c>
      <c r="H15" s="51">
        <v>10</v>
      </c>
      <c r="I15" s="52">
        <v>5</v>
      </c>
      <c r="J15" s="52" t="s">
        <v>38</v>
      </c>
      <c r="K15" s="52">
        <v>4</v>
      </c>
      <c r="L15" s="58"/>
      <c r="M15" s="58"/>
      <c r="N15" s="58"/>
      <c r="O15" s="58"/>
      <c r="P15" s="54">
        <v>1</v>
      </c>
      <c r="Q15" s="55">
        <f t="shared" si="2"/>
        <v>2.6</v>
      </c>
      <c r="R15" s="56" t="str">
        <f t="shared" si="4"/>
        <v>F</v>
      </c>
      <c r="S15" s="57" t="str">
        <f t="shared" si="0"/>
        <v>Kém</v>
      </c>
      <c r="T15" s="41" t="str">
        <f t="shared" si="3"/>
        <v/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1249</v>
      </c>
      <c r="D16" s="48" t="s">
        <v>182</v>
      </c>
      <c r="E16" s="49" t="s">
        <v>794</v>
      </c>
      <c r="F16" s="50"/>
      <c r="G16" s="47" t="s">
        <v>241</v>
      </c>
      <c r="H16" s="51">
        <v>10</v>
      </c>
      <c r="I16" s="52">
        <v>4</v>
      </c>
      <c r="J16" s="52" t="s">
        <v>38</v>
      </c>
      <c r="K16" s="52">
        <v>1</v>
      </c>
      <c r="L16" s="58"/>
      <c r="M16" s="58"/>
      <c r="N16" s="58"/>
      <c r="O16" s="58"/>
      <c r="P16" s="54">
        <v>1</v>
      </c>
      <c r="Q16" s="55">
        <f t="shared" si="2"/>
        <v>2.2000000000000002</v>
      </c>
      <c r="R16" s="56" t="str">
        <f t="shared" si="4"/>
        <v>F</v>
      </c>
      <c r="S16" s="57" t="str">
        <f t="shared" si="0"/>
        <v>Kém</v>
      </c>
      <c r="T16" s="41" t="str">
        <f t="shared" si="3"/>
        <v/>
      </c>
      <c r="U16" s="1"/>
      <c r="V16" s="44" t="str">
        <f t="shared" si="1"/>
        <v>Học lại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1250</v>
      </c>
      <c r="D17" s="48" t="s">
        <v>177</v>
      </c>
      <c r="E17" s="49" t="s">
        <v>664</v>
      </c>
      <c r="F17" s="50"/>
      <c r="G17" s="47" t="s">
        <v>116</v>
      </c>
      <c r="H17" s="51">
        <v>10</v>
      </c>
      <c r="I17" s="52">
        <v>4</v>
      </c>
      <c r="J17" s="52" t="s">
        <v>38</v>
      </c>
      <c r="K17" s="52">
        <v>1</v>
      </c>
      <c r="L17" s="58"/>
      <c r="M17" s="58"/>
      <c r="N17" s="58"/>
      <c r="O17" s="58"/>
      <c r="P17" s="54">
        <v>1</v>
      </c>
      <c r="Q17" s="55">
        <f t="shared" si="2"/>
        <v>2.2000000000000002</v>
      </c>
      <c r="R17" s="56" t="str">
        <f t="shared" si="4"/>
        <v>F</v>
      </c>
      <c r="S17" s="57" t="str">
        <f t="shared" si="0"/>
        <v>Kém</v>
      </c>
      <c r="T17" s="41" t="str">
        <f t="shared" si="3"/>
        <v/>
      </c>
      <c r="U17" s="1"/>
      <c r="V17" s="44" t="str">
        <f t="shared" si="1"/>
        <v>Học lại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1251</v>
      </c>
      <c r="D18" s="48" t="s">
        <v>182</v>
      </c>
      <c r="E18" s="49" t="s">
        <v>88</v>
      </c>
      <c r="F18" s="50"/>
      <c r="G18" s="47" t="s">
        <v>481</v>
      </c>
      <c r="H18" s="51">
        <v>7</v>
      </c>
      <c r="I18" s="52">
        <v>0</v>
      </c>
      <c r="J18" s="52" t="s">
        <v>38</v>
      </c>
      <c r="K18" s="52">
        <v>0</v>
      </c>
      <c r="L18" s="58"/>
      <c r="M18" s="58"/>
      <c r="N18" s="58"/>
      <c r="O18" s="58"/>
      <c r="P18" s="54" t="s">
        <v>1481</v>
      </c>
      <c r="Q18" s="55">
        <f t="shared" si="2"/>
        <v>0</v>
      </c>
      <c r="R18" s="56" t="str">
        <f t="shared" si="4"/>
        <v>F</v>
      </c>
      <c r="S18" s="57" t="str">
        <f t="shared" si="0"/>
        <v>Kém</v>
      </c>
      <c r="T18" s="41" t="str">
        <f t="shared" si="3"/>
        <v>Không đủ ĐKDT</v>
      </c>
      <c r="U18" s="1"/>
      <c r="V18" s="44" t="str">
        <f t="shared" si="1"/>
        <v>Học lại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1252</v>
      </c>
      <c r="D19" s="48" t="s">
        <v>182</v>
      </c>
      <c r="E19" s="49" t="s">
        <v>107</v>
      </c>
      <c r="F19" s="50"/>
      <c r="G19" s="47" t="s">
        <v>278</v>
      </c>
      <c r="H19" s="51">
        <v>10</v>
      </c>
      <c r="I19" s="52">
        <v>3</v>
      </c>
      <c r="J19" s="52" t="s">
        <v>38</v>
      </c>
      <c r="K19" s="52">
        <v>1</v>
      </c>
      <c r="L19" s="58"/>
      <c r="M19" s="58"/>
      <c r="N19" s="58"/>
      <c r="O19" s="58"/>
      <c r="P19" s="54">
        <v>4</v>
      </c>
      <c r="Q19" s="55">
        <f t="shared" si="2"/>
        <v>4.2</v>
      </c>
      <c r="R19" s="56" t="str">
        <f t="shared" si="4"/>
        <v>D</v>
      </c>
      <c r="S19" s="57" t="str">
        <f t="shared" si="0"/>
        <v>Trung bình yếu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1253</v>
      </c>
      <c r="D20" s="48" t="s">
        <v>799</v>
      </c>
      <c r="E20" s="49" t="s">
        <v>115</v>
      </c>
      <c r="F20" s="50"/>
      <c r="G20" s="47" t="s">
        <v>468</v>
      </c>
      <c r="H20" s="51">
        <v>10</v>
      </c>
      <c r="I20" s="52">
        <v>7</v>
      </c>
      <c r="J20" s="52" t="s">
        <v>38</v>
      </c>
      <c r="K20" s="52">
        <v>8</v>
      </c>
      <c r="L20" s="58"/>
      <c r="M20" s="58"/>
      <c r="N20" s="58"/>
      <c r="O20" s="58"/>
      <c r="P20" s="54">
        <v>8</v>
      </c>
      <c r="Q20" s="55">
        <f t="shared" si="2"/>
        <v>8.1</v>
      </c>
      <c r="R20" s="56" t="str">
        <f t="shared" si="4"/>
        <v>B+</v>
      </c>
      <c r="S20" s="57" t="str">
        <f t="shared" si="0"/>
        <v>Khá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1254</v>
      </c>
      <c r="D21" s="48" t="s">
        <v>1255</v>
      </c>
      <c r="E21" s="49" t="s">
        <v>115</v>
      </c>
      <c r="F21" s="50"/>
      <c r="G21" s="47" t="s">
        <v>89</v>
      </c>
      <c r="H21" s="51">
        <v>10</v>
      </c>
      <c r="I21" s="52">
        <v>3</v>
      </c>
      <c r="J21" s="52" t="s">
        <v>38</v>
      </c>
      <c r="K21" s="52">
        <v>1</v>
      </c>
      <c r="L21" s="58"/>
      <c r="M21" s="58"/>
      <c r="N21" s="58"/>
      <c r="O21" s="58"/>
      <c r="P21" s="54">
        <v>4</v>
      </c>
      <c r="Q21" s="55">
        <f t="shared" si="2"/>
        <v>4.2</v>
      </c>
      <c r="R21" s="56" t="str">
        <f t="shared" si="4"/>
        <v>D</v>
      </c>
      <c r="S21" s="57" t="str">
        <f t="shared" si="0"/>
        <v>Trung bình yếu</v>
      </c>
      <c r="T21" s="41" t="str">
        <f t="shared" si="3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1256</v>
      </c>
      <c r="D22" s="48" t="s">
        <v>164</v>
      </c>
      <c r="E22" s="49" t="s">
        <v>126</v>
      </c>
      <c r="F22" s="50"/>
      <c r="G22" s="47" t="s">
        <v>112</v>
      </c>
      <c r="H22" s="51">
        <v>10</v>
      </c>
      <c r="I22" s="52">
        <v>1</v>
      </c>
      <c r="J22" s="52" t="s">
        <v>38</v>
      </c>
      <c r="K22" s="52">
        <v>1</v>
      </c>
      <c r="L22" s="58"/>
      <c r="M22" s="58"/>
      <c r="N22" s="58"/>
      <c r="O22" s="58"/>
      <c r="P22" s="54" t="s">
        <v>1479</v>
      </c>
      <c r="Q22" s="55">
        <f t="shared" si="2"/>
        <v>0</v>
      </c>
      <c r="R22" s="56" t="str">
        <f t="shared" si="4"/>
        <v>F</v>
      </c>
      <c r="S22" s="57" t="str">
        <f t="shared" si="0"/>
        <v>Kém</v>
      </c>
      <c r="T22" s="41" t="str">
        <f t="shared" si="3"/>
        <v>Vắng</v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1257</v>
      </c>
      <c r="D23" s="48" t="s">
        <v>721</v>
      </c>
      <c r="E23" s="49" t="s">
        <v>126</v>
      </c>
      <c r="F23" s="50"/>
      <c r="G23" s="47" t="s">
        <v>116</v>
      </c>
      <c r="H23" s="51">
        <v>10</v>
      </c>
      <c r="I23" s="52">
        <v>8</v>
      </c>
      <c r="J23" s="52" t="s">
        <v>38</v>
      </c>
      <c r="K23" s="52">
        <v>4</v>
      </c>
      <c r="L23" s="58"/>
      <c r="M23" s="58"/>
      <c r="N23" s="58"/>
      <c r="O23" s="58"/>
      <c r="P23" s="54">
        <v>6</v>
      </c>
      <c r="Q23" s="55">
        <f t="shared" si="2"/>
        <v>6.4</v>
      </c>
      <c r="R23" s="56" t="str">
        <f t="shared" si="4"/>
        <v>C</v>
      </c>
      <c r="S23" s="57" t="str">
        <f t="shared" si="0"/>
        <v>Trung bình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1258</v>
      </c>
      <c r="D24" s="48" t="s">
        <v>1259</v>
      </c>
      <c r="E24" s="49" t="s">
        <v>134</v>
      </c>
      <c r="F24" s="50"/>
      <c r="G24" s="47" t="s">
        <v>112</v>
      </c>
      <c r="H24" s="51">
        <v>10</v>
      </c>
      <c r="I24" s="52">
        <v>1</v>
      </c>
      <c r="J24" s="52" t="s">
        <v>38</v>
      </c>
      <c r="K24" s="52">
        <v>1</v>
      </c>
      <c r="L24" s="58"/>
      <c r="M24" s="58"/>
      <c r="N24" s="58"/>
      <c r="O24" s="58"/>
      <c r="P24" s="54">
        <v>4</v>
      </c>
      <c r="Q24" s="55">
        <f t="shared" si="2"/>
        <v>4</v>
      </c>
      <c r="R24" s="56" t="str">
        <f t="shared" si="4"/>
        <v>D</v>
      </c>
      <c r="S24" s="57" t="str">
        <f t="shared" si="0"/>
        <v>Trung bình yếu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1260</v>
      </c>
      <c r="D25" s="48" t="s">
        <v>1261</v>
      </c>
      <c r="E25" s="49" t="s">
        <v>134</v>
      </c>
      <c r="F25" s="50"/>
      <c r="G25" s="47" t="s">
        <v>877</v>
      </c>
      <c r="H25" s="51">
        <v>7</v>
      </c>
      <c r="I25" s="52">
        <v>0</v>
      </c>
      <c r="J25" s="52" t="s">
        <v>38</v>
      </c>
      <c r="K25" s="52">
        <v>0</v>
      </c>
      <c r="L25" s="58"/>
      <c r="M25" s="58"/>
      <c r="N25" s="58"/>
      <c r="O25" s="58"/>
      <c r="P25" s="54" t="s">
        <v>1481</v>
      </c>
      <c r="Q25" s="55">
        <f t="shared" si="2"/>
        <v>0</v>
      </c>
      <c r="R25" s="56" t="str">
        <f t="shared" si="4"/>
        <v>F</v>
      </c>
      <c r="S25" s="57" t="str">
        <f t="shared" si="0"/>
        <v>Kém</v>
      </c>
      <c r="T25" s="41" t="str">
        <f t="shared" si="3"/>
        <v>Không đủ ĐKDT</v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1262</v>
      </c>
      <c r="D26" s="48" t="s">
        <v>807</v>
      </c>
      <c r="E26" s="49" t="s">
        <v>686</v>
      </c>
      <c r="F26" s="50"/>
      <c r="G26" s="47" t="s">
        <v>108</v>
      </c>
      <c r="H26" s="51">
        <v>10</v>
      </c>
      <c r="I26" s="52">
        <v>7</v>
      </c>
      <c r="J26" s="52" t="s">
        <v>38</v>
      </c>
      <c r="K26" s="52">
        <v>1</v>
      </c>
      <c r="L26" s="58"/>
      <c r="M26" s="58"/>
      <c r="N26" s="58"/>
      <c r="O26" s="58"/>
      <c r="P26" s="54">
        <v>6</v>
      </c>
      <c r="Q26" s="55">
        <f t="shared" si="2"/>
        <v>6</v>
      </c>
      <c r="R26" s="56" t="str">
        <f t="shared" si="4"/>
        <v>C</v>
      </c>
      <c r="S26" s="57" t="str">
        <f t="shared" si="0"/>
        <v>Trung bình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1263</v>
      </c>
      <c r="D27" s="48" t="s">
        <v>1264</v>
      </c>
      <c r="E27" s="49" t="s">
        <v>356</v>
      </c>
      <c r="F27" s="50"/>
      <c r="G27" s="47" t="s">
        <v>278</v>
      </c>
      <c r="H27" s="51">
        <v>10</v>
      </c>
      <c r="I27" s="52">
        <v>4</v>
      </c>
      <c r="J27" s="52" t="s">
        <v>38</v>
      </c>
      <c r="K27" s="52">
        <v>4</v>
      </c>
      <c r="L27" s="58"/>
      <c r="M27" s="58"/>
      <c r="N27" s="58"/>
      <c r="O27" s="58"/>
      <c r="P27" s="54">
        <v>4</v>
      </c>
      <c r="Q27" s="55">
        <f t="shared" si="2"/>
        <v>4.5999999999999996</v>
      </c>
      <c r="R27" s="56" t="str">
        <f t="shared" si="4"/>
        <v>D</v>
      </c>
      <c r="S27" s="57" t="str">
        <f t="shared" si="0"/>
        <v>Trung bình yếu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1265</v>
      </c>
      <c r="D28" s="48" t="s">
        <v>760</v>
      </c>
      <c r="E28" s="49" t="s">
        <v>147</v>
      </c>
      <c r="F28" s="50"/>
      <c r="G28" s="47" t="s">
        <v>169</v>
      </c>
      <c r="H28" s="51">
        <v>10</v>
      </c>
      <c r="I28" s="52">
        <v>10</v>
      </c>
      <c r="J28" s="52" t="s">
        <v>38</v>
      </c>
      <c r="K28" s="52">
        <v>6</v>
      </c>
      <c r="L28" s="58"/>
      <c r="M28" s="58"/>
      <c r="N28" s="58"/>
      <c r="O28" s="58"/>
      <c r="P28" s="54">
        <v>8</v>
      </c>
      <c r="Q28" s="55">
        <f t="shared" si="2"/>
        <v>8.1999999999999993</v>
      </c>
      <c r="R28" s="56" t="str">
        <f t="shared" si="4"/>
        <v>B+</v>
      </c>
      <c r="S28" s="57" t="str">
        <f t="shared" si="0"/>
        <v>Khá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1266</v>
      </c>
      <c r="D29" s="48" t="s">
        <v>182</v>
      </c>
      <c r="E29" s="49" t="s">
        <v>147</v>
      </c>
      <c r="F29" s="50"/>
      <c r="G29" s="47" t="s">
        <v>980</v>
      </c>
      <c r="H29" s="51">
        <v>10</v>
      </c>
      <c r="I29" s="52">
        <v>9</v>
      </c>
      <c r="J29" s="52" t="s">
        <v>38</v>
      </c>
      <c r="K29" s="52">
        <v>6</v>
      </c>
      <c r="L29" s="58"/>
      <c r="M29" s="58"/>
      <c r="N29" s="58"/>
      <c r="O29" s="58"/>
      <c r="P29" s="54">
        <v>4</v>
      </c>
      <c r="Q29" s="55">
        <f t="shared" si="2"/>
        <v>5.3</v>
      </c>
      <c r="R29" s="56" t="str">
        <f t="shared" si="4"/>
        <v>D+</v>
      </c>
      <c r="S29" s="57" t="str">
        <f t="shared" si="0"/>
        <v>Trung bình yếu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1267</v>
      </c>
      <c r="D30" s="48" t="s">
        <v>87</v>
      </c>
      <c r="E30" s="49" t="s">
        <v>162</v>
      </c>
      <c r="F30" s="50"/>
      <c r="G30" s="47" t="s">
        <v>469</v>
      </c>
      <c r="H30" s="51">
        <v>10</v>
      </c>
      <c r="I30" s="52">
        <v>5</v>
      </c>
      <c r="J30" s="52" t="s">
        <v>38</v>
      </c>
      <c r="K30" s="52">
        <v>1</v>
      </c>
      <c r="L30" s="58"/>
      <c r="M30" s="58"/>
      <c r="N30" s="58"/>
      <c r="O30" s="58"/>
      <c r="P30" s="54">
        <v>1</v>
      </c>
      <c r="Q30" s="55">
        <f t="shared" si="2"/>
        <v>2.2999999999999998</v>
      </c>
      <c r="R30" s="56" t="str">
        <f t="shared" si="4"/>
        <v>F</v>
      </c>
      <c r="S30" s="57" t="str">
        <f t="shared" si="0"/>
        <v>Kém</v>
      </c>
      <c r="T30" s="41" t="str">
        <f t="shared" si="3"/>
        <v/>
      </c>
      <c r="U30" s="1"/>
      <c r="V30" s="44" t="str">
        <f t="shared" si="1"/>
        <v>Học lại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1268</v>
      </c>
      <c r="D31" s="48" t="s">
        <v>493</v>
      </c>
      <c r="E31" s="49" t="s">
        <v>1269</v>
      </c>
      <c r="F31" s="50"/>
      <c r="G31" s="47" t="s">
        <v>983</v>
      </c>
      <c r="H31" s="51">
        <v>7</v>
      </c>
      <c r="I31" s="52">
        <v>4</v>
      </c>
      <c r="J31" s="52" t="s">
        <v>38</v>
      </c>
      <c r="K31" s="52">
        <v>4</v>
      </c>
      <c r="L31" s="58"/>
      <c r="M31" s="58"/>
      <c r="N31" s="58"/>
      <c r="O31" s="58"/>
      <c r="P31" s="54">
        <v>4</v>
      </c>
      <c r="Q31" s="55">
        <f t="shared" si="2"/>
        <v>4.3</v>
      </c>
      <c r="R31" s="56" t="str">
        <f t="shared" si="4"/>
        <v>D</v>
      </c>
      <c r="S31" s="57" t="str">
        <f t="shared" si="0"/>
        <v>Trung bình yếu</v>
      </c>
      <c r="T31" s="41" t="str">
        <f t="shared" si="3"/>
        <v/>
      </c>
      <c r="U31" s="1"/>
      <c r="V31" s="44" t="str">
        <f t="shared" si="1"/>
        <v>Đạt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1270</v>
      </c>
      <c r="D32" s="48" t="s">
        <v>257</v>
      </c>
      <c r="E32" s="49" t="s">
        <v>552</v>
      </c>
      <c r="F32" s="50"/>
      <c r="G32" s="47" t="s">
        <v>104</v>
      </c>
      <c r="H32" s="51">
        <v>10</v>
      </c>
      <c r="I32" s="52">
        <v>9</v>
      </c>
      <c r="J32" s="52" t="s">
        <v>38</v>
      </c>
      <c r="K32" s="52">
        <v>6</v>
      </c>
      <c r="L32" s="58"/>
      <c r="M32" s="58"/>
      <c r="N32" s="58"/>
      <c r="O32" s="58"/>
      <c r="P32" s="54">
        <v>9</v>
      </c>
      <c r="Q32" s="55">
        <f t="shared" si="2"/>
        <v>8.8000000000000007</v>
      </c>
      <c r="R32" s="56" t="str">
        <f t="shared" si="4"/>
        <v>A</v>
      </c>
      <c r="S32" s="57" t="str">
        <f t="shared" si="0"/>
        <v>Giỏi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1271</v>
      </c>
      <c r="D33" s="48" t="s">
        <v>1272</v>
      </c>
      <c r="E33" s="49" t="s">
        <v>172</v>
      </c>
      <c r="F33" s="50"/>
      <c r="G33" s="47" t="s">
        <v>638</v>
      </c>
      <c r="H33" s="51">
        <v>10</v>
      </c>
      <c r="I33" s="52">
        <v>4</v>
      </c>
      <c r="J33" s="52" t="s">
        <v>38</v>
      </c>
      <c r="K33" s="52">
        <v>1</v>
      </c>
      <c r="L33" s="58"/>
      <c r="M33" s="58"/>
      <c r="N33" s="58"/>
      <c r="O33" s="58"/>
      <c r="P33" s="54">
        <v>1</v>
      </c>
      <c r="Q33" s="55">
        <f t="shared" si="2"/>
        <v>2.2000000000000002</v>
      </c>
      <c r="R33" s="56" t="str">
        <f t="shared" si="4"/>
        <v>F</v>
      </c>
      <c r="S33" s="57" t="str">
        <f t="shared" si="0"/>
        <v>Kém</v>
      </c>
      <c r="T33" s="41" t="str">
        <f t="shared" si="3"/>
        <v/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1273</v>
      </c>
      <c r="D34" s="48" t="s">
        <v>158</v>
      </c>
      <c r="E34" s="49" t="s">
        <v>559</v>
      </c>
      <c r="F34" s="50"/>
      <c r="G34" s="47" t="s">
        <v>473</v>
      </c>
      <c r="H34" s="51">
        <v>10</v>
      </c>
      <c r="I34" s="52">
        <v>7</v>
      </c>
      <c r="J34" s="52" t="s">
        <v>38</v>
      </c>
      <c r="K34" s="52">
        <v>6</v>
      </c>
      <c r="L34" s="58"/>
      <c r="M34" s="58"/>
      <c r="N34" s="58"/>
      <c r="O34" s="58"/>
      <c r="P34" s="54">
        <v>6</v>
      </c>
      <c r="Q34" s="55">
        <f t="shared" si="2"/>
        <v>6.5</v>
      </c>
      <c r="R34" s="56" t="str">
        <f t="shared" si="4"/>
        <v>C+</v>
      </c>
      <c r="S34" s="57" t="str">
        <f t="shared" si="0"/>
        <v>Trung bình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1274</v>
      </c>
      <c r="D35" s="48" t="s">
        <v>805</v>
      </c>
      <c r="E35" s="49" t="s">
        <v>183</v>
      </c>
      <c r="F35" s="50"/>
      <c r="G35" s="47" t="s">
        <v>473</v>
      </c>
      <c r="H35" s="51">
        <v>5</v>
      </c>
      <c r="I35" s="52">
        <v>0</v>
      </c>
      <c r="J35" s="52" t="s">
        <v>38</v>
      </c>
      <c r="K35" s="52">
        <v>0</v>
      </c>
      <c r="L35" s="58"/>
      <c r="M35" s="58"/>
      <c r="N35" s="58"/>
      <c r="O35" s="58"/>
      <c r="P35" s="54" t="s">
        <v>1481</v>
      </c>
      <c r="Q35" s="55">
        <f t="shared" si="2"/>
        <v>0</v>
      </c>
      <c r="R35" s="56" t="str">
        <f t="shared" si="4"/>
        <v>F</v>
      </c>
      <c r="S35" s="57" t="str">
        <f t="shared" si="0"/>
        <v>Kém</v>
      </c>
      <c r="T35" s="41" t="str">
        <f t="shared" si="3"/>
        <v>Không đủ ĐKDT</v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1275</v>
      </c>
      <c r="D36" s="48" t="s">
        <v>946</v>
      </c>
      <c r="E36" s="49" t="s">
        <v>183</v>
      </c>
      <c r="F36" s="50"/>
      <c r="G36" s="47" t="s">
        <v>70</v>
      </c>
      <c r="H36" s="51">
        <v>5</v>
      </c>
      <c r="I36" s="52">
        <v>0</v>
      </c>
      <c r="J36" s="52" t="s">
        <v>38</v>
      </c>
      <c r="K36" s="52">
        <v>0</v>
      </c>
      <c r="L36" s="58"/>
      <c r="M36" s="58"/>
      <c r="N36" s="58"/>
      <c r="O36" s="58"/>
      <c r="P36" s="54" t="s">
        <v>1481</v>
      </c>
      <c r="Q36" s="55">
        <f t="shared" si="2"/>
        <v>0</v>
      </c>
      <c r="R36" s="56" t="str">
        <f t="shared" si="4"/>
        <v>F</v>
      </c>
      <c r="S36" s="57" t="str">
        <f t="shared" si="0"/>
        <v>Kém</v>
      </c>
      <c r="T36" s="41" t="str">
        <f t="shared" si="3"/>
        <v>Không đủ ĐKDT</v>
      </c>
      <c r="U36" s="1"/>
      <c r="V36" s="44" t="str">
        <f t="shared" si="1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1276</v>
      </c>
      <c r="D37" s="48" t="s">
        <v>946</v>
      </c>
      <c r="E37" s="49" t="s">
        <v>183</v>
      </c>
      <c r="F37" s="50"/>
      <c r="G37" s="47" t="s">
        <v>639</v>
      </c>
      <c r="H37" s="51">
        <v>10</v>
      </c>
      <c r="I37" s="52">
        <v>8</v>
      </c>
      <c r="J37" s="52" t="s">
        <v>38</v>
      </c>
      <c r="K37" s="52">
        <v>4</v>
      </c>
      <c r="L37" s="58"/>
      <c r="M37" s="58"/>
      <c r="N37" s="58"/>
      <c r="O37" s="58"/>
      <c r="P37" s="54">
        <v>6</v>
      </c>
      <c r="Q37" s="55">
        <f t="shared" si="2"/>
        <v>6.4</v>
      </c>
      <c r="R37" s="56" t="str">
        <f t="shared" si="4"/>
        <v>C</v>
      </c>
      <c r="S37" s="57" t="str">
        <f t="shared" si="0"/>
        <v>Trung bình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1277</v>
      </c>
      <c r="D38" s="48" t="s">
        <v>177</v>
      </c>
      <c r="E38" s="49" t="s">
        <v>183</v>
      </c>
      <c r="F38" s="50"/>
      <c r="G38" s="47" t="s">
        <v>263</v>
      </c>
      <c r="H38" s="51">
        <v>7</v>
      </c>
      <c r="I38" s="52">
        <v>10</v>
      </c>
      <c r="J38" s="52" t="s">
        <v>38</v>
      </c>
      <c r="K38" s="52">
        <v>9</v>
      </c>
      <c r="L38" s="58"/>
      <c r="M38" s="58"/>
      <c r="N38" s="58"/>
      <c r="O38" s="58"/>
      <c r="P38" s="54">
        <v>10</v>
      </c>
      <c r="Q38" s="55">
        <f t="shared" si="2"/>
        <v>9.6</v>
      </c>
      <c r="R38" s="56" t="str">
        <f t="shared" si="4"/>
        <v>A+</v>
      </c>
      <c r="S38" s="57" t="str">
        <f t="shared" si="0"/>
        <v>Giỏi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1278</v>
      </c>
      <c r="D39" s="48" t="s">
        <v>1279</v>
      </c>
      <c r="E39" s="49" t="s">
        <v>709</v>
      </c>
      <c r="F39" s="50"/>
      <c r="G39" s="47" t="s">
        <v>466</v>
      </c>
      <c r="H39" s="51">
        <v>10</v>
      </c>
      <c r="I39" s="52">
        <v>10</v>
      </c>
      <c r="J39" s="52" t="s">
        <v>38</v>
      </c>
      <c r="K39" s="52">
        <v>8</v>
      </c>
      <c r="L39" s="58"/>
      <c r="M39" s="58"/>
      <c r="N39" s="58"/>
      <c r="O39" s="58"/>
      <c r="P39" s="54">
        <v>10</v>
      </c>
      <c r="Q39" s="55">
        <f t="shared" si="2"/>
        <v>9.8000000000000007</v>
      </c>
      <c r="R39" s="56" t="str">
        <f t="shared" si="4"/>
        <v>A+</v>
      </c>
      <c r="S39" s="57" t="str">
        <f t="shared" si="0"/>
        <v>Giỏi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1280</v>
      </c>
      <c r="D40" s="48" t="s">
        <v>95</v>
      </c>
      <c r="E40" s="49" t="s">
        <v>374</v>
      </c>
      <c r="F40" s="50"/>
      <c r="G40" s="47" t="s">
        <v>782</v>
      </c>
      <c r="H40" s="51">
        <v>10</v>
      </c>
      <c r="I40" s="52">
        <v>4</v>
      </c>
      <c r="J40" s="52" t="s">
        <v>38</v>
      </c>
      <c r="K40" s="52">
        <v>1</v>
      </c>
      <c r="L40" s="58"/>
      <c r="M40" s="58"/>
      <c r="N40" s="58"/>
      <c r="O40" s="58"/>
      <c r="P40" s="54">
        <v>4</v>
      </c>
      <c r="Q40" s="55">
        <f t="shared" si="2"/>
        <v>4.3</v>
      </c>
      <c r="R40" s="56" t="str">
        <f t="shared" si="4"/>
        <v>D</v>
      </c>
      <c r="S40" s="57" t="str">
        <f t="shared" si="0"/>
        <v>Trung bình yếu</v>
      </c>
      <c r="T40" s="41" t="str">
        <f t="shared" si="3"/>
        <v/>
      </c>
      <c r="U40" s="1"/>
      <c r="V40" s="44" t="str">
        <f t="shared" si="1"/>
        <v>Đạt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1281</v>
      </c>
      <c r="D41" s="48" t="s">
        <v>1282</v>
      </c>
      <c r="E41" s="49" t="s">
        <v>190</v>
      </c>
      <c r="F41" s="50"/>
      <c r="G41" s="47" t="s">
        <v>639</v>
      </c>
      <c r="H41" s="51">
        <v>10</v>
      </c>
      <c r="I41" s="52">
        <v>8</v>
      </c>
      <c r="J41" s="52" t="s">
        <v>38</v>
      </c>
      <c r="K41" s="52">
        <v>6</v>
      </c>
      <c r="L41" s="58"/>
      <c r="M41" s="58"/>
      <c r="N41" s="58"/>
      <c r="O41" s="58"/>
      <c r="P41" s="54">
        <v>4</v>
      </c>
      <c r="Q41" s="55">
        <f t="shared" si="2"/>
        <v>5.2</v>
      </c>
      <c r="R41" s="56" t="str">
        <f t="shared" si="4"/>
        <v>D+</v>
      </c>
      <c r="S41" s="57" t="str">
        <f t="shared" si="0"/>
        <v>Trung bình yếu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1283</v>
      </c>
      <c r="D42" s="48" t="s">
        <v>1284</v>
      </c>
      <c r="E42" s="49" t="s">
        <v>193</v>
      </c>
      <c r="F42" s="50"/>
      <c r="G42" s="47" t="s">
        <v>1347</v>
      </c>
      <c r="H42" s="51">
        <v>7</v>
      </c>
      <c r="I42" s="52">
        <v>0</v>
      </c>
      <c r="J42" s="52" t="s">
        <v>38</v>
      </c>
      <c r="K42" s="52">
        <v>0</v>
      </c>
      <c r="L42" s="58"/>
      <c r="M42" s="58"/>
      <c r="N42" s="58"/>
      <c r="O42" s="58"/>
      <c r="P42" s="54" t="s">
        <v>1481</v>
      </c>
      <c r="Q42" s="55">
        <f t="shared" si="2"/>
        <v>0</v>
      </c>
      <c r="R42" s="56" t="str">
        <f t="shared" si="4"/>
        <v>F</v>
      </c>
      <c r="S42" s="57" t="str">
        <f t="shared" si="0"/>
        <v>Kém</v>
      </c>
      <c r="T42" s="41" t="str">
        <f t="shared" si="3"/>
        <v>Không đủ ĐKDT</v>
      </c>
      <c r="U42" s="1"/>
      <c r="V42" s="44" t="str">
        <f t="shared" si="1"/>
        <v>Học lại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1285</v>
      </c>
      <c r="D43" s="48" t="s">
        <v>308</v>
      </c>
      <c r="E43" s="49" t="s">
        <v>193</v>
      </c>
      <c r="F43" s="50"/>
      <c r="G43" s="47" t="s">
        <v>474</v>
      </c>
      <c r="H43" s="51">
        <v>10</v>
      </c>
      <c r="I43" s="52">
        <v>5</v>
      </c>
      <c r="J43" s="52" t="s">
        <v>38</v>
      </c>
      <c r="K43" s="52">
        <v>4</v>
      </c>
      <c r="L43" s="58"/>
      <c r="M43" s="58"/>
      <c r="N43" s="58"/>
      <c r="O43" s="58"/>
      <c r="P43" s="54">
        <v>4</v>
      </c>
      <c r="Q43" s="55">
        <f t="shared" si="2"/>
        <v>4.7</v>
      </c>
      <c r="R43" s="56" t="str">
        <f t="shared" si="4"/>
        <v>D</v>
      </c>
      <c r="S43" s="57" t="str">
        <f t="shared" si="0"/>
        <v>Trung bình yếu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1286</v>
      </c>
      <c r="D44" s="48" t="s">
        <v>1287</v>
      </c>
      <c r="E44" s="49" t="s">
        <v>196</v>
      </c>
      <c r="F44" s="50"/>
      <c r="G44" s="47" t="s">
        <v>108</v>
      </c>
      <c r="H44" s="51">
        <v>10</v>
      </c>
      <c r="I44" s="52">
        <v>6</v>
      </c>
      <c r="J44" s="52" t="s">
        <v>38</v>
      </c>
      <c r="K44" s="52">
        <v>1</v>
      </c>
      <c r="L44" s="58"/>
      <c r="M44" s="58"/>
      <c r="N44" s="58"/>
      <c r="O44" s="58"/>
      <c r="P44" s="54">
        <v>2</v>
      </c>
      <c r="Q44" s="55">
        <f t="shared" si="2"/>
        <v>3.1</v>
      </c>
      <c r="R44" s="56" t="str">
        <f t="shared" si="4"/>
        <v>F</v>
      </c>
      <c r="S44" s="57" t="str">
        <f t="shared" si="0"/>
        <v>Kém</v>
      </c>
      <c r="T44" s="41" t="str">
        <f t="shared" si="3"/>
        <v/>
      </c>
      <c r="U44" s="1"/>
      <c r="V44" s="44" t="str">
        <f t="shared" si="1"/>
        <v>Học lại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1288</v>
      </c>
      <c r="D45" s="48" t="s">
        <v>1289</v>
      </c>
      <c r="E45" s="49" t="s">
        <v>1290</v>
      </c>
      <c r="F45" s="50"/>
      <c r="G45" s="47" t="s">
        <v>263</v>
      </c>
      <c r="H45" s="51">
        <v>10</v>
      </c>
      <c r="I45" s="52">
        <v>8</v>
      </c>
      <c r="J45" s="52" t="s">
        <v>38</v>
      </c>
      <c r="K45" s="52">
        <v>6</v>
      </c>
      <c r="L45" s="58"/>
      <c r="M45" s="58"/>
      <c r="N45" s="58"/>
      <c r="O45" s="58"/>
      <c r="P45" s="54">
        <v>4</v>
      </c>
      <c r="Q45" s="55">
        <f t="shared" si="2"/>
        <v>5.2</v>
      </c>
      <c r="R45" s="56" t="str">
        <f t="shared" si="4"/>
        <v>D+</v>
      </c>
      <c r="S45" s="57" t="str">
        <f t="shared" si="0"/>
        <v>Trung bình yếu</v>
      </c>
      <c r="T45" s="41" t="str">
        <f t="shared" si="3"/>
        <v/>
      </c>
      <c r="U45" s="1"/>
      <c r="V45" s="44" t="str">
        <f t="shared" si="1"/>
        <v>Đạt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1291</v>
      </c>
      <c r="D46" s="48" t="s">
        <v>149</v>
      </c>
      <c r="E46" s="49" t="s">
        <v>927</v>
      </c>
      <c r="F46" s="50"/>
      <c r="G46" s="47" t="s">
        <v>104</v>
      </c>
      <c r="H46" s="51">
        <v>7</v>
      </c>
      <c r="I46" s="52">
        <v>1</v>
      </c>
      <c r="J46" s="52" t="s">
        <v>38</v>
      </c>
      <c r="K46" s="52">
        <v>1</v>
      </c>
      <c r="L46" s="58"/>
      <c r="M46" s="58"/>
      <c r="N46" s="58"/>
      <c r="O46" s="58"/>
      <c r="P46" s="54" t="s">
        <v>1479</v>
      </c>
      <c r="Q46" s="55">
        <f t="shared" si="2"/>
        <v>0</v>
      </c>
      <c r="R46" s="56" t="str">
        <f t="shared" si="4"/>
        <v>F</v>
      </c>
      <c r="S46" s="57" t="str">
        <f t="shared" si="0"/>
        <v>Kém</v>
      </c>
      <c r="T46" s="41" t="str">
        <f t="shared" si="3"/>
        <v>Vắng</v>
      </c>
      <c r="U46" s="1"/>
      <c r="V46" s="44" t="str">
        <f t="shared" si="1"/>
        <v>Học lại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1292</v>
      </c>
      <c r="D47" s="48" t="s">
        <v>177</v>
      </c>
      <c r="E47" s="49" t="s">
        <v>579</v>
      </c>
      <c r="F47" s="50"/>
      <c r="G47" s="47" t="s">
        <v>112</v>
      </c>
      <c r="H47" s="51">
        <v>10</v>
      </c>
      <c r="I47" s="52">
        <v>3</v>
      </c>
      <c r="J47" s="52" t="s">
        <v>38</v>
      </c>
      <c r="K47" s="52">
        <v>1</v>
      </c>
      <c r="L47" s="58"/>
      <c r="M47" s="58"/>
      <c r="N47" s="58"/>
      <c r="O47" s="58"/>
      <c r="P47" s="54">
        <v>4</v>
      </c>
      <c r="Q47" s="55">
        <f t="shared" si="2"/>
        <v>4.2</v>
      </c>
      <c r="R47" s="56" t="str">
        <f t="shared" si="4"/>
        <v>D</v>
      </c>
      <c r="S47" s="57" t="str">
        <f t="shared" si="0"/>
        <v>Trung bình yếu</v>
      </c>
      <c r="T47" s="41" t="str">
        <f t="shared" si="3"/>
        <v/>
      </c>
      <c r="U47" s="1"/>
      <c r="V47" s="44" t="str">
        <f t="shared" si="1"/>
        <v>Đạt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1293</v>
      </c>
      <c r="D48" s="48" t="s">
        <v>1294</v>
      </c>
      <c r="E48" s="49" t="s">
        <v>204</v>
      </c>
      <c r="F48" s="50"/>
      <c r="G48" s="47" t="s">
        <v>104</v>
      </c>
      <c r="H48" s="51">
        <v>10</v>
      </c>
      <c r="I48" s="52">
        <v>6</v>
      </c>
      <c r="J48" s="52" t="s">
        <v>38</v>
      </c>
      <c r="K48" s="52">
        <v>4</v>
      </c>
      <c r="L48" s="58"/>
      <c r="M48" s="58"/>
      <c r="N48" s="58"/>
      <c r="O48" s="58"/>
      <c r="P48" s="54">
        <v>4</v>
      </c>
      <c r="Q48" s="55">
        <f t="shared" si="2"/>
        <v>4.8</v>
      </c>
      <c r="R48" s="56" t="str">
        <f t="shared" si="4"/>
        <v>D</v>
      </c>
      <c r="S48" s="57" t="str">
        <f t="shared" si="0"/>
        <v>Trung bình yếu</v>
      </c>
      <c r="T48" s="41" t="str">
        <f t="shared" si="3"/>
        <v/>
      </c>
      <c r="U48" s="1"/>
      <c r="V48" s="44" t="str">
        <f t="shared" si="1"/>
        <v>Đạt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41</v>
      </c>
      <c r="C49" s="47" t="s">
        <v>1295</v>
      </c>
      <c r="D49" s="48" t="s">
        <v>1296</v>
      </c>
      <c r="E49" s="49" t="s">
        <v>1297</v>
      </c>
      <c r="F49" s="50"/>
      <c r="G49" s="47" t="s">
        <v>234</v>
      </c>
      <c r="H49" s="51">
        <v>10</v>
      </c>
      <c r="I49" s="52">
        <v>6</v>
      </c>
      <c r="J49" s="52" t="s">
        <v>38</v>
      </c>
      <c r="K49" s="52">
        <v>1</v>
      </c>
      <c r="L49" s="58"/>
      <c r="M49" s="58"/>
      <c r="N49" s="58"/>
      <c r="O49" s="58"/>
      <c r="P49" s="54">
        <v>4</v>
      </c>
      <c r="Q49" s="55">
        <f t="shared" si="2"/>
        <v>4.5</v>
      </c>
      <c r="R49" s="56" t="str">
        <f t="shared" si="4"/>
        <v>D</v>
      </c>
      <c r="S49" s="57" t="str">
        <f t="shared" si="0"/>
        <v>Trung bình yếu</v>
      </c>
      <c r="T49" s="41" t="str">
        <f t="shared" si="3"/>
        <v/>
      </c>
      <c r="U49" s="1"/>
      <c r="V49" s="44" t="str">
        <f t="shared" si="1"/>
        <v>Đạt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42</v>
      </c>
      <c r="C50" s="47" t="s">
        <v>1298</v>
      </c>
      <c r="D50" s="48" t="s">
        <v>1299</v>
      </c>
      <c r="E50" s="49" t="s">
        <v>207</v>
      </c>
      <c r="F50" s="50"/>
      <c r="G50" s="47" t="s">
        <v>108</v>
      </c>
      <c r="H50" s="51">
        <v>10</v>
      </c>
      <c r="I50" s="52">
        <v>5</v>
      </c>
      <c r="J50" s="52" t="s">
        <v>38</v>
      </c>
      <c r="K50" s="52">
        <v>1</v>
      </c>
      <c r="L50" s="58"/>
      <c r="M50" s="58"/>
      <c r="N50" s="58"/>
      <c r="O50" s="58"/>
      <c r="P50" s="54">
        <v>4</v>
      </c>
      <c r="Q50" s="55">
        <f t="shared" si="2"/>
        <v>4.4000000000000004</v>
      </c>
      <c r="R50" s="56" t="str">
        <f t="shared" si="4"/>
        <v>D</v>
      </c>
      <c r="S50" s="57" t="str">
        <f t="shared" si="0"/>
        <v>Trung bình yếu</v>
      </c>
      <c r="T50" s="41" t="str">
        <f t="shared" si="3"/>
        <v/>
      </c>
      <c r="U50" s="1"/>
      <c r="V50" s="44" t="str">
        <f t="shared" si="1"/>
        <v>Đạt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43</v>
      </c>
      <c r="C51" s="47" t="s">
        <v>1300</v>
      </c>
      <c r="D51" s="48" t="s">
        <v>502</v>
      </c>
      <c r="E51" s="49" t="s">
        <v>207</v>
      </c>
      <c r="F51" s="50"/>
      <c r="G51" s="47" t="s">
        <v>278</v>
      </c>
      <c r="H51" s="51">
        <v>7</v>
      </c>
      <c r="I51" s="52">
        <v>0</v>
      </c>
      <c r="J51" s="52" t="s">
        <v>38</v>
      </c>
      <c r="K51" s="52">
        <v>0</v>
      </c>
      <c r="L51" s="58"/>
      <c r="M51" s="58"/>
      <c r="N51" s="58"/>
      <c r="O51" s="58"/>
      <c r="P51" s="54" t="s">
        <v>1481</v>
      </c>
      <c r="Q51" s="55">
        <f t="shared" si="2"/>
        <v>0</v>
      </c>
      <c r="R51" s="56" t="str">
        <f t="shared" si="4"/>
        <v>F</v>
      </c>
      <c r="S51" s="57" t="str">
        <f t="shared" si="0"/>
        <v>Kém</v>
      </c>
      <c r="T51" s="41" t="str">
        <f t="shared" si="3"/>
        <v>Không đủ ĐKDT</v>
      </c>
      <c r="U51" s="1"/>
      <c r="V51" s="44" t="str">
        <f t="shared" si="1"/>
        <v>Học lại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44</v>
      </c>
      <c r="C52" s="47" t="s">
        <v>1301</v>
      </c>
      <c r="D52" s="48" t="s">
        <v>129</v>
      </c>
      <c r="E52" s="49" t="s">
        <v>207</v>
      </c>
      <c r="F52" s="50"/>
      <c r="G52" s="47" t="s">
        <v>473</v>
      </c>
      <c r="H52" s="51">
        <v>5</v>
      </c>
      <c r="I52" s="52">
        <v>0</v>
      </c>
      <c r="J52" s="52" t="s">
        <v>38</v>
      </c>
      <c r="K52" s="52">
        <v>0</v>
      </c>
      <c r="L52" s="58"/>
      <c r="M52" s="58"/>
      <c r="N52" s="58"/>
      <c r="O52" s="58"/>
      <c r="P52" s="54" t="s">
        <v>1481</v>
      </c>
      <c r="Q52" s="55">
        <f t="shared" si="2"/>
        <v>0</v>
      </c>
      <c r="R52" s="56" t="str">
        <f t="shared" si="4"/>
        <v>F</v>
      </c>
      <c r="S52" s="57" t="str">
        <f t="shared" si="0"/>
        <v>Kém</v>
      </c>
      <c r="T52" s="41" t="str">
        <f t="shared" si="3"/>
        <v>Không đủ ĐKDT</v>
      </c>
      <c r="U52" s="1"/>
      <c r="V52" s="44" t="str">
        <f t="shared" si="1"/>
        <v>Học lại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45</v>
      </c>
      <c r="C53" s="47" t="s">
        <v>1302</v>
      </c>
      <c r="D53" s="48" t="s">
        <v>1303</v>
      </c>
      <c r="E53" s="49" t="s">
        <v>395</v>
      </c>
      <c r="F53" s="50"/>
      <c r="G53" s="47" t="s">
        <v>466</v>
      </c>
      <c r="H53" s="51">
        <v>10</v>
      </c>
      <c r="I53" s="52">
        <v>10</v>
      </c>
      <c r="J53" s="52" t="s">
        <v>38</v>
      </c>
      <c r="K53" s="52">
        <v>9</v>
      </c>
      <c r="L53" s="58"/>
      <c r="M53" s="58"/>
      <c r="N53" s="58"/>
      <c r="O53" s="58"/>
      <c r="P53" s="54">
        <v>10</v>
      </c>
      <c r="Q53" s="55">
        <f t="shared" si="2"/>
        <v>9.9</v>
      </c>
      <c r="R53" s="56" t="str">
        <f t="shared" si="4"/>
        <v>A+</v>
      </c>
      <c r="S53" s="57" t="str">
        <f t="shared" si="0"/>
        <v>Giỏi</v>
      </c>
      <c r="T53" s="41" t="str">
        <f t="shared" si="3"/>
        <v/>
      </c>
      <c r="U53" s="1"/>
      <c r="V53" s="44" t="str">
        <f t="shared" si="1"/>
        <v>Đạt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46</v>
      </c>
      <c r="C54" s="47" t="s">
        <v>1304</v>
      </c>
      <c r="D54" s="48" t="s">
        <v>1305</v>
      </c>
      <c r="E54" s="49" t="s">
        <v>395</v>
      </c>
      <c r="F54" s="50"/>
      <c r="G54" s="47" t="s">
        <v>263</v>
      </c>
      <c r="H54" s="51">
        <v>7</v>
      </c>
      <c r="I54" s="52">
        <v>9</v>
      </c>
      <c r="J54" s="52" t="s">
        <v>38</v>
      </c>
      <c r="K54" s="52">
        <v>10</v>
      </c>
      <c r="L54" s="58"/>
      <c r="M54" s="58"/>
      <c r="N54" s="58"/>
      <c r="O54" s="58"/>
      <c r="P54" s="54">
        <v>8</v>
      </c>
      <c r="Q54" s="55">
        <f t="shared" si="2"/>
        <v>8.1999999999999993</v>
      </c>
      <c r="R54" s="56" t="str">
        <f t="shared" si="4"/>
        <v>B+</v>
      </c>
      <c r="S54" s="57" t="str">
        <f t="shared" si="0"/>
        <v>Khá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47</v>
      </c>
      <c r="C55" s="47" t="s">
        <v>1306</v>
      </c>
      <c r="D55" s="48" t="s">
        <v>565</v>
      </c>
      <c r="E55" s="49" t="s">
        <v>395</v>
      </c>
      <c r="F55" s="50"/>
      <c r="G55" s="47" t="s">
        <v>104</v>
      </c>
      <c r="H55" s="51">
        <v>10</v>
      </c>
      <c r="I55" s="52">
        <v>8</v>
      </c>
      <c r="J55" s="52" t="s">
        <v>38</v>
      </c>
      <c r="K55" s="52">
        <v>6</v>
      </c>
      <c r="L55" s="58"/>
      <c r="M55" s="58"/>
      <c r="N55" s="58"/>
      <c r="O55" s="58"/>
      <c r="P55" s="54">
        <v>6</v>
      </c>
      <c r="Q55" s="55">
        <f t="shared" si="2"/>
        <v>6.6</v>
      </c>
      <c r="R55" s="56" t="str">
        <f t="shared" si="4"/>
        <v>C+</v>
      </c>
      <c r="S55" s="57" t="str">
        <f t="shared" si="0"/>
        <v>Trung bình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48</v>
      </c>
      <c r="C56" s="47" t="s">
        <v>1307</v>
      </c>
      <c r="D56" s="48" t="s">
        <v>1308</v>
      </c>
      <c r="E56" s="49" t="s">
        <v>400</v>
      </c>
      <c r="F56" s="50"/>
      <c r="G56" s="47" t="s">
        <v>234</v>
      </c>
      <c r="H56" s="51">
        <v>10</v>
      </c>
      <c r="I56" s="52">
        <v>10</v>
      </c>
      <c r="J56" s="52" t="s">
        <v>38</v>
      </c>
      <c r="K56" s="52">
        <v>8</v>
      </c>
      <c r="L56" s="58"/>
      <c r="M56" s="58"/>
      <c r="N56" s="58"/>
      <c r="O56" s="58"/>
      <c r="P56" s="54">
        <v>10</v>
      </c>
      <c r="Q56" s="55">
        <f t="shared" si="2"/>
        <v>9.8000000000000007</v>
      </c>
      <c r="R56" s="56" t="str">
        <f t="shared" si="4"/>
        <v>A+</v>
      </c>
      <c r="S56" s="57" t="str">
        <f t="shared" si="0"/>
        <v>Giỏi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49</v>
      </c>
      <c r="C57" s="47" t="s">
        <v>1309</v>
      </c>
      <c r="D57" s="48" t="s">
        <v>75</v>
      </c>
      <c r="E57" s="49" t="s">
        <v>724</v>
      </c>
      <c r="F57" s="50"/>
      <c r="G57" s="47" t="s">
        <v>473</v>
      </c>
      <c r="H57" s="51">
        <v>10</v>
      </c>
      <c r="I57" s="52">
        <v>9</v>
      </c>
      <c r="J57" s="52" t="s">
        <v>38</v>
      </c>
      <c r="K57" s="52">
        <v>4</v>
      </c>
      <c r="L57" s="58"/>
      <c r="M57" s="58"/>
      <c r="N57" s="58"/>
      <c r="O57" s="58"/>
      <c r="P57" s="54">
        <v>6</v>
      </c>
      <c r="Q57" s="55">
        <f t="shared" si="2"/>
        <v>6.5</v>
      </c>
      <c r="R57" s="56" t="str">
        <f t="shared" si="4"/>
        <v>C+</v>
      </c>
      <c r="S57" s="57" t="str">
        <f t="shared" si="0"/>
        <v>Trung bình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50</v>
      </c>
      <c r="C58" s="47" t="s">
        <v>1310</v>
      </c>
      <c r="D58" s="48" t="s">
        <v>489</v>
      </c>
      <c r="E58" s="49" t="s">
        <v>847</v>
      </c>
      <c r="F58" s="50"/>
      <c r="G58" s="47" t="s">
        <v>880</v>
      </c>
      <c r="H58" s="51">
        <v>7</v>
      </c>
      <c r="I58" s="52">
        <v>7</v>
      </c>
      <c r="J58" s="52" t="s">
        <v>38</v>
      </c>
      <c r="K58" s="52">
        <v>4</v>
      </c>
      <c r="L58" s="58"/>
      <c r="M58" s="58"/>
      <c r="N58" s="58"/>
      <c r="O58" s="58"/>
      <c r="P58" s="54">
        <v>5</v>
      </c>
      <c r="Q58" s="55">
        <f t="shared" si="2"/>
        <v>5.3</v>
      </c>
      <c r="R58" s="56" t="str">
        <f t="shared" si="4"/>
        <v>D+</v>
      </c>
      <c r="S58" s="57" t="str">
        <f t="shared" si="0"/>
        <v>Trung bình yếu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51</v>
      </c>
      <c r="C59" s="47" t="s">
        <v>1311</v>
      </c>
      <c r="D59" s="48" t="s">
        <v>1312</v>
      </c>
      <c r="E59" s="49" t="s">
        <v>403</v>
      </c>
      <c r="F59" s="50"/>
      <c r="G59" s="47" t="s">
        <v>135</v>
      </c>
      <c r="H59" s="51">
        <v>10</v>
      </c>
      <c r="I59" s="52">
        <v>9</v>
      </c>
      <c r="J59" s="52" t="s">
        <v>38</v>
      </c>
      <c r="K59" s="52">
        <v>8</v>
      </c>
      <c r="L59" s="58"/>
      <c r="M59" s="58"/>
      <c r="N59" s="58"/>
      <c r="O59" s="58"/>
      <c r="P59" s="54">
        <v>4</v>
      </c>
      <c r="Q59" s="55">
        <f t="shared" si="2"/>
        <v>5.5</v>
      </c>
      <c r="R59" s="56" t="str">
        <f t="shared" si="4"/>
        <v>C</v>
      </c>
      <c r="S59" s="57" t="str">
        <f t="shared" si="0"/>
        <v>Trung bình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52</v>
      </c>
      <c r="C60" s="47" t="s">
        <v>1313</v>
      </c>
      <c r="D60" s="48" t="s">
        <v>177</v>
      </c>
      <c r="E60" s="49" t="s">
        <v>222</v>
      </c>
      <c r="F60" s="50"/>
      <c r="G60" s="47" t="s">
        <v>112</v>
      </c>
      <c r="H60" s="51">
        <v>10</v>
      </c>
      <c r="I60" s="52">
        <v>4</v>
      </c>
      <c r="J60" s="52" t="s">
        <v>38</v>
      </c>
      <c r="K60" s="52">
        <v>1</v>
      </c>
      <c r="L60" s="58"/>
      <c r="M60" s="58"/>
      <c r="N60" s="58"/>
      <c r="O60" s="58"/>
      <c r="P60" s="54">
        <v>4</v>
      </c>
      <c r="Q60" s="55">
        <f t="shared" si="2"/>
        <v>4.3</v>
      </c>
      <c r="R60" s="56" t="str">
        <f t="shared" si="4"/>
        <v>D</v>
      </c>
      <c r="S60" s="57" t="str">
        <f t="shared" si="0"/>
        <v>Trung bình yếu</v>
      </c>
      <c r="T60" s="41" t="str">
        <f t="shared" si="3"/>
        <v/>
      </c>
      <c r="U60" s="1"/>
      <c r="V60" s="44" t="str">
        <f t="shared" si="1"/>
        <v>Đạt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53</v>
      </c>
      <c r="C61" s="47" t="s">
        <v>1314</v>
      </c>
      <c r="D61" s="48" t="s">
        <v>1086</v>
      </c>
      <c r="E61" s="49" t="s">
        <v>226</v>
      </c>
      <c r="F61" s="50"/>
      <c r="G61" s="47" t="s">
        <v>108</v>
      </c>
      <c r="H61" s="51">
        <v>10</v>
      </c>
      <c r="I61" s="52">
        <v>9</v>
      </c>
      <c r="J61" s="52" t="s">
        <v>38</v>
      </c>
      <c r="K61" s="52">
        <v>1</v>
      </c>
      <c r="L61" s="58"/>
      <c r="M61" s="58"/>
      <c r="N61" s="58"/>
      <c r="O61" s="58"/>
      <c r="P61" s="54">
        <v>5</v>
      </c>
      <c r="Q61" s="55">
        <f t="shared" si="2"/>
        <v>5.5</v>
      </c>
      <c r="R61" s="56" t="str">
        <f t="shared" si="4"/>
        <v>C</v>
      </c>
      <c r="S61" s="57" t="str">
        <f t="shared" si="0"/>
        <v>Trung bình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54</v>
      </c>
      <c r="C62" s="47" t="s">
        <v>1315</v>
      </c>
      <c r="D62" s="48" t="s">
        <v>758</v>
      </c>
      <c r="E62" s="49" t="s">
        <v>226</v>
      </c>
      <c r="F62" s="50"/>
      <c r="G62" s="47" t="s">
        <v>238</v>
      </c>
      <c r="H62" s="51">
        <v>10</v>
      </c>
      <c r="I62" s="52">
        <v>7</v>
      </c>
      <c r="J62" s="52" t="s">
        <v>38</v>
      </c>
      <c r="K62" s="52">
        <v>1</v>
      </c>
      <c r="L62" s="58"/>
      <c r="M62" s="58"/>
      <c r="N62" s="58"/>
      <c r="O62" s="58"/>
      <c r="P62" s="54">
        <v>6</v>
      </c>
      <c r="Q62" s="55">
        <f t="shared" si="2"/>
        <v>6</v>
      </c>
      <c r="R62" s="56" t="str">
        <f t="shared" si="4"/>
        <v>C</v>
      </c>
      <c r="S62" s="57" t="str">
        <f t="shared" si="0"/>
        <v>Trung bình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55</v>
      </c>
      <c r="C63" s="47" t="s">
        <v>1316</v>
      </c>
      <c r="D63" s="48" t="s">
        <v>760</v>
      </c>
      <c r="E63" s="49" t="s">
        <v>226</v>
      </c>
      <c r="F63" s="50"/>
      <c r="G63" s="47" t="s">
        <v>165</v>
      </c>
      <c r="H63" s="51">
        <v>10</v>
      </c>
      <c r="I63" s="52">
        <v>4</v>
      </c>
      <c r="J63" s="52" t="s">
        <v>38</v>
      </c>
      <c r="K63" s="52">
        <v>1</v>
      </c>
      <c r="L63" s="58"/>
      <c r="M63" s="58"/>
      <c r="N63" s="58"/>
      <c r="O63" s="58"/>
      <c r="P63" s="54">
        <v>2</v>
      </c>
      <c r="Q63" s="55">
        <f t="shared" si="2"/>
        <v>2.9</v>
      </c>
      <c r="R63" s="56" t="str">
        <f t="shared" si="4"/>
        <v>F</v>
      </c>
      <c r="S63" s="57" t="str">
        <f t="shared" si="0"/>
        <v>Kém</v>
      </c>
      <c r="T63" s="41" t="str">
        <f t="shared" si="3"/>
        <v/>
      </c>
      <c r="U63" s="1"/>
      <c r="V63" s="44" t="str">
        <f t="shared" si="1"/>
        <v>Học lại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56</v>
      </c>
      <c r="C64" s="47" t="s">
        <v>1317</v>
      </c>
      <c r="D64" s="48" t="s">
        <v>1318</v>
      </c>
      <c r="E64" s="49" t="s">
        <v>230</v>
      </c>
      <c r="F64" s="50"/>
      <c r="G64" s="47" t="s">
        <v>85</v>
      </c>
      <c r="H64" s="51">
        <v>7</v>
      </c>
      <c r="I64" s="52">
        <v>1</v>
      </c>
      <c r="J64" s="52" t="s">
        <v>38</v>
      </c>
      <c r="K64" s="52">
        <v>1</v>
      </c>
      <c r="L64" s="58"/>
      <c r="M64" s="58"/>
      <c r="N64" s="58"/>
      <c r="O64" s="58"/>
      <c r="P64" s="54">
        <v>1</v>
      </c>
      <c r="Q64" s="55">
        <f t="shared" si="2"/>
        <v>1.6</v>
      </c>
      <c r="R64" s="56" t="str">
        <f t="shared" si="4"/>
        <v>F</v>
      </c>
      <c r="S64" s="57" t="str">
        <f t="shared" si="0"/>
        <v>Kém</v>
      </c>
      <c r="T64" s="41" t="str">
        <f t="shared" si="3"/>
        <v/>
      </c>
      <c r="U64" s="1"/>
      <c r="V64" s="44" t="str">
        <f t="shared" si="1"/>
        <v>Học lại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75" customHeight="1" x14ac:dyDescent="0.35">
      <c r="B65" s="46">
        <v>57</v>
      </c>
      <c r="C65" s="47" t="s">
        <v>1319</v>
      </c>
      <c r="D65" s="48" t="s">
        <v>963</v>
      </c>
      <c r="E65" s="49" t="s">
        <v>1320</v>
      </c>
      <c r="F65" s="50"/>
      <c r="G65" s="47" t="s">
        <v>178</v>
      </c>
      <c r="H65" s="51">
        <v>10</v>
      </c>
      <c r="I65" s="52">
        <v>10</v>
      </c>
      <c r="J65" s="52" t="s">
        <v>38</v>
      </c>
      <c r="K65" s="52">
        <v>9</v>
      </c>
      <c r="L65" s="58"/>
      <c r="M65" s="58"/>
      <c r="N65" s="58"/>
      <c r="O65" s="58"/>
      <c r="P65" s="54">
        <v>8</v>
      </c>
      <c r="Q65" s="55">
        <f t="shared" si="2"/>
        <v>8.5</v>
      </c>
      <c r="R65" s="56" t="str">
        <f t="shared" si="4"/>
        <v>A</v>
      </c>
      <c r="S65" s="57" t="str">
        <f t="shared" si="0"/>
        <v>Giỏi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75" customHeight="1" x14ac:dyDescent="0.35">
      <c r="B66" s="46">
        <v>58</v>
      </c>
      <c r="C66" s="47" t="s">
        <v>1321</v>
      </c>
      <c r="D66" s="48" t="s">
        <v>182</v>
      </c>
      <c r="E66" s="49" t="s">
        <v>1322</v>
      </c>
      <c r="F66" s="50"/>
      <c r="G66" s="47" t="s">
        <v>227</v>
      </c>
      <c r="H66" s="51">
        <v>10</v>
      </c>
      <c r="I66" s="52">
        <v>5</v>
      </c>
      <c r="J66" s="52" t="s">
        <v>38</v>
      </c>
      <c r="K66" s="52">
        <v>4</v>
      </c>
      <c r="L66" s="58"/>
      <c r="M66" s="58"/>
      <c r="N66" s="58"/>
      <c r="O66" s="58"/>
      <c r="P66" s="54">
        <v>1</v>
      </c>
      <c r="Q66" s="55">
        <f t="shared" si="2"/>
        <v>2.6</v>
      </c>
      <c r="R66" s="56" t="str">
        <f t="shared" si="4"/>
        <v>F</v>
      </c>
      <c r="S66" s="57" t="str">
        <f t="shared" si="0"/>
        <v>Kém</v>
      </c>
      <c r="T66" s="41" t="str">
        <f t="shared" si="3"/>
        <v/>
      </c>
      <c r="U66" s="1"/>
      <c r="V66" s="44" t="str">
        <f t="shared" si="1"/>
        <v>Học lại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75" customHeight="1" x14ac:dyDescent="0.35">
      <c r="B67" s="46">
        <v>59</v>
      </c>
      <c r="C67" s="47" t="s">
        <v>1323</v>
      </c>
      <c r="D67" s="48" t="s">
        <v>760</v>
      </c>
      <c r="E67" s="49" t="s">
        <v>427</v>
      </c>
      <c r="F67" s="50"/>
      <c r="G67" s="47" t="s">
        <v>108</v>
      </c>
      <c r="H67" s="51">
        <v>10</v>
      </c>
      <c r="I67" s="52">
        <v>9</v>
      </c>
      <c r="J67" s="52" t="s">
        <v>38</v>
      </c>
      <c r="K67" s="52">
        <v>6</v>
      </c>
      <c r="L67" s="58"/>
      <c r="M67" s="58"/>
      <c r="N67" s="58"/>
      <c r="O67" s="58"/>
      <c r="P67" s="54">
        <v>9</v>
      </c>
      <c r="Q67" s="55">
        <f t="shared" si="2"/>
        <v>8.8000000000000007</v>
      </c>
      <c r="R67" s="56" t="str">
        <f t="shared" si="4"/>
        <v>A</v>
      </c>
      <c r="S67" s="57" t="str">
        <f t="shared" si="0"/>
        <v>Giỏi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75" customHeight="1" x14ac:dyDescent="0.35">
      <c r="B68" s="46">
        <v>60</v>
      </c>
      <c r="C68" s="47" t="s">
        <v>1324</v>
      </c>
      <c r="D68" s="48" t="s">
        <v>177</v>
      </c>
      <c r="E68" s="49" t="s">
        <v>1325</v>
      </c>
      <c r="F68" s="50"/>
      <c r="G68" s="47" t="s">
        <v>272</v>
      </c>
      <c r="H68" s="51">
        <v>10</v>
      </c>
      <c r="I68" s="52">
        <v>5</v>
      </c>
      <c r="J68" s="52" t="s">
        <v>38</v>
      </c>
      <c r="K68" s="52">
        <v>1</v>
      </c>
      <c r="L68" s="58"/>
      <c r="M68" s="58"/>
      <c r="N68" s="58"/>
      <c r="O68" s="58"/>
      <c r="P68" s="54">
        <v>1</v>
      </c>
      <c r="Q68" s="55">
        <f t="shared" si="2"/>
        <v>2.2999999999999998</v>
      </c>
      <c r="R68" s="56" t="str">
        <f t="shared" si="4"/>
        <v>F</v>
      </c>
      <c r="S68" s="57" t="str">
        <f t="shared" si="0"/>
        <v>Kém</v>
      </c>
      <c r="T68" s="41" t="str">
        <f t="shared" si="3"/>
        <v/>
      </c>
      <c r="U68" s="1"/>
      <c r="V68" s="44" t="str">
        <f t="shared" si="1"/>
        <v>Học lại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75" customHeight="1" x14ac:dyDescent="0.35">
      <c r="B69" s="46">
        <v>61</v>
      </c>
      <c r="C69" s="47" t="s">
        <v>1326</v>
      </c>
      <c r="D69" s="48" t="s">
        <v>805</v>
      </c>
      <c r="E69" s="49" t="s">
        <v>250</v>
      </c>
      <c r="F69" s="50"/>
      <c r="G69" s="47" t="s">
        <v>108</v>
      </c>
      <c r="H69" s="51">
        <v>10</v>
      </c>
      <c r="I69" s="52">
        <v>7</v>
      </c>
      <c r="J69" s="52" t="s">
        <v>38</v>
      </c>
      <c r="K69" s="52">
        <v>4</v>
      </c>
      <c r="L69" s="58"/>
      <c r="M69" s="58"/>
      <c r="N69" s="58"/>
      <c r="O69" s="58"/>
      <c r="P69" s="54">
        <v>3</v>
      </c>
      <c r="Q69" s="55">
        <f t="shared" si="2"/>
        <v>4.2</v>
      </c>
      <c r="R69" s="56" t="str">
        <f t="shared" si="4"/>
        <v>D</v>
      </c>
      <c r="S69" s="57" t="str">
        <f t="shared" si="0"/>
        <v>Trung bình yếu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75" customHeight="1" x14ac:dyDescent="0.35">
      <c r="B70" s="46">
        <v>62</v>
      </c>
      <c r="C70" s="47" t="s">
        <v>1327</v>
      </c>
      <c r="D70" s="48" t="s">
        <v>627</v>
      </c>
      <c r="E70" s="49" t="s">
        <v>444</v>
      </c>
      <c r="F70" s="50"/>
      <c r="G70" s="47" t="s">
        <v>234</v>
      </c>
      <c r="H70" s="51">
        <v>10</v>
      </c>
      <c r="I70" s="52">
        <v>10</v>
      </c>
      <c r="J70" s="52" t="s">
        <v>38</v>
      </c>
      <c r="K70" s="52">
        <v>8</v>
      </c>
      <c r="L70" s="58"/>
      <c r="M70" s="58"/>
      <c r="N70" s="58"/>
      <c r="O70" s="58"/>
      <c r="P70" s="54">
        <v>6</v>
      </c>
      <c r="Q70" s="55">
        <f t="shared" si="2"/>
        <v>7</v>
      </c>
      <c r="R70" s="56" t="str">
        <f t="shared" si="4"/>
        <v>B</v>
      </c>
      <c r="S70" s="57" t="str">
        <f t="shared" si="0"/>
        <v>Khá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75" customHeight="1" x14ac:dyDescent="0.35">
      <c r="B71" s="46">
        <v>63</v>
      </c>
      <c r="C71" s="47" t="s">
        <v>1328</v>
      </c>
      <c r="D71" s="48" t="s">
        <v>1086</v>
      </c>
      <c r="E71" s="49" t="s">
        <v>1163</v>
      </c>
      <c r="F71" s="50"/>
      <c r="G71" s="47" t="s">
        <v>104</v>
      </c>
      <c r="H71" s="51">
        <v>5</v>
      </c>
      <c r="I71" s="52">
        <v>0</v>
      </c>
      <c r="J71" s="52" t="s">
        <v>38</v>
      </c>
      <c r="K71" s="52">
        <v>0</v>
      </c>
      <c r="L71" s="58"/>
      <c r="M71" s="58"/>
      <c r="N71" s="58"/>
      <c r="O71" s="58"/>
      <c r="P71" s="54" t="s">
        <v>1481</v>
      </c>
      <c r="Q71" s="55">
        <f t="shared" si="2"/>
        <v>0</v>
      </c>
      <c r="R71" s="56" t="str">
        <f t="shared" si="4"/>
        <v>F</v>
      </c>
      <c r="S71" s="57" t="str">
        <f t="shared" si="0"/>
        <v>Kém</v>
      </c>
      <c r="T71" s="41" t="str">
        <f t="shared" si="3"/>
        <v>Không đủ ĐKDT</v>
      </c>
      <c r="U71" s="1"/>
      <c r="V71" s="44" t="str">
        <f t="shared" si="1"/>
        <v>Học lại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75" customHeight="1" x14ac:dyDescent="0.35">
      <c r="B72" s="46">
        <v>64</v>
      </c>
      <c r="C72" s="47" t="s">
        <v>1329</v>
      </c>
      <c r="D72" s="48" t="s">
        <v>1330</v>
      </c>
      <c r="E72" s="49" t="s">
        <v>1163</v>
      </c>
      <c r="F72" s="50"/>
      <c r="G72" s="47" t="s">
        <v>238</v>
      </c>
      <c r="H72" s="51">
        <v>10</v>
      </c>
      <c r="I72" s="52">
        <v>6</v>
      </c>
      <c r="J72" s="52" t="s">
        <v>38</v>
      </c>
      <c r="K72" s="52">
        <v>4</v>
      </c>
      <c r="L72" s="58"/>
      <c r="M72" s="58"/>
      <c r="N72" s="58"/>
      <c r="O72" s="58"/>
      <c r="P72" s="54">
        <v>3</v>
      </c>
      <c r="Q72" s="55">
        <f t="shared" si="2"/>
        <v>4.0999999999999996</v>
      </c>
      <c r="R72" s="56" t="str">
        <f t="shared" si="4"/>
        <v>D</v>
      </c>
      <c r="S72" s="57" t="str">
        <f t="shared" si="0"/>
        <v>Trung bình yếu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75" customHeight="1" x14ac:dyDescent="0.35">
      <c r="B73" s="46">
        <v>65</v>
      </c>
      <c r="C73" s="47" t="s">
        <v>1331</v>
      </c>
      <c r="D73" s="48" t="s">
        <v>760</v>
      </c>
      <c r="E73" s="49" t="s">
        <v>618</v>
      </c>
      <c r="F73" s="50"/>
      <c r="G73" s="47" t="s">
        <v>108</v>
      </c>
      <c r="H73" s="51">
        <v>7</v>
      </c>
      <c r="I73" s="52">
        <v>7</v>
      </c>
      <c r="J73" s="52" t="s">
        <v>38</v>
      </c>
      <c r="K73" s="52">
        <v>4</v>
      </c>
      <c r="L73" s="58"/>
      <c r="M73" s="58"/>
      <c r="N73" s="58"/>
      <c r="O73" s="58"/>
      <c r="P73" s="54">
        <v>4</v>
      </c>
      <c r="Q73" s="55">
        <f t="shared" si="2"/>
        <v>4.5999999999999996</v>
      </c>
      <c r="R73" s="56" t="str">
        <f t="shared" si="4"/>
        <v>D</v>
      </c>
      <c r="S73" s="57" t="str">
        <f t="shared" si="0"/>
        <v>Trung bình yếu</v>
      </c>
      <c r="T73" s="41" t="str">
        <f t="shared" si="3"/>
        <v/>
      </c>
      <c r="U73" s="1"/>
      <c r="V73" s="44" t="str">
        <f t="shared" ref="V73:V83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75" customHeight="1" x14ac:dyDescent="0.35">
      <c r="B74" s="46">
        <v>66</v>
      </c>
      <c r="C74" s="47" t="s">
        <v>1332</v>
      </c>
      <c r="D74" s="48" t="s">
        <v>177</v>
      </c>
      <c r="E74" s="49" t="s">
        <v>1230</v>
      </c>
      <c r="F74" s="50"/>
      <c r="G74" s="47" t="s">
        <v>227</v>
      </c>
      <c r="H74" s="51">
        <v>10</v>
      </c>
      <c r="I74" s="52">
        <v>4</v>
      </c>
      <c r="J74" s="52" t="s">
        <v>38</v>
      </c>
      <c r="K74" s="52">
        <v>1</v>
      </c>
      <c r="L74" s="58"/>
      <c r="M74" s="58"/>
      <c r="N74" s="58"/>
      <c r="O74" s="58"/>
      <c r="P74" s="54" t="s">
        <v>1479</v>
      </c>
      <c r="Q74" s="55">
        <f t="shared" ref="Q74:Q83" si="6">IF(P74="H","I",IF(OR(P74="DC",P74="C",P74="V"),0,ROUND(SUMPRODUCT(H74:P74,$H$8:$P$8)/100,1)))</f>
        <v>0</v>
      </c>
      <c r="R74" s="56" t="str">
        <f t="shared" si="4"/>
        <v>F</v>
      </c>
      <c r="S74" s="57" t="str">
        <f t="shared" si="0"/>
        <v>Kém</v>
      </c>
      <c r="T74" s="41" t="str">
        <f t="shared" ref="T74:T83" si="7">+IF(OR($H74=0,$I74=0,$J74=0,$K74=0),"Không đủ ĐKDT",IF(AND(P74=0,Q74&gt;=4),"Không đạt",IF(P74="V", "Vắng", IF(P74="DC", "Đình chỉ thi",IF(P74="H", "Vắng có phép","")))))</f>
        <v>Vắng</v>
      </c>
      <c r="U74" s="1"/>
      <c r="V74" s="44" t="str">
        <f t="shared" si="5"/>
        <v>Học lại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75" customHeight="1" x14ac:dyDescent="0.35">
      <c r="B75" s="46">
        <v>67</v>
      </c>
      <c r="C75" s="47" t="s">
        <v>1333</v>
      </c>
      <c r="D75" s="48" t="s">
        <v>1334</v>
      </c>
      <c r="E75" s="49" t="s">
        <v>268</v>
      </c>
      <c r="F75" s="50"/>
      <c r="G75" s="47" t="s">
        <v>108</v>
      </c>
      <c r="H75" s="51">
        <v>10</v>
      </c>
      <c r="I75" s="52">
        <v>7</v>
      </c>
      <c r="J75" s="52" t="s">
        <v>38</v>
      </c>
      <c r="K75" s="52">
        <v>4</v>
      </c>
      <c r="L75" s="58"/>
      <c r="M75" s="58"/>
      <c r="N75" s="58"/>
      <c r="O75" s="58"/>
      <c r="P75" s="54">
        <v>5</v>
      </c>
      <c r="Q75" s="55">
        <f t="shared" si="6"/>
        <v>5.6</v>
      </c>
      <c r="R75" s="56" t="str">
        <f t="shared" si="4"/>
        <v>C</v>
      </c>
      <c r="S75" s="57" t="str">
        <f t="shared" si="0"/>
        <v>Trung bình</v>
      </c>
      <c r="T75" s="41" t="str">
        <f t="shared" si="7"/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75" customHeight="1" x14ac:dyDescent="0.35">
      <c r="B76" s="46">
        <v>68</v>
      </c>
      <c r="C76" s="47" t="s">
        <v>1335</v>
      </c>
      <c r="D76" s="48" t="s">
        <v>1336</v>
      </c>
      <c r="E76" s="49" t="s">
        <v>268</v>
      </c>
      <c r="F76" s="50"/>
      <c r="G76" s="47" t="s">
        <v>474</v>
      </c>
      <c r="H76" s="51">
        <v>10</v>
      </c>
      <c r="I76" s="52">
        <v>6</v>
      </c>
      <c r="J76" s="52" t="s">
        <v>38</v>
      </c>
      <c r="K76" s="52">
        <v>1</v>
      </c>
      <c r="L76" s="58"/>
      <c r="M76" s="58"/>
      <c r="N76" s="58"/>
      <c r="O76" s="58"/>
      <c r="P76" s="54">
        <v>4</v>
      </c>
      <c r="Q76" s="55">
        <f t="shared" si="6"/>
        <v>4.5</v>
      </c>
      <c r="R76" s="56" t="str">
        <f t="shared" si="4"/>
        <v>D</v>
      </c>
      <c r="S76" s="57" t="str">
        <f t="shared" si="0"/>
        <v>Trung bình yếu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75" customHeight="1" x14ac:dyDescent="0.35">
      <c r="B77" s="46">
        <v>69</v>
      </c>
      <c r="C77" s="47" t="s">
        <v>1337</v>
      </c>
      <c r="D77" s="48" t="s">
        <v>704</v>
      </c>
      <c r="E77" s="49" t="s">
        <v>866</v>
      </c>
      <c r="F77" s="50"/>
      <c r="G77" s="47" t="s">
        <v>215</v>
      </c>
      <c r="H77" s="51">
        <v>10</v>
      </c>
      <c r="I77" s="52">
        <v>8</v>
      </c>
      <c r="J77" s="52" t="s">
        <v>38</v>
      </c>
      <c r="K77" s="52">
        <v>6</v>
      </c>
      <c r="L77" s="58"/>
      <c r="M77" s="58"/>
      <c r="N77" s="58"/>
      <c r="O77" s="58"/>
      <c r="P77" s="54">
        <v>6</v>
      </c>
      <c r="Q77" s="55">
        <f t="shared" ref="Q77:Q79" si="8">IF(P77="H","I",IF(OR(P77="DC",P77="C",P77="V"),0,ROUND(SUMPRODUCT(H77:P77,$H$8:$P$8)/100,1)))</f>
        <v>6.6</v>
      </c>
      <c r="R77" s="56" t="str">
        <f t="shared" si="4"/>
        <v>C+</v>
      </c>
      <c r="S77" s="57" t="str">
        <f t="shared" si="0"/>
        <v>Trung bình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75" customHeight="1" x14ac:dyDescent="0.35">
      <c r="B78" s="46">
        <v>70</v>
      </c>
      <c r="C78" s="47" t="s">
        <v>1338</v>
      </c>
      <c r="D78" s="48" t="s">
        <v>177</v>
      </c>
      <c r="E78" s="49" t="s">
        <v>623</v>
      </c>
      <c r="F78" s="50"/>
      <c r="G78" s="47" t="s">
        <v>85</v>
      </c>
      <c r="H78" s="51">
        <v>7</v>
      </c>
      <c r="I78" s="52">
        <v>0</v>
      </c>
      <c r="J78" s="52" t="s">
        <v>38</v>
      </c>
      <c r="K78" s="52">
        <v>0</v>
      </c>
      <c r="L78" s="58"/>
      <c r="M78" s="58"/>
      <c r="N78" s="58"/>
      <c r="O78" s="58"/>
      <c r="P78" s="54" t="s">
        <v>1481</v>
      </c>
      <c r="Q78" s="55">
        <f t="shared" si="8"/>
        <v>0</v>
      </c>
      <c r="R78" s="56" t="str">
        <f t="shared" si="4"/>
        <v>F</v>
      </c>
      <c r="S78" s="57" t="str">
        <f t="shared" si="0"/>
        <v>Kém</v>
      </c>
      <c r="T78" s="41" t="str">
        <f t="shared" si="7"/>
        <v>Không đủ ĐKDT</v>
      </c>
      <c r="U78" s="1"/>
      <c r="V78" s="44"/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75" customHeight="1" x14ac:dyDescent="0.35">
      <c r="B79" s="46">
        <v>71</v>
      </c>
      <c r="C79" s="47" t="s">
        <v>1339</v>
      </c>
      <c r="D79" s="48" t="s">
        <v>587</v>
      </c>
      <c r="E79" s="49" t="s">
        <v>623</v>
      </c>
      <c r="F79" s="50"/>
      <c r="G79" s="47" t="s">
        <v>483</v>
      </c>
      <c r="H79" s="51">
        <v>10</v>
      </c>
      <c r="I79" s="52">
        <v>4</v>
      </c>
      <c r="J79" s="52" t="s">
        <v>38</v>
      </c>
      <c r="K79" s="52">
        <v>6</v>
      </c>
      <c r="L79" s="58"/>
      <c r="M79" s="58"/>
      <c r="N79" s="58"/>
      <c r="O79" s="58"/>
      <c r="P79" s="54">
        <v>6</v>
      </c>
      <c r="Q79" s="55">
        <f t="shared" si="8"/>
        <v>6.2</v>
      </c>
      <c r="R79" s="56" t="str">
        <f t="shared" si="4"/>
        <v>C</v>
      </c>
      <c r="S79" s="57" t="str">
        <f t="shared" si="0"/>
        <v>Trung bình</v>
      </c>
      <c r="T79" s="41" t="str">
        <f t="shared" si="7"/>
        <v/>
      </c>
      <c r="U79" s="1"/>
      <c r="V79" s="44"/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75" customHeight="1" x14ac:dyDescent="0.35">
      <c r="B80" s="46">
        <v>72</v>
      </c>
      <c r="C80" s="47" t="s">
        <v>1340</v>
      </c>
      <c r="D80" s="48" t="s">
        <v>1341</v>
      </c>
      <c r="E80" s="49" t="s">
        <v>623</v>
      </c>
      <c r="F80" s="50"/>
      <c r="G80" s="47" t="s">
        <v>1348</v>
      </c>
      <c r="H80" s="51">
        <v>10</v>
      </c>
      <c r="I80" s="52">
        <v>5</v>
      </c>
      <c r="J80" s="52" t="s">
        <v>38</v>
      </c>
      <c r="K80" s="52">
        <v>1</v>
      </c>
      <c r="L80" s="58"/>
      <c r="M80" s="58"/>
      <c r="N80" s="58"/>
      <c r="O80" s="58"/>
      <c r="P80" s="54">
        <v>8</v>
      </c>
      <c r="Q80" s="55">
        <f t="shared" si="6"/>
        <v>7.2</v>
      </c>
      <c r="R80" s="56" t="str">
        <f t="shared" si="4"/>
        <v>B</v>
      </c>
      <c r="S80" s="57" t="str">
        <f t="shared" si="0"/>
        <v>Khá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75" customHeight="1" x14ac:dyDescent="0.35">
      <c r="B81" s="46">
        <v>73</v>
      </c>
      <c r="C81" s="47" t="s">
        <v>1342</v>
      </c>
      <c r="D81" s="48" t="s">
        <v>1343</v>
      </c>
      <c r="E81" s="49" t="s">
        <v>275</v>
      </c>
      <c r="F81" s="50"/>
      <c r="G81" s="47" t="s">
        <v>65</v>
      </c>
      <c r="H81" s="51">
        <v>7</v>
      </c>
      <c r="I81" s="52">
        <v>4</v>
      </c>
      <c r="J81" s="52" t="s">
        <v>38</v>
      </c>
      <c r="K81" s="52">
        <v>1</v>
      </c>
      <c r="L81" s="58"/>
      <c r="M81" s="58"/>
      <c r="N81" s="58"/>
      <c r="O81" s="58"/>
      <c r="P81" s="54" t="s">
        <v>1479</v>
      </c>
      <c r="Q81" s="55">
        <f t="shared" si="6"/>
        <v>0</v>
      </c>
      <c r="R81" s="56" t="str">
        <f t="shared" si="4"/>
        <v>F</v>
      </c>
      <c r="S81" s="57" t="str">
        <f t="shared" si="0"/>
        <v>Kém</v>
      </c>
      <c r="T81" s="41" t="str">
        <f t="shared" si="7"/>
        <v>Vắng</v>
      </c>
      <c r="U81" s="1"/>
      <c r="V81" s="44" t="str">
        <f t="shared" si="5"/>
        <v>Học lại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.75" customHeight="1" x14ac:dyDescent="0.35">
      <c r="B82" s="46">
        <v>74</v>
      </c>
      <c r="C82" s="47" t="s">
        <v>1344</v>
      </c>
      <c r="D82" s="48" t="s">
        <v>265</v>
      </c>
      <c r="E82" s="49" t="s">
        <v>1345</v>
      </c>
      <c r="F82" s="50"/>
      <c r="G82" s="47" t="s">
        <v>104</v>
      </c>
      <c r="H82" s="51">
        <v>10</v>
      </c>
      <c r="I82" s="52">
        <v>8</v>
      </c>
      <c r="J82" s="52" t="s">
        <v>38</v>
      </c>
      <c r="K82" s="52">
        <v>1</v>
      </c>
      <c r="L82" s="58"/>
      <c r="M82" s="58"/>
      <c r="N82" s="58"/>
      <c r="O82" s="58"/>
      <c r="P82" s="54">
        <v>4</v>
      </c>
      <c r="Q82" s="55">
        <f t="shared" si="6"/>
        <v>4.7</v>
      </c>
      <c r="R82" s="56" t="str">
        <f t="shared" si="4"/>
        <v>D</v>
      </c>
      <c r="S82" s="57" t="str">
        <f t="shared" si="0"/>
        <v>Trung bình yếu</v>
      </c>
      <c r="T82" s="41" t="str">
        <f t="shared" si="7"/>
        <v/>
      </c>
      <c r="U82" s="1"/>
      <c r="V82" s="44" t="str">
        <f t="shared" si="5"/>
        <v>Đạt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8.75" customHeight="1" x14ac:dyDescent="0.35">
      <c r="B83" s="46">
        <v>75</v>
      </c>
      <c r="C83" s="47" t="s">
        <v>1346</v>
      </c>
      <c r="D83" s="48" t="s">
        <v>532</v>
      </c>
      <c r="E83" s="49" t="s">
        <v>302</v>
      </c>
      <c r="F83" s="50"/>
      <c r="G83" s="47" t="s">
        <v>474</v>
      </c>
      <c r="H83" s="51">
        <v>10</v>
      </c>
      <c r="I83" s="52">
        <v>6</v>
      </c>
      <c r="J83" s="52" t="s">
        <v>38</v>
      </c>
      <c r="K83" s="52">
        <v>6</v>
      </c>
      <c r="L83" s="58"/>
      <c r="M83" s="58"/>
      <c r="N83" s="58"/>
      <c r="O83" s="58"/>
      <c r="P83" s="54">
        <v>6</v>
      </c>
      <c r="Q83" s="55">
        <f t="shared" si="6"/>
        <v>6.4</v>
      </c>
      <c r="R83" s="56" t="str">
        <f t="shared" si="4"/>
        <v>C</v>
      </c>
      <c r="S83" s="57" t="str">
        <f t="shared" si="0"/>
        <v>Trung bình</v>
      </c>
      <c r="T83" s="41" t="str">
        <f t="shared" si="7"/>
        <v/>
      </c>
      <c r="U83" s="1"/>
      <c r="V83" s="44" t="str">
        <f t="shared" si="5"/>
        <v>Đạt</v>
      </c>
      <c r="W83" s="44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64"/>
    </row>
    <row r="84" spans="1:38" ht="16.5" hidden="1" x14ac:dyDescent="0.35">
      <c r="A84" s="64"/>
      <c r="B84" s="117" t="s">
        <v>39</v>
      </c>
      <c r="C84" s="117"/>
      <c r="D84" s="76"/>
      <c r="E84" s="77"/>
      <c r="F84" s="77"/>
      <c r="G84" s="77"/>
      <c r="H84" s="78"/>
      <c r="I84" s="79"/>
      <c r="J84" s="79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1"/>
    </row>
    <row r="85" spans="1:38" ht="16.5" hidden="1" customHeight="1" x14ac:dyDescent="0.35">
      <c r="A85" s="64"/>
      <c r="B85" s="81" t="s">
        <v>40</v>
      </c>
      <c r="C85" s="81"/>
      <c r="D85" s="82">
        <f>+$Y$7</f>
        <v>73</v>
      </c>
      <c r="E85" s="83" t="s">
        <v>41</v>
      </c>
      <c r="F85" s="83"/>
      <c r="G85" s="116" t="s">
        <v>42</v>
      </c>
      <c r="H85" s="116"/>
      <c r="I85" s="116"/>
      <c r="J85" s="116"/>
      <c r="K85" s="116"/>
      <c r="L85" s="116"/>
      <c r="M85" s="116"/>
      <c r="N85" s="116"/>
      <c r="O85" s="116"/>
      <c r="P85" s="43">
        <f>$Y$7 -COUNTIF($T$8:$T$244,"Vắng") -COUNTIF($T$8:$T$244,"Vắng có phép") - COUNTIF($T$8:$T$244,"Đình chỉ thi") - COUNTIF($T$8:$T$244,"Không đủ ĐKDT")</f>
        <v>60</v>
      </c>
      <c r="Q85" s="43"/>
      <c r="R85" s="84"/>
      <c r="S85" s="85"/>
      <c r="T85" s="85" t="s">
        <v>41</v>
      </c>
      <c r="U85" s="1"/>
    </row>
    <row r="86" spans="1:38" ht="16.5" hidden="1" customHeight="1" x14ac:dyDescent="0.35">
      <c r="A86" s="64"/>
      <c r="B86" s="81" t="s">
        <v>43</v>
      </c>
      <c r="C86" s="81"/>
      <c r="D86" s="82">
        <f>+$AJ$7</f>
        <v>49</v>
      </c>
      <c r="E86" s="83" t="s">
        <v>41</v>
      </c>
      <c r="F86" s="83"/>
      <c r="G86" s="116" t="s">
        <v>44</v>
      </c>
      <c r="H86" s="116"/>
      <c r="I86" s="116"/>
      <c r="J86" s="116"/>
      <c r="K86" s="116"/>
      <c r="L86" s="116"/>
      <c r="M86" s="116"/>
      <c r="N86" s="116"/>
      <c r="O86" s="116"/>
      <c r="P86" s="86">
        <f>COUNTIF($T$8:$T$120,"Vắng")</f>
        <v>4</v>
      </c>
      <c r="Q86" s="86"/>
      <c r="R86" s="87"/>
      <c r="S86" s="85"/>
      <c r="T86" s="85" t="s">
        <v>41</v>
      </c>
      <c r="U86" s="1"/>
    </row>
    <row r="87" spans="1:38" ht="16.5" hidden="1" customHeight="1" x14ac:dyDescent="0.35">
      <c r="A87" s="64"/>
      <c r="B87" s="81" t="s">
        <v>45</v>
      </c>
      <c r="C87" s="81"/>
      <c r="D87" s="88">
        <f>COUNTIF(V9:V83,"Học lại")</f>
        <v>24</v>
      </c>
      <c r="E87" s="83" t="s">
        <v>41</v>
      </c>
      <c r="F87" s="83"/>
      <c r="G87" s="116" t="s">
        <v>46</v>
      </c>
      <c r="H87" s="116"/>
      <c r="I87" s="116"/>
      <c r="J87" s="116"/>
      <c r="K87" s="116"/>
      <c r="L87" s="116"/>
      <c r="M87" s="116"/>
      <c r="N87" s="116"/>
      <c r="O87" s="116"/>
      <c r="P87" s="43">
        <f>COUNTIF($T$8:$T$120,"Vắng có phép")</f>
        <v>0</v>
      </c>
      <c r="Q87" s="43"/>
      <c r="R87" s="84"/>
      <c r="S87" s="85"/>
      <c r="T87" s="85" t="s">
        <v>41</v>
      </c>
      <c r="U87" s="1"/>
    </row>
    <row r="88" spans="1:38" ht="3" hidden="1" customHeight="1" x14ac:dyDescent="0.35">
      <c r="A88" s="64"/>
      <c r="B88" s="75"/>
      <c r="C88" s="76"/>
      <c r="D88" s="76"/>
      <c r="E88" s="77"/>
      <c r="F88" s="77"/>
      <c r="G88" s="77"/>
      <c r="H88" s="78"/>
      <c r="I88" s="79"/>
      <c r="J88" s="79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1"/>
    </row>
    <row r="89" spans="1:38" hidden="1" x14ac:dyDescent="0.35">
      <c r="B89" s="89" t="s">
        <v>47</v>
      </c>
      <c r="C89" s="89"/>
      <c r="D89" s="90">
        <f>COUNTIF(V9:V83,"Thi lại")</f>
        <v>0</v>
      </c>
      <c r="E89" s="91" t="s">
        <v>41</v>
      </c>
      <c r="F89" s="1"/>
      <c r="G89" s="1"/>
      <c r="H89" s="1"/>
      <c r="I89" s="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"/>
    </row>
    <row r="90" spans="1:38" x14ac:dyDescent="0.35">
      <c r="B90" s="89"/>
      <c r="C90" s="89"/>
      <c r="D90" s="90"/>
      <c r="E90" s="91"/>
      <c r="F90" s="1"/>
      <c r="G90" s="1"/>
      <c r="H90" s="1"/>
      <c r="I90" s="1"/>
      <c r="J90" s="121" t="s">
        <v>1485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"/>
    </row>
    <row r="91" spans="1:38" ht="34.5" customHeight="1" x14ac:dyDescent="0.35">
      <c r="A91" s="92"/>
      <c r="B91" s="113" t="s">
        <v>48</v>
      </c>
      <c r="C91" s="113"/>
      <c r="D91" s="113"/>
      <c r="E91" s="113"/>
      <c r="F91" s="113"/>
      <c r="G91" s="113"/>
      <c r="H91" s="113"/>
      <c r="I91" s="93"/>
      <c r="J91" s="122" t="s">
        <v>53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"/>
    </row>
    <row r="92" spans="1:38" ht="4.5" customHeight="1" x14ac:dyDescent="0.35">
      <c r="A92" s="64"/>
      <c r="B92" s="75"/>
      <c r="C92" s="94"/>
      <c r="D92" s="94"/>
      <c r="E92" s="95"/>
      <c r="F92" s="95"/>
      <c r="G92" s="95"/>
      <c r="H92" s="96"/>
      <c r="I92" s="97"/>
      <c r="J92" s="9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38" s="64" customFormat="1" x14ac:dyDescent="0.35">
      <c r="B93" s="113" t="s">
        <v>49</v>
      </c>
      <c r="C93" s="113"/>
      <c r="D93" s="115" t="s">
        <v>50</v>
      </c>
      <c r="E93" s="115"/>
      <c r="F93" s="115"/>
      <c r="G93" s="115"/>
      <c r="H93" s="115"/>
      <c r="I93" s="97"/>
      <c r="J93" s="97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4" customFormat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t="9.75" customHeight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3.75" customHeight="1" x14ac:dyDescent="0.35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18" customHeight="1" x14ac:dyDescent="0.35">
      <c r="A99" s="4"/>
      <c r="B99" s="111" t="s">
        <v>1482</v>
      </c>
      <c r="C99" s="111"/>
      <c r="D99" s="111" t="s">
        <v>1483</v>
      </c>
      <c r="E99" s="111"/>
      <c r="F99" s="111"/>
      <c r="G99" s="111"/>
      <c r="H99" s="111"/>
      <c r="I99" s="111"/>
      <c r="J99" s="111" t="s">
        <v>54</v>
      </c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64" customFormat="1" ht="4.5" customHeight="1" x14ac:dyDescent="0.35">
      <c r="A100" s="4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ht="39" customHeight="1" x14ac:dyDescent="0.35">
      <c r="B101" s="112"/>
      <c r="C101" s="113"/>
      <c r="D101" s="113"/>
      <c r="E101" s="113"/>
      <c r="F101" s="113"/>
      <c r="G101" s="113"/>
      <c r="H101" s="112"/>
      <c r="I101" s="112"/>
      <c r="J101" s="112"/>
      <c r="K101" s="112"/>
      <c r="L101" s="112"/>
      <c r="M101" s="112"/>
      <c r="N101" s="114"/>
      <c r="O101" s="114"/>
      <c r="P101" s="114"/>
      <c r="Q101" s="114"/>
      <c r="R101" s="114"/>
      <c r="S101" s="114"/>
      <c r="T101" s="114"/>
    </row>
    <row r="102" spans="1:38" x14ac:dyDescent="0.35">
      <c r="B102" s="75"/>
      <c r="C102" s="94"/>
      <c r="D102" s="94"/>
      <c r="E102" s="95"/>
      <c r="F102" s="95"/>
      <c r="G102" s="95"/>
      <c r="H102" s="96"/>
      <c r="I102" s="97"/>
      <c r="J102" s="97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38" x14ac:dyDescent="0.35">
      <c r="B103" s="113"/>
      <c r="C103" s="113"/>
      <c r="D103" s="115"/>
      <c r="E103" s="115"/>
      <c r="F103" s="115"/>
      <c r="G103" s="115"/>
      <c r="H103" s="115"/>
      <c r="I103" s="97"/>
      <c r="J103" s="97"/>
      <c r="K103" s="80"/>
      <c r="L103" s="80"/>
      <c r="M103" s="80"/>
      <c r="N103" s="80"/>
      <c r="O103" s="80"/>
      <c r="P103" s="80"/>
      <c r="Q103" s="80"/>
      <c r="R103" s="80"/>
      <c r="S103" s="80"/>
      <c r="T103" s="80"/>
    </row>
    <row r="104" spans="1:38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9" spans="1:38" x14ac:dyDescent="0.35"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B6:B7"/>
    <mergeCell ref="C6:C7"/>
    <mergeCell ref="D6:E7"/>
    <mergeCell ref="F6:F7"/>
    <mergeCell ref="B4:C4"/>
    <mergeCell ref="E4:F4"/>
    <mergeCell ref="G4:K4"/>
    <mergeCell ref="O4:T4"/>
    <mergeCell ref="AD3:AE5"/>
    <mergeCell ref="AF3:AG5"/>
    <mergeCell ref="AH3:AI5"/>
    <mergeCell ref="AJ3:AK5"/>
    <mergeCell ref="W3:W6"/>
    <mergeCell ref="X3:X6"/>
    <mergeCell ref="Y3:Y6"/>
    <mergeCell ref="Z3:AC5"/>
    <mergeCell ref="B3:C3"/>
    <mergeCell ref="D3:N3"/>
    <mergeCell ref="O3:S3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93:C93"/>
    <mergeCell ref="D93:H93"/>
    <mergeCell ref="J89:T89"/>
    <mergeCell ref="J90:T90"/>
    <mergeCell ref="B91:H91"/>
    <mergeCell ref="J91:T91"/>
    <mergeCell ref="G87:O87"/>
    <mergeCell ref="B84:C84"/>
    <mergeCell ref="G85:O85"/>
    <mergeCell ref="G86:O86"/>
    <mergeCell ref="M6:N6"/>
    <mergeCell ref="O6:O7"/>
    <mergeCell ref="N109:T109"/>
    <mergeCell ref="B99:C99"/>
    <mergeCell ref="D99:I99"/>
    <mergeCell ref="J99:T99"/>
    <mergeCell ref="B101:G101"/>
    <mergeCell ref="H101:M101"/>
    <mergeCell ref="N101:T101"/>
    <mergeCell ref="B103:C103"/>
    <mergeCell ref="D103:H103"/>
    <mergeCell ref="B109:D109"/>
    <mergeCell ref="E109:G109"/>
    <mergeCell ref="H109:M109"/>
  </mergeCells>
  <conditionalFormatting sqref="H9:J10 L9:P11 H11:I11 J11:J83">
    <cfRule type="cellIs" dxfId="149" priority="16" operator="greaterThan">
      <formula>10</formula>
    </cfRule>
  </conditionalFormatting>
  <conditionalFormatting sqref="P9:P11">
    <cfRule type="cellIs" dxfId="148" priority="13" operator="greaterThan">
      <formula>10</formula>
    </cfRule>
    <cfRule type="cellIs" dxfId="147" priority="14" operator="greaterThan">
      <formula>10</formula>
    </cfRule>
    <cfRule type="cellIs" dxfId="146" priority="15" operator="greaterThan">
      <formula>10</formula>
    </cfRule>
  </conditionalFormatting>
  <conditionalFormatting sqref="H9:J10 H11:I11 J11:J83">
    <cfRule type="cellIs" dxfId="145" priority="12" operator="greaterThan">
      <formula>10</formula>
    </cfRule>
  </conditionalFormatting>
  <conditionalFormatting sqref="O2">
    <cfRule type="duplicateValues" dxfId="144" priority="11"/>
  </conditionalFormatting>
  <conditionalFormatting sqref="O2">
    <cfRule type="duplicateValues" dxfId="143" priority="10"/>
  </conditionalFormatting>
  <conditionalFormatting sqref="H12:I83 L12:P83">
    <cfRule type="cellIs" dxfId="142" priority="9" operator="greaterThan">
      <formula>10</formula>
    </cfRule>
  </conditionalFormatting>
  <conditionalFormatting sqref="P12:P83">
    <cfRule type="cellIs" dxfId="141" priority="6" operator="greaterThan">
      <formula>10</formula>
    </cfRule>
    <cfRule type="cellIs" dxfId="140" priority="7" operator="greaterThan">
      <formula>10</formula>
    </cfRule>
    <cfRule type="cellIs" dxfId="139" priority="8" operator="greaterThan">
      <formula>10</formula>
    </cfRule>
  </conditionalFormatting>
  <conditionalFormatting sqref="H12:I83">
    <cfRule type="cellIs" dxfId="138" priority="5" operator="greaterThan">
      <formula>10</formula>
    </cfRule>
  </conditionalFormatting>
  <conditionalFormatting sqref="C84:C1048576 C1:C11">
    <cfRule type="duplicateValues" dxfId="137" priority="17"/>
  </conditionalFormatting>
  <conditionalFormatting sqref="C12:C83">
    <cfRule type="duplicateValues" dxfId="136" priority="59"/>
  </conditionalFormatting>
  <conditionalFormatting sqref="K9:K11">
    <cfRule type="cellIs" dxfId="135" priority="4" operator="greaterThan">
      <formula>10</formula>
    </cfRule>
  </conditionalFormatting>
  <conditionalFormatting sqref="K9:K11">
    <cfRule type="cellIs" dxfId="134" priority="3" operator="greaterThan">
      <formula>10</formula>
    </cfRule>
  </conditionalFormatting>
  <conditionalFormatting sqref="K12:K83">
    <cfRule type="cellIs" dxfId="133" priority="2" operator="greaterThan">
      <formula>10</formula>
    </cfRule>
  </conditionalFormatting>
  <conditionalFormatting sqref="K12:K83">
    <cfRule type="cellIs" dxfId="132" priority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D87 W3:AK7 X2:AK2 X9 AL2:AL7 V9:W83"/>
    <dataValidation type="decimal" allowBlank="1" showInputMessage="1" showErrorMessage="1" sqref="H9:K83">
      <formula1>0</formula1>
      <formula2>10</formula2>
    </dataValidation>
  </dataValidations>
  <pageMargins left="0.17" right="3.937007874015748E-2" top="0.23622047244094491" bottom="0.35433070866141736" header="0.26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0"/>
  <sheetViews>
    <sheetView zoomScaleNormal="100" workbookViewId="0">
      <pane ySplit="2" topLeftCell="A3" activePane="bottomLeft" state="frozen"/>
      <selection activeCell="T80" sqref="T80"/>
      <selection pane="bottomLeft" activeCell="Q63" sqref="Q63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6.41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5.41406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1174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1477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34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9" t="s">
        <v>35</v>
      </c>
      <c r="N7" s="109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36</v>
      </c>
      <c r="Z7" s="7">
        <f>COUNTIF($S$8:$S$75,"Khiển trách")</f>
        <v>0</v>
      </c>
      <c r="AA7" s="7">
        <f>COUNTIF($S$8:$S$75,"Cảnh cáo")</f>
        <v>0</v>
      </c>
      <c r="AB7" s="7">
        <f>COUNTIF($S$8:$S$75,"Đình chỉ thi")</f>
        <v>0</v>
      </c>
      <c r="AC7" s="20">
        <f>+($Z$7+$AA$7+$AB$7)/$Y$7*100%</f>
        <v>0</v>
      </c>
      <c r="AD7" s="7">
        <f>SUM(COUNTIF($S$8:$S$73,"Vắng"),COUNTIF($S$8:$S$73,"Vắng có phép"))</f>
        <v>0</v>
      </c>
      <c r="AE7" s="21">
        <f>+$AD$7/$Y$7</f>
        <v>0</v>
      </c>
      <c r="AF7" s="22">
        <f>COUNTIF($V$8:$V$73,"Thi lại")</f>
        <v>0</v>
      </c>
      <c r="AG7" s="21">
        <f>+$AF$7/$Y$7</f>
        <v>0</v>
      </c>
      <c r="AH7" s="22">
        <f>COUNTIF($V$8:$V$74,"Học lại")</f>
        <v>12</v>
      </c>
      <c r="AI7" s="21">
        <f>+$AH$7/$Y$7</f>
        <v>0.33333333333333331</v>
      </c>
      <c r="AJ7" s="7">
        <f>COUNTIF($V$9:$V$74,"Đạt")</f>
        <v>24</v>
      </c>
      <c r="AK7" s="20">
        <f>+$AJ$7/$Y$7</f>
        <v>0.66666666666666663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23" customHeight="1" x14ac:dyDescent="0.35">
      <c r="B9" s="31">
        <v>1</v>
      </c>
      <c r="C9" s="32" t="s">
        <v>1175</v>
      </c>
      <c r="D9" s="33" t="s">
        <v>565</v>
      </c>
      <c r="E9" s="34" t="s">
        <v>312</v>
      </c>
      <c r="F9" s="35"/>
      <c r="G9" s="32" t="s">
        <v>112</v>
      </c>
      <c r="H9" s="36">
        <v>10</v>
      </c>
      <c r="I9" s="37">
        <v>5</v>
      </c>
      <c r="J9" s="37" t="s">
        <v>38</v>
      </c>
      <c r="K9" s="37">
        <v>6</v>
      </c>
      <c r="L9" s="38"/>
      <c r="M9" s="38"/>
      <c r="N9" s="38"/>
      <c r="O9" s="38"/>
      <c r="P9" s="39">
        <v>6</v>
      </c>
      <c r="Q9" s="55">
        <f>IF(P9="H","I",IF(OR(P9="DC",P9="C",P9="V"),0,ROUND(SUMPRODUCT(H9:P9,$H$8:$P$8)/100,1)))</f>
        <v>6.3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</v>
      </c>
      <c r="S9" s="40" t="str">
        <f t="shared" ref="S9:S44" si="0">IF($Q9&lt;4,"Kém",IF(AND($Q9&gt;=4,$Q9&lt;=5.4),"Trung bình yếu",IF(AND($Q9&gt;=5.5,$Q9&lt;=6.9),"Trung bình",IF(AND($Q9&gt;=7,$Q9&lt;=8.4),"Khá",IF(AND($Q9&gt;=8.5,$Q9&lt;=10),"Giỏi","")))))</f>
        <v>Trung bình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44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23" customHeight="1" x14ac:dyDescent="0.35">
      <c r="B10" s="46">
        <v>2</v>
      </c>
      <c r="C10" s="47" t="s">
        <v>1176</v>
      </c>
      <c r="D10" s="48" t="s">
        <v>177</v>
      </c>
      <c r="E10" s="49" t="s">
        <v>64</v>
      </c>
      <c r="F10" s="50"/>
      <c r="G10" s="47" t="s">
        <v>471</v>
      </c>
      <c r="H10" s="51">
        <v>5</v>
      </c>
      <c r="I10" s="52">
        <v>4</v>
      </c>
      <c r="J10" s="52" t="s">
        <v>38</v>
      </c>
      <c r="K10" s="52">
        <v>4</v>
      </c>
      <c r="L10" s="53"/>
      <c r="M10" s="53"/>
      <c r="N10" s="53"/>
      <c r="O10" s="53"/>
      <c r="P10" s="54">
        <v>4</v>
      </c>
      <c r="Q10" s="55">
        <f t="shared" ref="Q10:Q44" si="2">IF(P10="H","I",IF(OR(P10="DC",P10="C",P10="V"),0,ROUND(SUMPRODUCT(H10:P10,$H$8:$P$8)/100,1)))</f>
        <v>4.0999999999999996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57" t="str">
        <f t="shared" si="0"/>
        <v>Trung bình yếu</v>
      </c>
      <c r="T10" s="41" t="str">
        <f t="shared" ref="T10:T44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23" customHeight="1" x14ac:dyDescent="0.35">
      <c r="B11" s="46">
        <v>3</v>
      </c>
      <c r="C11" s="47" t="s">
        <v>1177</v>
      </c>
      <c r="D11" s="48" t="s">
        <v>1178</v>
      </c>
      <c r="E11" s="49" t="s">
        <v>64</v>
      </c>
      <c r="F11" s="50"/>
      <c r="G11" s="47" t="s">
        <v>640</v>
      </c>
      <c r="H11" s="51">
        <v>10</v>
      </c>
      <c r="I11" s="52">
        <v>5</v>
      </c>
      <c r="J11" s="52" t="s">
        <v>38</v>
      </c>
      <c r="K11" s="52">
        <v>1</v>
      </c>
      <c r="L11" s="58"/>
      <c r="M11" s="58"/>
      <c r="N11" s="58"/>
      <c r="O11" s="58"/>
      <c r="P11" s="54">
        <v>4</v>
      </c>
      <c r="Q11" s="55">
        <f t="shared" si="2"/>
        <v>4.4000000000000004</v>
      </c>
      <c r="R11" s="56" t="str">
        <f t="shared" ref="R11:R44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7" t="str">
        <f t="shared" si="0"/>
        <v>Trung bình yếu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8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23" customHeight="1" x14ac:dyDescent="0.35">
      <c r="B12" s="46">
        <v>4</v>
      </c>
      <c r="C12" s="47" t="s">
        <v>1179</v>
      </c>
      <c r="D12" s="48" t="s">
        <v>1180</v>
      </c>
      <c r="E12" s="49" t="s">
        <v>64</v>
      </c>
      <c r="F12" s="50"/>
      <c r="G12" s="47" t="s">
        <v>986</v>
      </c>
      <c r="H12" s="51">
        <v>10</v>
      </c>
      <c r="I12" s="52">
        <v>10</v>
      </c>
      <c r="J12" s="52" t="s">
        <v>38</v>
      </c>
      <c r="K12" s="52">
        <v>4</v>
      </c>
      <c r="L12" s="58"/>
      <c r="M12" s="58"/>
      <c r="N12" s="58"/>
      <c r="O12" s="58"/>
      <c r="P12" s="54">
        <v>9</v>
      </c>
      <c r="Q12" s="55">
        <f t="shared" si="2"/>
        <v>8.6999999999999993</v>
      </c>
      <c r="R12" s="56" t="str">
        <f t="shared" si="4"/>
        <v>A</v>
      </c>
      <c r="S12" s="57" t="str">
        <f t="shared" si="0"/>
        <v>Giỏi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23" customHeight="1" x14ac:dyDescent="0.35">
      <c r="B13" s="46">
        <v>5</v>
      </c>
      <c r="C13" s="47" t="s">
        <v>1181</v>
      </c>
      <c r="D13" s="48" t="s">
        <v>1182</v>
      </c>
      <c r="E13" s="49" t="s">
        <v>111</v>
      </c>
      <c r="F13" s="50"/>
      <c r="G13" s="47" t="s">
        <v>484</v>
      </c>
      <c r="H13" s="51">
        <v>7</v>
      </c>
      <c r="I13" s="52">
        <v>3</v>
      </c>
      <c r="J13" s="52" t="s">
        <v>38</v>
      </c>
      <c r="K13" s="52">
        <v>1</v>
      </c>
      <c r="L13" s="58"/>
      <c r="M13" s="58"/>
      <c r="N13" s="58"/>
      <c r="O13" s="58"/>
      <c r="P13" s="54">
        <v>2</v>
      </c>
      <c r="Q13" s="55">
        <f t="shared" si="2"/>
        <v>2.5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23" customHeight="1" x14ac:dyDescent="0.35">
      <c r="B14" s="46">
        <v>6</v>
      </c>
      <c r="C14" s="47" t="s">
        <v>1183</v>
      </c>
      <c r="D14" s="48" t="s">
        <v>1184</v>
      </c>
      <c r="E14" s="49" t="s">
        <v>111</v>
      </c>
      <c r="F14" s="50"/>
      <c r="G14" s="47" t="s">
        <v>983</v>
      </c>
      <c r="H14" s="51">
        <v>10</v>
      </c>
      <c r="I14" s="52">
        <v>9</v>
      </c>
      <c r="J14" s="52" t="s">
        <v>38</v>
      </c>
      <c r="K14" s="52">
        <v>8</v>
      </c>
      <c r="L14" s="58"/>
      <c r="M14" s="58"/>
      <c r="N14" s="58"/>
      <c r="O14" s="58"/>
      <c r="P14" s="54">
        <v>9</v>
      </c>
      <c r="Q14" s="55">
        <f t="shared" si="2"/>
        <v>9</v>
      </c>
      <c r="R14" s="56" t="str">
        <f t="shared" si="4"/>
        <v>A+</v>
      </c>
      <c r="S14" s="57" t="str">
        <f t="shared" si="0"/>
        <v>Giỏi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23" customHeight="1" x14ac:dyDescent="0.35">
      <c r="B15" s="46">
        <v>7</v>
      </c>
      <c r="C15" s="47" t="s">
        <v>1185</v>
      </c>
      <c r="D15" s="48" t="s">
        <v>1186</v>
      </c>
      <c r="E15" s="49" t="s">
        <v>115</v>
      </c>
      <c r="F15" s="50"/>
      <c r="G15" s="47" t="s">
        <v>178</v>
      </c>
      <c r="H15" s="51">
        <v>0</v>
      </c>
      <c r="I15" s="52">
        <v>0</v>
      </c>
      <c r="J15" s="52" t="s">
        <v>38</v>
      </c>
      <c r="K15" s="52">
        <v>0</v>
      </c>
      <c r="L15" s="58"/>
      <c r="M15" s="58"/>
      <c r="N15" s="58"/>
      <c r="O15" s="58"/>
      <c r="P15" s="54" t="s">
        <v>1481</v>
      </c>
      <c r="Q15" s="55">
        <f t="shared" si="2"/>
        <v>0</v>
      </c>
      <c r="R15" s="56" t="str">
        <f t="shared" si="4"/>
        <v>F</v>
      </c>
      <c r="S15" s="57" t="str">
        <f t="shared" si="0"/>
        <v>Kém</v>
      </c>
      <c r="T15" s="41" t="str">
        <f t="shared" si="3"/>
        <v>Không đủ ĐKDT</v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23" customHeight="1" x14ac:dyDescent="0.35">
      <c r="B16" s="46">
        <v>8</v>
      </c>
      <c r="C16" s="47" t="s">
        <v>1187</v>
      </c>
      <c r="D16" s="48" t="s">
        <v>254</v>
      </c>
      <c r="E16" s="49" t="s">
        <v>115</v>
      </c>
      <c r="F16" s="50"/>
      <c r="G16" s="47" t="s">
        <v>1236</v>
      </c>
      <c r="H16" s="51">
        <v>5</v>
      </c>
      <c r="I16" s="52">
        <v>8</v>
      </c>
      <c r="J16" s="52" t="s">
        <v>38</v>
      </c>
      <c r="K16" s="52">
        <v>1</v>
      </c>
      <c r="L16" s="58"/>
      <c r="M16" s="58"/>
      <c r="N16" s="58"/>
      <c r="O16" s="58"/>
      <c r="P16" s="54">
        <v>5</v>
      </c>
      <c r="Q16" s="55">
        <f t="shared" si="2"/>
        <v>4.9000000000000004</v>
      </c>
      <c r="R16" s="56" t="str">
        <f t="shared" si="4"/>
        <v>D</v>
      </c>
      <c r="S16" s="57" t="str">
        <f t="shared" si="0"/>
        <v>Trung bình yếu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23" customHeight="1" x14ac:dyDescent="0.35">
      <c r="B17" s="46">
        <v>9</v>
      </c>
      <c r="C17" s="47" t="s">
        <v>1188</v>
      </c>
      <c r="D17" s="48" t="s">
        <v>1189</v>
      </c>
      <c r="E17" s="49" t="s">
        <v>351</v>
      </c>
      <c r="F17" s="50"/>
      <c r="G17" s="47" t="s">
        <v>169</v>
      </c>
      <c r="H17" s="51">
        <v>10</v>
      </c>
      <c r="I17" s="52">
        <v>10</v>
      </c>
      <c r="J17" s="52" t="s">
        <v>38</v>
      </c>
      <c r="K17" s="52">
        <v>9</v>
      </c>
      <c r="L17" s="58"/>
      <c r="M17" s="58"/>
      <c r="N17" s="58"/>
      <c r="O17" s="58"/>
      <c r="P17" s="54">
        <v>9</v>
      </c>
      <c r="Q17" s="55">
        <f t="shared" si="2"/>
        <v>9.1999999999999993</v>
      </c>
      <c r="R17" s="56" t="str">
        <f t="shared" si="4"/>
        <v>A+</v>
      </c>
      <c r="S17" s="57" t="str">
        <f t="shared" si="0"/>
        <v>Giỏi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23" customHeight="1" x14ac:dyDescent="0.35">
      <c r="B18" s="46">
        <v>10</v>
      </c>
      <c r="C18" s="47" t="s">
        <v>1190</v>
      </c>
      <c r="D18" s="48" t="s">
        <v>182</v>
      </c>
      <c r="E18" s="49" t="s">
        <v>686</v>
      </c>
      <c r="F18" s="50"/>
      <c r="G18" s="47" t="s">
        <v>636</v>
      </c>
      <c r="H18" s="51">
        <v>7</v>
      </c>
      <c r="I18" s="52">
        <v>6</v>
      </c>
      <c r="J18" s="52" t="s">
        <v>38</v>
      </c>
      <c r="K18" s="52">
        <v>1</v>
      </c>
      <c r="L18" s="58"/>
      <c r="M18" s="58"/>
      <c r="N18" s="58"/>
      <c r="O18" s="58"/>
      <c r="P18" s="54">
        <v>4</v>
      </c>
      <c r="Q18" s="55">
        <f t="shared" si="2"/>
        <v>4.2</v>
      </c>
      <c r="R18" s="56" t="str">
        <f t="shared" si="4"/>
        <v>D</v>
      </c>
      <c r="S18" s="57" t="str">
        <f t="shared" si="0"/>
        <v>Trung bình yếu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23" customHeight="1" x14ac:dyDescent="0.35">
      <c r="B19" s="46">
        <v>11</v>
      </c>
      <c r="C19" s="47" t="s">
        <v>1191</v>
      </c>
      <c r="D19" s="48" t="s">
        <v>565</v>
      </c>
      <c r="E19" s="49" t="s">
        <v>686</v>
      </c>
      <c r="F19" s="50"/>
      <c r="G19" s="47" t="s">
        <v>483</v>
      </c>
      <c r="H19" s="51">
        <v>5</v>
      </c>
      <c r="I19" s="52">
        <v>0</v>
      </c>
      <c r="J19" s="52" t="s">
        <v>38</v>
      </c>
      <c r="K19" s="52">
        <v>0</v>
      </c>
      <c r="L19" s="58"/>
      <c r="M19" s="58"/>
      <c r="N19" s="58"/>
      <c r="O19" s="58"/>
      <c r="P19" s="54" t="s">
        <v>1481</v>
      </c>
      <c r="Q19" s="55">
        <f t="shared" si="2"/>
        <v>0</v>
      </c>
      <c r="R19" s="56" t="str">
        <f t="shared" si="4"/>
        <v>F</v>
      </c>
      <c r="S19" s="57" t="str">
        <f t="shared" si="0"/>
        <v>Kém</v>
      </c>
      <c r="T19" s="41" t="str">
        <f t="shared" si="3"/>
        <v>Không đủ ĐKDT</v>
      </c>
      <c r="U19" s="1"/>
      <c r="V19" s="44" t="str">
        <f t="shared" si="1"/>
        <v>Học lại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23" customHeight="1" x14ac:dyDescent="0.35">
      <c r="B20" s="46">
        <v>12</v>
      </c>
      <c r="C20" s="47" t="s">
        <v>1192</v>
      </c>
      <c r="D20" s="48" t="s">
        <v>493</v>
      </c>
      <c r="E20" s="49" t="s">
        <v>1193</v>
      </c>
      <c r="F20" s="50"/>
      <c r="G20" s="47" t="s">
        <v>638</v>
      </c>
      <c r="H20" s="51">
        <v>10</v>
      </c>
      <c r="I20" s="52">
        <v>7</v>
      </c>
      <c r="J20" s="52" t="s">
        <v>38</v>
      </c>
      <c r="K20" s="52">
        <v>4</v>
      </c>
      <c r="L20" s="58"/>
      <c r="M20" s="58"/>
      <c r="N20" s="58"/>
      <c r="O20" s="58"/>
      <c r="P20" s="54">
        <v>4</v>
      </c>
      <c r="Q20" s="55">
        <f t="shared" si="2"/>
        <v>4.9000000000000004</v>
      </c>
      <c r="R20" s="56" t="str">
        <f t="shared" si="4"/>
        <v>D</v>
      </c>
      <c r="S20" s="57" t="str">
        <f t="shared" si="0"/>
        <v>Trung bình yếu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23" customHeight="1" x14ac:dyDescent="0.35">
      <c r="B21" s="46">
        <v>13</v>
      </c>
      <c r="C21" s="47" t="s">
        <v>1194</v>
      </c>
      <c r="D21" s="48" t="s">
        <v>946</v>
      </c>
      <c r="E21" s="49" t="s">
        <v>147</v>
      </c>
      <c r="F21" s="50"/>
      <c r="G21" s="47" t="s">
        <v>144</v>
      </c>
      <c r="H21" s="51">
        <v>10</v>
      </c>
      <c r="I21" s="52">
        <v>4</v>
      </c>
      <c r="J21" s="52" t="s">
        <v>38</v>
      </c>
      <c r="K21" s="52">
        <v>1</v>
      </c>
      <c r="L21" s="58"/>
      <c r="M21" s="58"/>
      <c r="N21" s="58"/>
      <c r="O21" s="58"/>
      <c r="P21" s="54">
        <v>4</v>
      </c>
      <c r="Q21" s="55">
        <f t="shared" si="2"/>
        <v>4.3</v>
      </c>
      <c r="R21" s="56" t="str">
        <f t="shared" si="4"/>
        <v>D</v>
      </c>
      <c r="S21" s="57" t="str">
        <f t="shared" si="0"/>
        <v>Trung bình yếu</v>
      </c>
      <c r="T21" s="41" t="str">
        <f t="shared" si="3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23" customHeight="1" x14ac:dyDescent="0.35">
      <c r="B22" s="46">
        <v>14</v>
      </c>
      <c r="C22" s="47" t="s">
        <v>1195</v>
      </c>
      <c r="D22" s="48" t="s">
        <v>308</v>
      </c>
      <c r="E22" s="49" t="s">
        <v>1196</v>
      </c>
      <c r="F22" s="50"/>
      <c r="G22" s="47" t="s">
        <v>469</v>
      </c>
      <c r="H22" s="51">
        <v>0</v>
      </c>
      <c r="I22" s="52">
        <v>0</v>
      </c>
      <c r="J22" s="52" t="s">
        <v>38</v>
      </c>
      <c r="K22" s="52">
        <v>0</v>
      </c>
      <c r="L22" s="58"/>
      <c r="M22" s="58"/>
      <c r="N22" s="58"/>
      <c r="O22" s="58"/>
      <c r="P22" s="54" t="s">
        <v>1481</v>
      </c>
      <c r="Q22" s="55">
        <f t="shared" si="2"/>
        <v>0</v>
      </c>
      <c r="R22" s="56" t="str">
        <f t="shared" si="4"/>
        <v>F</v>
      </c>
      <c r="S22" s="57" t="str">
        <f t="shared" si="0"/>
        <v>Kém</v>
      </c>
      <c r="T22" s="41" t="str">
        <f t="shared" si="3"/>
        <v>Không đủ ĐKDT</v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23" customHeight="1" x14ac:dyDescent="0.35">
      <c r="B23" s="46">
        <v>15</v>
      </c>
      <c r="C23" s="47" t="s">
        <v>1197</v>
      </c>
      <c r="D23" s="48" t="s">
        <v>502</v>
      </c>
      <c r="E23" s="49" t="s">
        <v>162</v>
      </c>
      <c r="F23" s="50"/>
      <c r="G23" s="47" t="s">
        <v>1171</v>
      </c>
      <c r="H23" s="51">
        <v>5</v>
      </c>
      <c r="I23" s="52">
        <v>3</v>
      </c>
      <c r="J23" s="52" t="s">
        <v>38</v>
      </c>
      <c r="K23" s="52">
        <v>1</v>
      </c>
      <c r="L23" s="58"/>
      <c r="M23" s="58"/>
      <c r="N23" s="58"/>
      <c r="O23" s="58"/>
      <c r="P23" s="54">
        <v>8</v>
      </c>
      <c r="Q23" s="55">
        <f t="shared" si="2"/>
        <v>6.5</v>
      </c>
      <c r="R23" s="56" t="str">
        <f t="shared" si="4"/>
        <v>C+</v>
      </c>
      <c r="S23" s="57" t="str">
        <f t="shared" si="0"/>
        <v>Trung bình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23" customHeight="1" x14ac:dyDescent="0.35">
      <c r="B24" s="46">
        <v>16</v>
      </c>
      <c r="C24" s="47" t="s">
        <v>1198</v>
      </c>
      <c r="D24" s="48" t="s">
        <v>1199</v>
      </c>
      <c r="E24" s="49" t="s">
        <v>172</v>
      </c>
      <c r="F24" s="50"/>
      <c r="G24" s="47" t="s">
        <v>120</v>
      </c>
      <c r="H24" s="51">
        <v>10</v>
      </c>
      <c r="I24" s="52">
        <v>3</v>
      </c>
      <c r="J24" s="52" t="s">
        <v>38</v>
      </c>
      <c r="K24" s="52">
        <v>1</v>
      </c>
      <c r="L24" s="58"/>
      <c r="M24" s="58"/>
      <c r="N24" s="58"/>
      <c r="O24" s="58"/>
      <c r="P24" s="54">
        <v>4</v>
      </c>
      <c r="Q24" s="55">
        <f t="shared" si="2"/>
        <v>4.2</v>
      </c>
      <c r="R24" s="56" t="str">
        <f t="shared" si="4"/>
        <v>D</v>
      </c>
      <c r="S24" s="57" t="str">
        <f t="shared" si="0"/>
        <v>Trung bình yếu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23" customHeight="1" x14ac:dyDescent="0.35">
      <c r="B25" s="46">
        <v>17</v>
      </c>
      <c r="C25" s="47" t="s">
        <v>1200</v>
      </c>
      <c r="D25" s="48" t="s">
        <v>1201</v>
      </c>
      <c r="E25" s="49" t="s">
        <v>183</v>
      </c>
      <c r="F25" s="50"/>
      <c r="G25" s="47" t="s">
        <v>471</v>
      </c>
      <c r="H25" s="51">
        <v>7</v>
      </c>
      <c r="I25" s="52">
        <v>3</v>
      </c>
      <c r="J25" s="52" t="s">
        <v>38</v>
      </c>
      <c r="K25" s="52">
        <v>4</v>
      </c>
      <c r="L25" s="58"/>
      <c r="M25" s="58"/>
      <c r="N25" s="58"/>
      <c r="O25" s="58"/>
      <c r="P25" s="54">
        <v>4</v>
      </c>
      <c r="Q25" s="55">
        <f t="shared" si="2"/>
        <v>4.2</v>
      </c>
      <c r="R25" s="56" t="str">
        <f t="shared" si="4"/>
        <v>D</v>
      </c>
      <c r="S25" s="57" t="str">
        <f t="shared" si="0"/>
        <v>Trung bình yếu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23" customHeight="1" x14ac:dyDescent="0.35">
      <c r="B26" s="46">
        <v>18</v>
      </c>
      <c r="C26" s="47" t="s">
        <v>1202</v>
      </c>
      <c r="D26" s="48" t="s">
        <v>1203</v>
      </c>
      <c r="E26" s="49" t="s">
        <v>374</v>
      </c>
      <c r="F26" s="50"/>
      <c r="G26" s="47" t="s">
        <v>65</v>
      </c>
      <c r="H26" s="51">
        <v>10</v>
      </c>
      <c r="I26" s="52">
        <v>4</v>
      </c>
      <c r="J26" s="52" t="s">
        <v>38</v>
      </c>
      <c r="K26" s="52">
        <v>1</v>
      </c>
      <c r="L26" s="58"/>
      <c r="M26" s="58"/>
      <c r="N26" s="58"/>
      <c r="O26" s="58"/>
      <c r="P26" s="54">
        <v>2</v>
      </c>
      <c r="Q26" s="55">
        <f t="shared" si="2"/>
        <v>2.9</v>
      </c>
      <c r="R26" s="56" t="str">
        <f t="shared" si="4"/>
        <v>F</v>
      </c>
      <c r="S26" s="57" t="str">
        <f t="shared" si="0"/>
        <v>Kém</v>
      </c>
      <c r="T26" s="41" t="str">
        <f t="shared" si="3"/>
        <v/>
      </c>
      <c r="U26" s="1"/>
      <c r="V26" s="44" t="str">
        <f t="shared" si="1"/>
        <v>Học lại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23" customHeight="1" x14ac:dyDescent="0.35">
      <c r="B27" s="46">
        <v>19</v>
      </c>
      <c r="C27" s="47" t="s">
        <v>1204</v>
      </c>
      <c r="D27" s="48" t="s">
        <v>936</v>
      </c>
      <c r="E27" s="49" t="s">
        <v>193</v>
      </c>
      <c r="F27" s="50"/>
      <c r="G27" s="47" t="s">
        <v>1236</v>
      </c>
      <c r="H27" s="51">
        <v>5</v>
      </c>
      <c r="I27" s="52">
        <v>3</v>
      </c>
      <c r="J27" s="52" t="s">
        <v>38</v>
      </c>
      <c r="K27" s="52">
        <v>1</v>
      </c>
      <c r="L27" s="58"/>
      <c r="M27" s="58"/>
      <c r="N27" s="58"/>
      <c r="O27" s="58"/>
      <c r="P27" s="54">
        <v>5</v>
      </c>
      <c r="Q27" s="55">
        <f t="shared" si="2"/>
        <v>4.4000000000000004</v>
      </c>
      <c r="R27" s="56" t="str">
        <f t="shared" si="4"/>
        <v>D</v>
      </c>
      <c r="S27" s="57" t="str">
        <f t="shared" si="0"/>
        <v>Trung bình yếu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23" customHeight="1" x14ac:dyDescent="0.35">
      <c r="B28" s="46">
        <v>20</v>
      </c>
      <c r="C28" s="47" t="s">
        <v>1205</v>
      </c>
      <c r="D28" s="48" t="s">
        <v>1206</v>
      </c>
      <c r="E28" s="49" t="s">
        <v>207</v>
      </c>
      <c r="F28" s="50"/>
      <c r="G28" s="47" t="s">
        <v>1171</v>
      </c>
      <c r="H28" s="51">
        <v>10</v>
      </c>
      <c r="I28" s="52">
        <v>9</v>
      </c>
      <c r="J28" s="52" t="s">
        <v>38</v>
      </c>
      <c r="K28" s="52">
        <v>4</v>
      </c>
      <c r="L28" s="58"/>
      <c r="M28" s="58"/>
      <c r="N28" s="58"/>
      <c r="O28" s="58"/>
      <c r="P28" s="54">
        <v>8.5</v>
      </c>
      <c r="Q28" s="55">
        <f t="shared" si="2"/>
        <v>8.3000000000000007</v>
      </c>
      <c r="R28" s="56" t="str">
        <f t="shared" si="4"/>
        <v>B+</v>
      </c>
      <c r="S28" s="57" t="str">
        <f t="shared" si="0"/>
        <v>Khá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23" customHeight="1" x14ac:dyDescent="0.35">
      <c r="B29" s="46">
        <v>21</v>
      </c>
      <c r="C29" s="47" t="s">
        <v>1207</v>
      </c>
      <c r="D29" s="48" t="s">
        <v>257</v>
      </c>
      <c r="E29" s="49" t="s">
        <v>207</v>
      </c>
      <c r="F29" s="50"/>
      <c r="G29" s="47" t="s">
        <v>977</v>
      </c>
      <c r="H29" s="51">
        <v>10</v>
      </c>
      <c r="I29" s="52">
        <v>4</v>
      </c>
      <c r="J29" s="52" t="s">
        <v>38</v>
      </c>
      <c r="K29" s="52">
        <v>1</v>
      </c>
      <c r="L29" s="58"/>
      <c r="M29" s="58"/>
      <c r="N29" s="58"/>
      <c r="O29" s="58"/>
      <c r="P29" s="54">
        <v>4</v>
      </c>
      <c r="Q29" s="55">
        <f t="shared" si="2"/>
        <v>4.3</v>
      </c>
      <c r="R29" s="56" t="str">
        <f t="shared" si="4"/>
        <v>D</v>
      </c>
      <c r="S29" s="57" t="str">
        <f t="shared" si="0"/>
        <v>Trung bình yếu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23" customHeight="1" x14ac:dyDescent="0.35">
      <c r="B30" s="46">
        <v>22</v>
      </c>
      <c r="C30" s="47" t="s">
        <v>1208</v>
      </c>
      <c r="D30" s="48" t="s">
        <v>79</v>
      </c>
      <c r="E30" s="49" t="s">
        <v>724</v>
      </c>
      <c r="F30" s="50"/>
      <c r="G30" s="47" t="s">
        <v>227</v>
      </c>
      <c r="H30" s="51">
        <v>5</v>
      </c>
      <c r="I30" s="52">
        <v>0</v>
      </c>
      <c r="J30" s="52" t="s">
        <v>38</v>
      </c>
      <c r="K30" s="52">
        <v>0</v>
      </c>
      <c r="L30" s="58"/>
      <c r="M30" s="58"/>
      <c r="N30" s="58"/>
      <c r="O30" s="58"/>
      <c r="P30" s="54" t="s">
        <v>1481</v>
      </c>
      <c r="Q30" s="55">
        <f t="shared" si="2"/>
        <v>0</v>
      </c>
      <c r="R30" s="56" t="str">
        <f t="shared" si="4"/>
        <v>F</v>
      </c>
      <c r="S30" s="57" t="str">
        <f t="shared" si="0"/>
        <v>Kém</v>
      </c>
      <c r="T30" s="41" t="str">
        <f t="shared" si="3"/>
        <v>Không đủ ĐKDT</v>
      </c>
      <c r="U30" s="1"/>
      <c r="V30" s="44" t="str">
        <f t="shared" si="1"/>
        <v>Học lại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23" customHeight="1" x14ac:dyDescent="0.35">
      <c r="B31" s="46">
        <v>23</v>
      </c>
      <c r="C31" s="47" t="s">
        <v>1209</v>
      </c>
      <c r="D31" s="48" t="s">
        <v>1210</v>
      </c>
      <c r="E31" s="49" t="s">
        <v>214</v>
      </c>
      <c r="F31" s="50"/>
      <c r="G31" s="47" t="s">
        <v>272</v>
      </c>
      <c r="H31" s="51">
        <v>5</v>
      </c>
      <c r="I31" s="52">
        <v>1</v>
      </c>
      <c r="J31" s="52" t="s">
        <v>38</v>
      </c>
      <c r="K31" s="52">
        <v>1</v>
      </c>
      <c r="L31" s="58"/>
      <c r="M31" s="58"/>
      <c r="N31" s="58"/>
      <c r="O31" s="58"/>
      <c r="P31" s="54">
        <v>1</v>
      </c>
      <c r="Q31" s="55">
        <f t="shared" si="2"/>
        <v>1.4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23" customHeight="1" x14ac:dyDescent="0.35">
      <c r="B32" s="46">
        <v>24</v>
      </c>
      <c r="C32" s="47" t="s">
        <v>1211</v>
      </c>
      <c r="D32" s="48" t="s">
        <v>240</v>
      </c>
      <c r="E32" s="49" t="s">
        <v>1212</v>
      </c>
      <c r="F32" s="50"/>
      <c r="G32" s="47" t="s">
        <v>278</v>
      </c>
      <c r="H32" s="51">
        <v>0</v>
      </c>
      <c r="I32" s="52">
        <v>0</v>
      </c>
      <c r="J32" s="52" t="s">
        <v>38</v>
      </c>
      <c r="K32" s="52">
        <v>0</v>
      </c>
      <c r="L32" s="58"/>
      <c r="M32" s="58"/>
      <c r="N32" s="58"/>
      <c r="O32" s="58"/>
      <c r="P32" s="54" t="s">
        <v>1481</v>
      </c>
      <c r="Q32" s="55">
        <f t="shared" si="2"/>
        <v>0</v>
      </c>
      <c r="R32" s="56" t="str">
        <f t="shared" si="4"/>
        <v>F</v>
      </c>
      <c r="S32" s="57" t="str">
        <f t="shared" si="0"/>
        <v>Kém</v>
      </c>
      <c r="T32" s="41" t="str">
        <f t="shared" si="3"/>
        <v>Không đủ ĐKDT</v>
      </c>
      <c r="U32" s="1"/>
      <c r="V32" s="44" t="str">
        <f t="shared" si="1"/>
        <v>Học lại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1:38" ht="23" customHeight="1" x14ac:dyDescent="0.35">
      <c r="B33" s="46">
        <v>25</v>
      </c>
      <c r="C33" s="47" t="s">
        <v>1213</v>
      </c>
      <c r="D33" s="48" t="s">
        <v>440</v>
      </c>
      <c r="E33" s="49" t="s">
        <v>944</v>
      </c>
      <c r="F33" s="50"/>
      <c r="G33" s="47" t="s">
        <v>208</v>
      </c>
      <c r="H33" s="51">
        <v>7</v>
      </c>
      <c r="I33" s="52">
        <v>3</v>
      </c>
      <c r="J33" s="52" t="s">
        <v>38</v>
      </c>
      <c r="K33" s="52">
        <v>1</v>
      </c>
      <c r="L33" s="58"/>
      <c r="M33" s="58"/>
      <c r="N33" s="58"/>
      <c r="O33" s="58"/>
      <c r="P33" s="54" t="s">
        <v>1479</v>
      </c>
      <c r="Q33" s="55">
        <f t="shared" si="2"/>
        <v>0</v>
      </c>
      <c r="R33" s="56" t="str">
        <f t="shared" si="4"/>
        <v>F</v>
      </c>
      <c r="S33" s="57" t="str">
        <f t="shared" si="0"/>
        <v>Kém</v>
      </c>
      <c r="T33" s="41" t="str">
        <f t="shared" si="3"/>
        <v>Vắng</v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1:38" ht="23" customHeight="1" x14ac:dyDescent="0.35">
      <c r="B34" s="46">
        <v>26</v>
      </c>
      <c r="C34" s="47" t="s">
        <v>1214</v>
      </c>
      <c r="D34" s="48" t="s">
        <v>1215</v>
      </c>
      <c r="E34" s="49" t="s">
        <v>416</v>
      </c>
      <c r="F34" s="50"/>
      <c r="G34" s="47" t="s">
        <v>77</v>
      </c>
      <c r="H34" s="51">
        <v>10</v>
      </c>
      <c r="I34" s="52">
        <v>3</v>
      </c>
      <c r="J34" s="52" t="s">
        <v>38</v>
      </c>
      <c r="K34" s="52">
        <v>4</v>
      </c>
      <c r="L34" s="58"/>
      <c r="M34" s="58"/>
      <c r="N34" s="58"/>
      <c r="O34" s="58"/>
      <c r="P34" s="54">
        <v>4</v>
      </c>
      <c r="Q34" s="55">
        <f t="shared" si="2"/>
        <v>4.5</v>
      </c>
      <c r="R34" s="56" t="str">
        <f t="shared" si="4"/>
        <v>D</v>
      </c>
      <c r="S34" s="57" t="str">
        <f t="shared" si="0"/>
        <v>Trung bình yếu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1:38" ht="23" customHeight="1" x14ac:dyDescent="0.35">
      <c r="B35" s="46">
        <v>27</v>
      </c>
      <c r="C35" s="47" t="s">
        <v>1216</v>
      </c>
      <c r="D35" s="48" t="s">
        <v>394</v>
      </c>
      <c r="E35" s="49" t="s">
        <v>226</v>
      </c>
      <c r="F35" s="50"/>
      <c r="G35" s="47" t="s">
        <v>219</v>
      </c>
      <c r="H35" s="51">
        <v>7</v>
      </c>
      <c r="I35" s="52">
        <v>5</v>
      </c>
      <c r="J35" s="52" t="s">
        <v>38</v>
      </c>
      <c r="K35" s="52">
        <v>1</v>
      </c>
      <c r="L35" s="58"/>
      <c r="M35" s="58"/>
      <c r="N35" s="58"/>
      <c r="O35" s="58"/>
      <c r="P35" s="54">
        <v>8</v>
      </c>
      <c r="Q35" s="55">
        <f t="shared" si="2"/>
        <v>6.9</v>
      </c>
      <c r="R35" s="56" t="str">
        <f t="shared" si="4"/>
        <v>C+</v>
      </c>
      <c r="S35" s="57" t="str">
        <f t="shared" si="0"/>
        <v>Trung bình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1:38" ht="23" customHeight="1" x14ac:dyDescent="0.35">
      <c r="B36" s="46">
        <v>28</v>
      </c>
      <c r="C36" s="47" t="s">
        <v>1217</v>
      </c>
      <c r="D36" s="48" t="s">
        <v>1218</v>
      </c>
      <c r="E36" s="49" t="s">
        <v>740</v>
      </c>
      <c r="F36" s="50"/>
      <c r="G36" s="47" t="s">
        <v>104</v>
      </c>
      <c r="H36" s="51">
        <v>10</v>
      </c>
      <c r="I36" s="52">
        <v>6</v>
      </c>
      <c r="J36" s="52" t="s">
        <v>38</v>
      </c>
      <c r="K36" s="52">
        <v>1</v>
      </c>
      <c r="L36" s="58"/>
      <c r="M36" s="58"/>
      <c r="N36" s="58"/>
      <c r="O36" s="58"/>
      <c r="P36" s="54">
        <v>5</v>
      </c>
      <c r="Q36" s="55">
        <f t="shared" si="2"/>
        <v>5.2</v>
      </c>
      <c r="R36" s="56" t="str">
        <f t="shared" si="4"/>
        <v>D+</v>
      </c>
      <c r="S36" s="57" t="str">
        <f t="shared" si="0"/>
        <v>Trung bình yếu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1:38" ht="23" customHeight="1" x14ac:dyDescent="0.35">
      <c r="B37" s="46">
        <v>29</v>
      </c>
      <c r="C37" s="47" t="s">
        <v>1219</v>
      </c>
      <c r="D37" s="48" t="s">
        <v>1220</v>
      </c>
      <c r="E37" s="49" t="s">
        <v>237</v>
      </c>
      <c r="F37" s="50"/>
      <c r="G37" s="47" t="s">
        <v>874</v>
      </c>
      <c r="H37" s="51">
        <v>7</v>
      </c>
      <c r="I37" s="52">
        <v>4</v>
      </c>
      <c r="J37" s="52" t="s">
        <v>38</v>
      </c>
      <c r="K37" s="52">
        <v>1</v>
      </c>
      <c r="L37" s="58"/>
      <c r="M37" s="58"/>
      <c r="N37" s="58"/>
      <c r="O37" s="58"/>
      <c r="P37" s="54">
        <v>4</v>
      </c>
      <c r="Q37" s="55">
        <f t="shared" si="2"/>
        <v>4</v>
      </c>
      <c r="R37" s="56" t="str">
        <f t="shared" si="4"/>
        <v>D</v>
      </c>
      <c r="S37" s="57" t="str">
        <f t="shared" si="0"/>
        <v>Trung bình yếu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1:38" ht="23" customHeight="1" x14ac:dyDescent="0.35">
      <c r="B38" s="46">
        <v>30</v>
      </c>
      <c r="C38" s="47" t="s">
        <v>1221</v>
      </c>
      <c r="D38" s="48" t="s">
        <v>1222</v>
      </c>
      <c r="E38" s="49" t="s">
        <v>237</v>
      </c>
      <c r="F38" s="50"/>
      <c r="G38" s="47" t="s">
        <v>474</v>
      </c>
      <c r="H38" s="51">
        <v>10</v>
      </c>
      <c r="I38" s="52">
        <v>6</v>
      </c>
      <c r="J38" s="52" t="s">
        <v>38</v>
      </c>
      <c r="K38" s="52">
        <v>6</v>
      </c>
      <c r="L38" s="58"/>
      <c r="M38" s="58"/>
      <c r="N38" s="58"/>
      <c r="O38" s="58"/>
      <c r="P38" s="54">
        <v>8</v>
      </c>
      <c r="Q38" s="55">
        <f t="shared" si="2"/>
        <v>7.8</v>
      </c>
      <c r="R38" s="56" t="str">
        <f t="shared" si="4"/>
        <v>B</v>
      </c>
      <c r="S38" s="57" t="str">
        <f t="shared" si="0"/>
        <v>Khá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1:38" ht="23" customHeight="1" x14ac:dyDescent="0.35">
      <c r="B39" s="46">
        <v>31</v>
      </c>
      <c r="C39" s="47" t="s">
        <v>1223</v>
      </c>
      <c r="D39" s="48" t="s">
        <v>332</v>
      </c>
      <c r="E39" s="49" t="s">
        <v>1224</v>
      </c>
      <c r="F39" s="50"/>
      <c r="G39" s="47" t="s">
        <v>640</v>
      </c>
      <c r="H39" s="51">
        <v>10</v>
      </c>
      <c r="I39" s="52">
        <v>7</v>
      </c>
      <c r="J39" s="52" t="s">
        <v>38</v>
      </c>
      <c r="K39" s="52">
        <v>4</v>
      </c>
      <c r="L39" s="58"/>
      <c r="M39" s="58"/>
      <c r="N39" s="58"/>
      <c r="O39" s="58"/>
      <c r="P39" s="54">
        <v>6</v>
      </c>
      <c r="Q39" s="55">
        <f t="shared" si="2"/>
        <v>6.3</v>
      </c>
      <c r="R39" s="56" t="str">
        <f t="shared" si="4"/>
        <v>C</v>
      </c>
      <c r="S39" s="57" t="str">
        <f t="shared" si="0"/>
        <v>Trung bình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1:38" ht="23" customHeight="1" x14ac:dyDescent="0.35">
      <c r="B40" s="46">
        <v>32</v>
      </c>
      <c r="C40" s="47" t="s">
        <v>1225</v>
      </c>
      <c r="D40" s="48" t="s">
        <v>440</v>
      </c>
      <c r="E40" s="49" t="s">
        <v>429</v>
      </c>
      <c r="F40" s="50"/>
      <c r="G40" s="47" t="s">
        <v>1237</v>
      </c>
      <c r="H40" s="51">
        <v>5</v>
      </c>
      <c r="I40" s="52">
        <v>3</v>
      </c>
      <c r="J40" s="52" t="s">
        <v>38</v>
      </c>
      <c r="K40" s="52">
        <v>1</v>
      </c>
      <c r="L40" s="58"/>
      <c r="M40" s="58"/>
      <c r="N40" s="58"/>
      <c r="O40" s="58"/>
      <c r="P40" s="54" t="s">
        <v>1479</v>
      </c>
      <c r="Q40" s="55">
        <f t="shared" si="2"/>
        <v>0</v>
      </c>
      <c r="R40" s="56" t="str">
        <f t="shared" si="4"/>
        <v>F</v>
      </c>
      <c r="S40" s="57" t="str">
        <f t="shared" si="0"/>
        <v>Kém</v>
      </c>
      <c r="T40" s="41" t="str">
        <f t="shared" si="3"/>
        <v>Vắng</v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1:38" ht="23" customHeight="1" x14ac:dyDescent="0.35">
      <c r="B41" s="46">
        <v>33</v>
      </c>
      <c r="C41" s="47" t="s">
        <v>1226</v>
      </c>
      <c r="D41" s="48" t="s">
        <v>1227</v>
      </c>
      <c r="E41" s="49" t="s">
        <v>616</v>
      </c>
      <c r="F41" s="50"/>
      <c r="G41" s="47" t="s">
        <v>100</v>
      </c>
      <c r="H41" s="51">
        <v>0</v>
      </c>
      <c r="I41" s="52">
        <v>0</v>
      </c>
      <c r="J41" s="52" t="s">
        <v>38</v>
      </c>
      <c r="K41" s="52">
        <v>0</v>
      </c>
      <c r="L41" s="58"/>
      <c r="M41" s="58"/>
      <c r="N41" s="58"/>
      <c r="O41" s="58"/>
      <c r="P41" s="54" t="s">
        <v>1481</v>
      </c>
      <c r="Q41" s="55">
        <f t="shared" si="2"/>
        <v>0</v>
      </c>
      <c r="R41" s="56" t="str">
        <f t="shared" si="4"/>
        <v>F</v>
      </c>
      <c r="S41" s="57" t="str">
        <f t="shared" si="0"/>
        <v>Kém</v>
      </c>
      <c r="T41" s="41" t="str">
        <f t="shared" si="3"/>
        <v>Không đủ ĐKDT</v>
      </c>
      <c r="U41" s="1"/>
      <c r="V41" s="44" t="str">
        <f t="shared" si="1"/>
        <v>Học lại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1:38" ht="23" customHeight="1" x14ac:dyDescent="0.35">
      <c r="B42" s="46">
        <v>34</v>
      </c>
      <c r="C42" s="47" t="s">
        <v>1228</v>
      </c>
      <c r="D42" s="48" t="s">
        <v>1229</v>
      </c>
      <c r="E42" s="49" t="s">
        <v>1230</v>
      </c>
      <c r="F42" s="50"/>
      <c r="G42" s="47" t="s">
        <v>977</v>
      </c>
      <c r="H42" s="51">
        <v>10</v>
      </c>
      <c r="I42" s="52">
        <v>4</v>
      </c>
      <c r="J42" s="52" t="s">
        <v>38</v>
      </c>
      <c r="K42" s="52">
        <v>1</v>
      </c>
      <c r="L42" s="58"/>
      <c r="M42" s="58"/>
      <c r="N42" s="58"/>
      <c r="O42" s="58"/>
      <c r="P42" s="54">
        <v>4</v>
      </c>
      <c r="Q42" s="55">
        <f t="shared" si="2"/>
        <v>4.3</v>
      </c>
      <c r="R42" s="56" t="str">
        <f t="shared" si="4"/>
        <v>D</v>
      </c>
      <c r="S42" s="57" t="str">
        <f t="shared" si="0"/>
        <v>Trung bình yếu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1:38" ht="23" customHeight="1" x14ac:dyDescent="0.35">
      <c r="B43" s="46">
        <v>35</v>
      </c>
      <c r="C43" s="47" t="s">
        <v>1231</v>
      </c>
      <c r="D43" s="48" t="s">
        <v>1232</v>
      </c>
      <c r="E43" s="49" t="s">
        <v>623</v>
      </c>
      <c r="F43" s="50"/>
      <c r="G43" s="47" t="s">
        <v>1173</v>
      </c>
      <c r="H43" s="51">
        <v>5</v>
      </c>
      <c r="I43" s="52">
        <v>0</v>
      </c>
      <c r="J43" s="52" t="s">
        <v>38</v>
      </c>
      <c r="K43" s="52">
        <v>0</v>
      </c>
      <c r="L43" s="58"/>
      <c r="M43" s="58"/>
      <c r="N43" s="58"/>
      <c r="O43" s="58"/>
      <c r="P43" s="54" t="s">
        <v>1481</v>
      </c>
      <c r="Q43" s="55">
        <f t="shared" si="2"/>
        <v>0</v>
      </c>
      <c r="R43" s="56" t="str">
        <f t="shared" si="4"/>
        <v>F</v>
      </c>
      <c r="S43" s="57" t="str">
        <f t="shared" si="0"/>
        <v>Kém</v>
      </c>
      <c r="T43" s="41" t="str">
        <f t="shared" si="3"/>
        <v>Không đủ ĐKDT</v>
      </c>
      <c r="U43" s="1"/>
      <c r="V43" s="44" t="str">
        <f t="shared" si="1"/>
        <v>Học lại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1:38" ht="23" customHeight="1" x14ac:dyDescent="0.35">
      <c r="B44" s="104">
        <v>36</v>
      </c>
      <c r="C44" s="66" t="s">
        <v>1233</v>
      </c>
      <c r="D44" s="67" t="s">
        <v>1234</v>
      </c>
      <c r="E44" s="68" t="s">
        <v>1235</v>
      </c>
      <c r="F44" s="69"/>
      <c r="G44" s="66" t="s">
        <v>1238</v>
      </c>
      <c r="H44" s="70">
        <v>10</v>
      </c>
      <c r="I44" s="71">
        <v>9</v>
      </c>
      <c r="J44" s="52" t="s">
        <v>38</v>
      </c>
      <c r="K44" s="71">
        <v>6</v>
      </c>
      <c r="L44" s="72"/>
      <c r="M44" s="72"/>
      <c r="N44" s="72"/>
      <c r="O44" s="72"/>
      <c r="P44" s="65">
        <v>9</v>
      </c>
      <c r="Q44" s="105">
        <f t="shared" si="2"/>
        <v>8.8000000000000007</v>
      </c>
      <c r="R44" s="73" t="str">
        <f t="shared" si="4"/>
        <v>A</v>
      </c>
      <c r="S44" s="74" t="str">
        <f t="shared" si="0"/>
        <v>Giỏi</v>
      </c>
      <c r="T44" s="99" t="str">
        <f t="shared" si="3"/>
        <v/>
      </c>
      <c r="U44" s="1"/>
      <c r="V44" s="44" t="str">
        <f t="shared" si="1"/>
        <v>Đạt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1:38" ht="23" hidden="1" customHeight="1" x14ac:dyDescent="0.35">
      <c r="A45" s="64"/>
      <c r="B45" s="117" t="s">
        <v>39</v>
      </c>
      <c r="C45" s="117"/>
      <c r="D45" s="76"/>
      <c r="E45" s="77"/>
      <c r="F45" s="77"/>
      <c r="G45" s="77"/>
      <c r="H45" s="78"/>
      <c r="I45" s="79"/>
      <c r="J45" s="79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1"/>
    </row>
    <row r="46" spans="1:38" ht="23" hidden="1" customHeight="1" x14ac:dyDescent="0.35">
      <c r="A46" s="64"/>
      <c r="B46" s="81" t="s">
        <v>40</v>
      </c>
      <c r="C46" s="81"/>
      <c r="D46" s="82">
        <f>+$Y$7</f>
        <v>36</v>
      </c>
      <c r="E46" s="83" t="s">
        <v>41</v>
      </c>
      <c r="F46" s="83"/>
      <c r="G46" s="116" t="s">
        <v>42</v>
      </c>
      <c r="H46" s="116"/>
      <c r="I46" s="116"/>
      <c r="J46" s="116"/>
      <c r="K46" s="116"/>
      <c r="L46" s="116"/>
      <c r="M46" s="116"/>
      <c r="N46" s="116"/>
      <c r="O46" s="116"/>
      <c r="P46" s="43">
        <f>$Y$7 -COUNTIF($T$8:$T$205,"Vắng") -COUNTIF($T$8:$T$205,"Vắng có phép") - COUNTIF($T$8:$T$205,"Đình chỉ thi") - COUNTIF($T$8:$T$205,"Không đủ ĐKDT")</f>
        <v>27</v>
      </c>
      <c r="Q46" s="43"/>
      <c r="R46" s="84"/>
      <c r="S46" s="85"/>
      <c r="T46" s="85" t="s">
        <v>41</v>
      </c>
      <c r="U46" s="1"/>
    </row>
    <row r="47" spans="1:38" ht="23" hidden="1" customHeight="1" x14ac:dyDescent="0.35">
      <c r="A47" s="64"/>
      <c r="B47" s="81" t="s">
        <v>43</v>
      </c>
      <c r="C47" s="81"/>
      <c r="D47" s="82">
        <f>+$AJ$7</f>
        <v>24</v>
      </c>
      <c r="E47" s="83" t="s">
        <v>41</v>
      </c>
      <c r="F47" s="83"/>
      <c r="G47" s="116" t="s">
        <v>44</v>
      </c>
      <c r="H47" s="116"/>
      <c r="I47" s="116"/>
      <c r="J47" s="116"/>
      <c r="K47" s="116"/>
      <c r="L47" s="116"/>
      <c r="M47" s="116"/>
      <c r="N47" s="116"/>
      <c r="O47" s="116"/>
      <c r="P47" s="86">
        <f>COUNTIF($T$8:$T$81,"Vắng")</f>
        <v>2</v>
      </c>
      <c r="Q47" s="86"/>
      <c r="R47" s="87"/>
      <c r="S47" s="85"/>
      <c r="T47" s="85" t="s">
        <v>41</v>
      </c>
      <c r="U47" s="1"/>
    </row>
    <row r="48" spans="1:38" ht="23" hidden="1" customHeight="1" x14ac:dyDescent="0.35">
      <c r="A48" s="64"/>
      <c r="B48" s="81" t="s">
        <v>45</v>
      </c>
      <c r="C48" s="81"/>
      <c r="D48" s="88">
        <f>COUNTIF(V9:V44,"Học lại")</f>
        <v>12</v>
      </c>
      <c r="E48" s="83" t="s">
        <v>41</v>
      </c>
      <c r="F48" s="83"/>
      <c r="G48" s="116" t="s">
        <v>46</v>
      </c>
      <c r="H48" s="116"/>
      <c r="I48" s="116"/>
      <c r="J48" s="116"/>
      <c r="K48" s="116"/>
      <c r="L48" s="116"/>
      <c r="M48" s="116"/>
      <c r="N48" s="116"/>
      <c r="O48" s="116"/>
      <c r="P48" s="43">
        <f>COUNTIF($T$8:$T$81,"Vắng có phép")</f>
        <v>0</v>
      </c>
      <c r="Q48" s="43"/>
      <c r="R48" s="84"/>
      <c r="S48" s="85"/>
      <c r="T48" s="85" t="s">
        <v>41</v>
      </c>
      <c r="U48" s="1"/>
    </row>
    <row r="49" spans="1:38" ht="23" hidden="1" customHeight="1" x14ac:dyDescent="0.35">
      <c r="A49" s="64"/>
      <c r="B49" s="75"/>
      <c r="C49" s="76"/>
      <c r="D49" s="76"/>
      <c r="E49" s="77"/>
      <c r="F49" s="77"/>
      <c r="G49" s="77"/>
      <c r="H49" s="78"/>
      <c r="I49" s="79"/>
      <c r="J49" s="79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1"/>
    </row>
    <row r="50" spans="1:38" x14ac:dyDescent="0.35">
      <c r="B50" s="89" t="s">
        <v>47</v>
      </c>
      <c r="C50" s="89"/>
      <c r="D50" s="90">
        <f>COUNTIF(V9:V44,"Thi lại")</f>
        <v>0</v>
      </c>
      <c r="E50" s="91" t="s">
        <v>41</v>
      </c>
      <c r="F50" s="1"/>
      <c r="G50" s="1"/>
      <c r="H50" s="1"/>
      <c r="I50" s="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"/>
    </row>
    <row r="51" spans="1:38" x14ac:dyDescent="0.35">
      <c r="B51" s="89"/>
      <c r="C51" s="89"/>
      <c r="D51" s="90"/>
      <c r="E51" s="91"/>
      <c r="F51" s="1"/>
      <c r="G51" s="1"/>
      <c r="H51" s="1"/>
      <c r="I51" s="1"/>
      <c r="J51" s="121" t="s">
        <v>1485</v>
      </c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"/>
    </row>
    <row r="52" spans="1:38" ht="34.5" customHeight="1" x14ac:dyDescent="0.35">
      <c r="A52" s="92"/>
      <c r="B52" s="113" t="s">
        <v>48</v>
      </c>
      <c r="C52" s="113"/>
      <c r="D52" s="113"/>
      <c r="E52" s="113"/>
      <c r="F52" s="113"/>
      <c r="G52" s="113"/>
      <c r="H52" s="113"/>
      <c r="I52" s="93"/>
      <c r="J52" s="122" t="s">
        <v>53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"/>
    </row>
    <row r="53" spans="1:38" ht="4.5" customHeight="1" x14ac:dyDescent="0.35">
      <c r="A53" s="64"/>
      <c r="B53" s="75"/>
      <c r="C53" s="94"/>
      <c r="D53" s="94"/>
      <c r="E53" s="95"/>
      <c r="F53" s="95"/>
      <c r="G53" s="95"/>
      <c r="H53" s="96"/>
      <c r="I53" s="97"/>
      <c r="J53" s="9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38" s="64" customFormat="1" x14ac:dyDescent="0.35">
      <c r="B54" s="113" t="s">
        <v>49</v>
      </c>
      <c r="C54" s="113"/>
      <c r="D54" s="115" t="s">
        <v>50</v>
      </c>
      <c r="E54" s="115"/>
      <c r="F54" s="115"/>
      <c r="G54" s="115"/>
      <c r="H54" s="115"/>
      <c r="I54" s="97"/>
      <c r="J54" s="97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4" customFormat="1" x14ac:dyDescent="0.35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64" customFormat="1" x14ac:dyDescent="0.35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s="64" customFormat="1" x14ac:dyDescent="0.35">
      <c r="A57" s="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s="64" customFormat="1" ht="9.75" customHeight="1" x14ac:dyDescent="0.35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s="64" customFormat="1" ht="3.75" customHeight="1" x14ac:dyDescent="0.35">
      <c r="A59" s="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s="64" customFormat="1" ht="18" customHeight="1" x14ac:dyDescent="0.35">
      <c r="A60" s="4"/>
      <c r="B60" s="111" t="s">
        <v>1482</v>
      </c>
      <c r="C60" s="111"/>
      <c r="D60" s="111" t="s">
        <v>1483</v>
      </c>
      <c r="E60" s="111"/>
      <c r="F60" s="111"/>
      <c r="G60" s="111"/>
      <c r="H60" s="111"/>
      <c r="I60" s="111"/>
      <c r="J60" s="111" t="s">
        <v>54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"/>
      <c r="V60" s="2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s="64" customFormat="1" ht="4.5" customHeight="1" x14ac:dyDescent="0.35">
      <c r="A61" s="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ht="39" customHeight="1" x14ac:dyDescent="0.35">
      <c r="B62" s="112"/>
      <c r="C62" s="113"/>
      <c r="D62" s="113"/>
      <c r="E62" s="113"/>
      <c r="F62" s="113"/>
      <c r="G62" s="113"/>
      <c r="H62" s="112"/>
      <c r="I62" s="112"/>
      <c r="J62" s="112"/>
      <c r="K62" s="112"/>
      <c r="L62" s="112"/>
      <c r="M62" s="112"/>
      <c r="N62" s="114"/>
      <c r="O62" s="114"/>
      <c r="P62" s="114"/>
      <c r="Q62" s="114"/>
      <c r="R62" s="114"/>
      <c r="S62" s="114"/>
      <c r="T62" s="114"/>
    </row>
    <row r="63" spans="1:38" x14ac:dyDescent="0.35">
      <c r="B63" s="75"/>
      <c r="C63" s="94"/>
      <c r="D63" s="94"/>
      <c r="E63" s="95"/>
      <c r="F63" s="95"/>
      <c r="G63" s="95"/>
      <c r="H63" s="96"/>
      <c r="I63" s="97"/>
      <c r="J63" s="97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38" x14ac:dyDescent="0.35">
      <c r="B64" s="113"/>
      <c r="C64" s="113"/>
      <c r="D64" s="115"/>
      <c r="E64" s="115"/>
      <c r="F64" s="115"/>
      <c r="G64" s="115"/>
      <c r="H64" s="115"/>
      <c r="I64" s="97"/>
      <c r="J64" s="97"/>
      <c r="K64" s="80"/>
      <c r="L64" s="80"/>
      <c r="M64" s="80"/>
      <c r="N64" s="80"/>
      <c r="O64" s="80"/>
      <c r="P64" s="80"/>
      <c r="Q64" s="80"/>
      <c r="R64" s="80"/>
      <c r="S64" s="80"/>
      <c r="T64" s="80"/>
    </row>
    <row r="65" spans="2:20" x14ac:dyDescent="0.3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70" spans="2:20" x14ac:dyDescent="0.35"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B6:B7"/>
    <mergeCell ref="C6:C7"/>
    <mergeCell ref="D6:E7"/>
    <mergeCell ref="F6:F7"/>
    <mergeCell ref="B4:C4"/>
    <mergeCell ref="E4:F4"/>
    <mergeCell ref="G4:K4"/>
    <mergeCell ref="O4:T4"/>
    <mergeCell ref="AD3:AE5"/>
    <mergeCell ref="AF3:AG5"/>
    <mergeCell ref="AH3:AI5"/>
    <mergeCell ref="AJ3:AK5"/>
    <mergeCell ref="W3:W6"/>
    <mergeCell ref="X3:X6"/>
    <mergeCell ref="Y3:Y6"/>
    <mergeCell ref="Z3:AC5"/>
    <mergeCell ref="B3:C3"/>
    <mergeCell ref="D3:N3"/>
    <mergeCell ref="O3:S3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54:C54"/>
    <mergeCell ref="D54:H54"/>
    <mergeCell ref="J50:T50"/>
    <mergeCell ref="J51:T51"/>
    <mergeCell ref="B52:H52"/>
    <mergeCell ref="J52:T52"/>
    <mergeCell ref="G48:O48"/>
    <mergeCell ref="B45:C45"/>
    <mergeCell ref="G46:O46"/>
    <mergeCell ref="G47:O47"/>
    <mergeCell ref="M6:N6"/>
    <mergeCell ref="O6:O7"/>
    <mergeCell ref="N70:T70"/>
    <mergeCell ref="B60:C60"/>
    <mergeCell ref="D60:I60"/>
    <mergeCell ref="J60:T60"/>
    <mergeCell ref="B62:G62"/>
    <mergeCell ref="H62:M62"/>
    <mergeCell ref="N62:T62"/>
    <mergeCell ref="B64:C64"/>
    <mergeCell ref="D64:H64"/>
    <mergeCell ref="B70:D70"/>
    <mergeCell ref="E70:G70"/>
    <mergeCell ref="H70:M70"/>
  </mergeCells>
  <conditionalFormatting sqref="H9:P10 H11:I11 K11:P11 J11:J44">
    <cfRule type="cellIs" dxfId="131" priority="14" operator="greaterThan">
      <formula>10</formula>
    </cfRule>
  </conditionalFormatting>
  <conditionalFormatting sqref="P9:P11">
    <cfRule type="cellIs" dxfId="130" priority="10" operator="greaterThan">
      <formula>10</formula>
    </cfRule>
    <cfRule type="cellIs" dxfId="129" priority="11" operator="greaterThan">
      <formula>10</formula>
    </cfRule>
    <cfRule type="cellIs" dxfId="128" priority="12" operator="greaterThan">
      <formula>10</formula>
    </cfRule>
  </conditionalFormatting>
  <conditionalFormatting sqref="H9:K10 H11:I11 K11 J11:J44">
    <cfRule type="cellIs" dxfId="127" priority="9" operator="greaterThan">
      <formula>10</formula>
    </cfRule>
  </conditionalFormatting>
  <conditionalFormatting sqref="O2">
    <cfRule type="duplicateValues" dxfId="126" priority="8"/>
  </conditionalFormatting>
  <conditionalFormatting sqref="O2">
    <cfRule type="duplicateValues" dxfId="125" priority="7"/>
  </conditionalFormatting>
  <conditionalFormatting sqref="H12:I44 K12:P44">
    <cfRule type="cellIs" dxfId="124" priority="6" operator="greaterThan">
      <formula>10</formula>
    </cfRule>
  </conditionalFormatting>
  <conditionalFormatting sqref="P12:P44">
    <cfRule type="cellIs" dxfId="123" priority="2" operator="greaterThan">
      <formula>10</formula>
    </cfRule>
    <cfRule type="cellIs" dxfId="122" priority="3" operator="greaterThan">
      <formula>10</formula>
    </cfRule>
    <cfRule type="cellIs" dxfId="121" priority="4" operator="greaterThan">
      <formula>10</formula>
    </cfRule>
  </conditionalFormatting>
  <conditionalFormatting sqref="H12:I44 K12:K44">
    <cfRule type="cellIs" dxfId="120" priority="1" operator="greaterThan">
      <formula>10</formula>
    </cfRule>
  </conditionalFormatting>
  <conditionalFormatting sqref="C1:C11 C45:C1048576">
    <cfRule type="duplicateValues" dxfId="119" priority="50"/>
  </conditionalFormatting>
  <conditionalFormatting sqref="C12:C44">
    <cfRule type="duplicateValues" dxfId="118" priority="53"/>
  </conditionalFormatting>
  <dataValidations count="2">
    <dataValidation allowBlank="1" showInputMessage="1" showErrorMessage="1" errorTitle="Không xóa dữ liệu" error="Không xóa dữ liệu" prompt="Không xóa dữ liệu" sqref="D48 W3:AK7 X2:AK2 X9 AL2:AL7 V9:W44"/>
    <dataValidation type="decimal" allowBlank="1" showInputMessage="1" showErrorMessage="1" sqref="H9:K44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L61"/>
  <sheetViews>
    <sheetView zoomScaleNormal="100" workbookViewId="0">
      <pane ySplit="2" topLeftCell="A32" activePane="bottomLeft" state="frozen"/>
      <selection activeCell="T80" sqref="T80"/>
      <selection pane="bottomLeft" activeCell="A42" sqref="A42:XFD51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6.08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1.16406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644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43683</v>
      </c>
      <c r="H4" s="146"/>
      <c r="I4" s="146"/>
      <c r="J4" s="146"/>
      <c r="K4" s="146"/>
      <c r="L4" s="10"/>
      <c r="M4" s="10"/>
      <c r="N4" s="10"/>
      <c r="O4" s="144" t="s">
        <v>1474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34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6" t="s">
        <v>35</v>
      </c>
      <c r="N7" s="106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27</v>
      </c>
      <c r="Z7" s="7">
        <f>COUNTIF($S$8:$S$66,"Khiển trách")</f>
        <v>0</v>
      </c>
      <c r="AA7" s="7">
        <f>COUNTIF($S$8:$S$66,"Cảnh cáo")</f>
        <v>0</v>
      </c>
      <c r="AB7" s="7">
        <f>COUNTIF($S$8:$S$66,"Đình chỉ thi")</f>
        <v>0</v>
      </c>
      <c r="AC7" s="20">
        <f>+($Z$7+$AA$7+$AB$7)/$Y$7*100%</f>
        <v>0</v>
      </c>
      <c r="AD7" s="7">
        <f>SUM(COUNTIF($S$8:$S$64,"Vắng"),COUNTIF($S$8:$S$64,"Vắng có phép"))</f>
        <v>0</v>
      </c>
      <c r="AE7" s="21">
        <f>+$AD$7/$Y$7</f>
        <v>0</v>
      </c>
      <c r="AF7" s="22">
        <f>COUNTIF($V$8:$V$64,"Thi lại")</f>
        <v>0</v>
      </c>
      <c r="AG7" s="21">
        <f>+$AF$7/$Y$7</f>
        <v>0</v>
      </c>
      <c r="AH7" s="22">
        <f>COUNTIF($V$8:$V$65,"Học lại")</f>
        <v>18</v>
      </c>
      <c r="AI7" s="21">
        <f>+$AH$7/$Y$7</f>
        <v>0.66666666666666663</v>
      </c>
      <c r="AJ7" s="7">
        <f>COUNTIF($V$9:$V$65,"Đạt")</f>
        <v>9</v>
      </c>
      <c r="AK7" s="20">
        <f>+$AJ$7/$Y$7</f>
        <v>0.33333333333333331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987</v>
      </c>
      <c r="D9" s="33" t="s">
        <v>177</v>
      </c>
      <c r="E9" s="34" t="s">
        <v>64</v>
      </c>
      <c r="F9" s="35"/>
      <c r="G9" s="32" t="s">
        <v>208</v>
      </c>
      <c r="H9" s="36">
        <v>7</v>
      </c>
      <c r="I9" s="37">
        <v>2</v>
      </c>
      <c r="J9" s="37" t="s">
        <v>38</v>
      </c>
      <c r="K9" s="37">
        <v>2</v>
      </c>
      <c r="L9" s="38"/>
      <c r="M9" s="38"/>
      <c r="N9" s="38"/>
      <c r="O9" s="38"/>
      <c r="P9" s="39">
        <v>1</v>
      </c>
      <c r="Q9" s="55">
        <f>IF(P9="H","I",IF(OR(P9="DC",P9="C",P9="V"),0,ROUND(SUMPRODUCT(H9:P9,$H$8:$P$8)/100,1)))</f>
        <v>1.8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35" si="0">IF($Q9&lt;4,"Kém",IF(AND($Q9&gt;=4,$Q9&lt;=5.4),"Trung bình yếu",IF(AND($Q9&gt;=5.5,$Q9&lt;=6.9),"Trung bình",IF(AND($Q9&gt;=7,$Q9&lt;=8.4),"Khá",IF(AND($Q9&gt;=8.5,$Q9&lt;=10),"Giỏi","")))))</f>
        <v>Kém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35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988</v>
      </c>
      <c r="D10" s="48" t="s">
        <v>182</v>
      </c>
      <c r="E10" s="49" t="s">
        <v>498</v>
      </c>
      <c r="F10" s="50"/>
      <c r="G10" s="47" t="s">
        <v>875</v>
      </c>
      <c r="H10" s="51">
        <v>8</v>
      </c>
      <c r="I10" s="52">
        <v>8</v>
      </c>
      <c r="J10" s="52" t="s">
        <v>38</v>
      </c>
      <c r="K10" s="52">
        <v>8</v>
      </c>
      <c r="L10" s="53"/>
      <c r="M10" s="53"/>
      <c r="N10" s="53"/>
      <c r="O10" s="53"/>
      <c r="P10" s="54">
        <v>4</v>
      </c>
      <c r="Q10" s="55">
        <f t="shared" ref="Q10:Q35" si="2">IF(P10="H","I",IF(OR(P10="DC",P10="C",P10="V"),0,ROUND(SUMPRODUCT(H10:P10,$H$8:$P$8)/100,1)))</f>
        <v>5.2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57" t="str">
        <f t="shared" si="0"/>
        <v>Trung bình yếu</v>
      </c>
      <c r="T10" s="41" t="str">
        <f t="shared" ref="T10:T35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989</v>
      </c>
      <c r="D11" s="48" t="s">
        <v>203</v>
      </c>
      <c r="E11" s="49" t="s">
        <v>794</v>
      </c>
      <c r="F11" s="50"/>
      <c r="G11" s="47" t="s">
        <v>70</v>
      </c>
      <c r="H11" s="51">
        <v>6</v>
      </c>
      <c r="I11" s="52">
        <v>0</v>
      </c>
      <c r="J11" s="52" t="s">
        <v>38</v>
      </c>
      <c r="K11" s="52">
        <v>0</v>
      </c>
      <c r="L11" s="58"/>
      <c r="M11" s="58"/>
      <c r="N11" s="58"/>
      <c r="O11" s="58"/>
      <c r="P11" s="54" t="s">
        <v>1481</v>
      </c>
      <c r="Q11" s="55">
        <f t="shared" si="2"/>
        <v>0</v>
      </c>
      <c r="R11" s="56" t="str">
        <f t="shared" ref="R11:R35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7" t="str">
        <f t="shared" si="0"/>
        <v>Kém</v>
      </c>
      <c r="T11" s="41" t="str">
        <f t="shared" si="3"/>
        <v>Không đủ ĐKDT</v>
      </c>
      <c r="U11" s="1"/>
      <c r="V11" s="44" t="str">
        <f t="shared" si="1"/>
        <v>Học lại</v>
      </c>
      <c r="W11" s="44"/>
      <c r="X11" s="59"/>
      <c r="Y11" s="59"/>
      <c r="Z11" s="107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990</v>
      </c>
      <c r="D12" s="48" t="s">
        <v>991</v>
      </c>
      <c r="E12" s="49" t="s">
        <v>664</v>
      </c>
      <c r="F12" s="50"/>
      <c r="G12" s="47" t="s">
        <v>1036</v>
      </c>
      <c r="H12" s="51">
        <v>9</v>
      </c>
      <c r="I12" s="52">
        <v>2</v>
      </c>
      <c r="J12" s="52" t="s">
        <v>38</v>
      </c>
      <c r="K12" s="52">
        <v>1</v>
      </c>
      <c r="L12" s="58"/>
      <c r="M12" s="58"/>
      <c r="N12" s="58"/>
      <c r="O12" s="58"/>
      <c r="P12" s="54">
        <v>4</v>
      </c>
      <c r="Q12" s="55">
        <f t="shared" si="2"/>
        <v>4</v>
      </c>
      <c r="R12" s="56" t="str">
        <f t="shared" si="4"/>
        <v>D</v>
      </c>
      <c r="S12" s="57" t="str">
        <f t="shared" si="0"/>
        <v>Trung bình yếu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992</v>
      </c>
      <c r="D13" s="48" t="s">
        <v>493</v>
      </c>
      <c r="E13" s="49" t="s">
        <v>92</v>
      </c>
      <c r="F13" s="50"/>
      <c r="G13" s="47" t="s">
        <v>1037</v>
      </c>
      <c r="H13" s="51">
        <v>8</v>
      </c>
      <c r="I13" s="52">
        <v>8</v>
      </c>
      <c r="J13" s="52" t="s">
        <v>38</v>
      </c>
      <c r="K13" s="52">
        <v>9</v>
      </c>
      <c r="L13" s="58"/>
      <c r="M13" s="58"/>
      <c r="N13" s="58"/>
      <c r="O13" s="58"/>
      <c r="P13" s="54">
        <v>4</v>
      </c>
      <c r="Q13" s="55">
        <f t="shared" si="2"/>
        <v>5.3</v>
      </c>
      <c r="R13" s="56" t="str">
        <f t="shared" si="4"/>
        <v>D+</v>
      </c>
      <c r="S13" s="57" t="str">
        <f t="shared" si="0"/>
        <v>Trung bình yếu</v>
      </c>
      <c r="T13" s="41" t="str">
        <f t="shared" si="3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993</v>
      </c>
      <c r="D14" s="48" t="s">
        <v>607</v>
      </c>
      <c r="E14" s="49" t="s">
        <v>115</v>
      </c>
      <c r="F14" s="50"/>
      <c r="G14" s="47" t="s">
        <v>259</v>
      </c>
      <c r="H14" s="51">
        <v>6</v>
      </c>
      <c r="I14" s="52">
        <v>2</v>
      </c>
      <c r="J14" s="52" t="s">
        <v>38</v>
      </c>
      <c r="K14" s="52">
        <v>2</v>
      </c>
      <c r="L14" s="58"/>
      <c r="M14" s="58"/>
      <c r="N14" s="58"/>
      <c r="O14" s="58"/>
      <c r="P14" s="54">
        <v>8</v>
      </c>
      <c r="Q14" s="55">
        <f t="shared" si="2"/>
        <v>6.6</v>
      </c>
      <c r="R14" s="56" t="str">
        <f t="shared" si="4"/>
        <v>C+</v>
      </c>
      <c r="S14" s="57" t="str">
        <f t="shared" si="0"/>
        <v>Trung bình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994</v>
      </c>
      <c r="D15" s="48" t="s">
        <v>995</v>
      </c>
      <c r="E15" s="49" t="s">
        <v>996</v>
      </c>
      <c r="F15" s="50"/>
      <c r="G15" s="47" t="s">
        <v>238</v>
      </c>
      <c r="H15" s="51">
        <v>6</v>
      </c>
      <c r="I15" s="52">
        <v>2</v>
      </c>
      <c r="J15" s="52" t="s">
        <v>38</v>
      </c>
      <c r="K15" s="52">
        <v>2</v>
      </c>
      <c r="L15" s="58"/>
      <c r="M15" s="58"/>
      <c r="N15" s="58"/>
      <c r="O15" s="58"/>
      <c r="P15" s="54" t="s">
        <v>1479</v>
      </c>
      <c r="Q15" s="55">
        <f t="shared" si="2"/>
        <v>0</v>
      </c>
      <c r="R15" s="56" t="str">
        <f t="shared" si="4"/>
        <v>F</v>
      </c>
      <c r="S15" s="57" t="str">
        <f t="shared" si="0"/>
        <v>Kém</v>
      </c>
      <c r="T15" s="41" t="str">
        <f t="shared" si="3"/>
        <v>Vắng</v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997</v>
      </c>
      <c r="D16" s="48" t="s">
        <v>998</v>
      </c>
      <c r="E16" s="49" t="s">
        <v>999</v>
      </c>
      <c r="F16" s="50"/>
      <c r="G16" s="47" t="s">
        <v>165</v>
      </c>
      <c r="H16" s="51">
        <v>8</v>
      </c>
      <c r="I16" s="52">
        <v>2</v>
      </c>
      <c r="J16" s="52" t="s">
        <v>38</v>
      </c>
      <c r="K16" s="52">
        <v>4</v>
      </c>
      <c r="L16" s="58"/>
      <c r="M16" s="58"/>
      <c r="N16" s="58"/>
      <c r="O16" s="58"/>
      <c r="P16" s="54">
        <v>1</v>
      </c>
      <c r="Q16" s="55">
        <f t="shared" si="2"/>
        <v>2.1</v>
      </c>
      <c r="R16" s="56" t="str">
        <f t="shared" si="4"/>
        <v>F</v>
      </c>
      <c r="S16" s="57" t="str">
        <f t="shared" si="0"/>
        <v>Kém</v>
      </c>
      <c r="T16" s="41" t="str">
        <f t="shared" si="3"/>
        <v/>
      </c>
      <c r="U16" s="1"/>
      <c r="V16" s="44" t="str">
        <f t="shared" si="1"/>
        <v>Học lại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1000</v>
      </c>
      <c r="D17" s="48" t="s">
        <v>1001</v>
      </c>
      <c r="E17" s="49" t="s">
        <v>126</v>
      </c>
      <c r="F17" s="50"/>
      <c r="G17" s="47" t="s">
        <v>786</v>
      </c>
      <c r="H17" s="51">
        <v>9</v>
      </c>
      <c r="I17" s="52">
        <v>9</v>
      </c>
      <c r="J17" s="52" t="s">
        <v>38</v>
      </c>
      <c r="K17" s="52">
        <v>8</v>
      </c>
      <c r="L17" s="58"/>
      <c r="M17" s="58"/>
      <c r="N17" s="58"/>
      <c r="O17" s="58"/>
      <c r="P17" s="54">
        <v>1</v>
      </c>
      <c r="Q17" s="55">
        <f t="shared" si="2"/>
        <v>3.3</v>
      </c>
      <c r="R17" s="56" t="str">
        <f t="shared" si="4"/>
        <v>F</v>
      </c>
      <c r="S17" s="57" t="str">
        <f t="shared" si="0"/>
        <v>Kém</v>
      </c>
      <c r="T17" s="41" t="str">
        <f t="shared" si="3"/>
        <v/>
      </c>
      <c r="U17" s="1"/>
      <c r="V17" s="44" t="str">
        <f t="shared" si="1"/>
        <v>Học lại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1002</v>
      </c>
      <c r="D18" s="48" t="s">
        <v>1003</v>
      </c>
      <c r="E18" s="49" t="s">
        <v>356</v>
      </c>
      <c r="F18" s="50"/>
      <c r="G18" s="47" t="s">
        <v>875</v>
      </c>
      <c r="H18" s="51">
        <v>6</v>
      </c>
      <c r="I18" s="52">
        <v>4</v>
      </c>
      <c r="J18" s="52" t="s">
        <v>38</v>
      </c>
      <c r="K18" s="52">
        <v>6</v>
      </c>
      <c r="L18" s="58"/>
      <c r="M18" s="58"/>
      <c r="N18" s="58"/>
      <c r="O18" s="58"/>
      <c r="P18" s="54">
        <v>6</v>
      </c>
      <c r="Q18" s="55">
        <f t="shared" si="2"/>
        <v>5.8</v>
      </c>
      <c r="R18" s="56" t="str">
        <f t="shared" si="4"/>
        <v>C</v>
      </c>
      <c r="S18" s="57" t="str">
        <f t="shared" si="0"/>
        <v>Trung bình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1004</v>
      </c>
      <c r="D19" s="48" t="s">
        <v>1005</v>
      </c>
      <c r="E19" s="49" t="s">
        <v>147</v>
      </c>
      <c r="F19" s="50"/>
      <c r="G19" s="47" t="s">
        <v>70</v>
      </c>
      <c r="H19" s="51">
        <v>6</v>
      </c>
      <c r="I19" s="52">
        <v>4</v>
      </c>
      <c r="J19" s="52" t="s">
        <v>38</v>
      </c>
      <c r="K19" s="52">
        <v>1</v>
      </c>
      <c r="L19" s="58"/>
      <c r="M19" s="58"/>
      <c r="N19" s="58"/>
      <c r="O19" s="58"/>
      <c r="P19" s="54">
        <v>1</v>
      </c>
      <c r="Q19" s="55">
        <f t="shared" si="2"/>
        <v>1.8</v>
      </c>
      <c r="R19" s="56" t="str">
        <f t="shared" si="4"/>
        <v>F</v>
      </c>
      <c r="S19" s="57" t="str">
        <f t="shared" si="0"/>
        <v>Kém</v>
      </c>
      <c r="T19" s="41" t="str">
        <f t="shared" si="3"/>
        <v/>
      </c>
      <c r="U19" s="1"/>
      <c r="V19" s="44" t="str">
        <f t="shared" si="1"/>
        <v>Học lại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1006</v>
      </c>
      <c r="D20" s="48" t="s">
        <v>308</v>
      </c>
      <c r="E20" s="49" t="s">
        <v>1007</v>
      </c>
      <c r="F20" s="50"/>
      <c r="G20" s="47" t="s">
        <v>1038</v>
      </c>
      <c r="H20" s="51">
        <v>6</v>
      </c>
      <c r="I20" s="52">
        <v>2</v>
      </c>
      <c r="J20" s="52" t="s">
        <v>38</v>
      </c>
      <c r="K20" s="52">
        <v>2</v>
      </c>
      <c r="L20" s="58"/>
      <c r="M20" s="58"/>
      <c r="N20" s="58"/>
      <c r="O20" s="58"/>
      <c r="P20" s="54">
        <v>1</v>
      </c>
      <c r="Q20" s="55">
        <f t="shared" si="2"/>
        <v>1.7</v>
      </c>
      <c r="R20" s="56" t="str">
        <f t="shared" si="4"/>
        <v>F</v>
      </c>
      <c r="S20" s="57" t="str">
        <f t="shared" si="0"/>
        <v>Kém</v>
      </c>
      <c r="T20" s="41" t="str">
        <f t="shared" si="3"/>
        <v/>
      </c>
      <c r="U20" s="1"/>
      <c r="V20" s="44" t="str">
        <f t="shared" si="1"/>
        <v>Học lại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1008</v>
      </c>
      <c r="D21" s="48" t="s">
        <v>1009</v>
      </c>
      <c r="E21" s="49" t="s">
        <v>162</v>
      </c>
      <c r="F21" s="50"/>
      <c r="G21" s="47" t="s">
        <v>639</v>
      </c>
      <c r="H21" s="51">
        <v>6</v>
      </c>
      <c r="I21" s="52">
        <v>2</v>
      </c>
      <c r="J21" s="52" t="s">
        <v>38</v>
      </c>
      <c r="K21" s="52">
        <v>2</v>
      </c>
      <c r="L21" s="58"/>
      <c r="M21" s="58"/>
      <c r="N21" s="58"/>
      <c r="O21" s="58"/>
      <c r="P21" s="54">
        <v>1</v>
      </c>
      <c r="Q21" s="55">
        <f t="shared" si="2"/>
        <v>1.7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1010</v>
      </c>
      <c r="D22" s="48" t="s">
        <v>1011</v>
      </c>
      <c r="E22" s="49" t="s">
        <v>1012</v>
      </c>
      <c r="F22" s="50"/>
      <c r="G22" s="47" t="s">
        <v>81</v>
      </c>
      <c r="H22" s="51">
        <v>10</v>
      </c>
      <c r="I22" s="52">
        <v>6</v>
      </c>
      <c r="J22" s="52" t="s">
        <v>38</v>
      </c>
      <c r="K22" s="52">
        <v>1</v>
      </c>
      <c r="L22" s="58"/>
      <c r="M22" s="58"/>
      <c r="N22" s="58"/>
      <c r="O22" s="58"/>
      <c r="P22" s="54">
        <v>4</v>
      </c>
      <c r="Q22" s="55">
        <f t="shared" si="2"/>
        <v>4.5</v>
      </c>
      <c r="R22" s="56" t="str">
        <f t="shared" si="4"/>
        <v>D</v>
      </c>
      <c r="S22" s="57" t="str">
        <f t="shared" si="0"/>
        <v>Trung bình yếu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1013</v>
      </c>
      <c r="D23" s="48" t="s">
        <v>587</v>
      </c>
      <c r="E23" s="49" t="s">
        <v>371</v>
      </c>
      <c r="F23" s="50"/>
      <c r="G23" s="47" t="s">
        <v>175</v>
      </c>
      <c r="H23" s="51">
        <v>6</v>
      </c>
      <c r="I23" s="52">
        <v>2</v>
      </c>
      <c r="J23" s="52" t="s">
        <v>38</v>
      </c>
      <c r="K23" s="52">
        <v>4</v>
      </c>
      <c r="L23" s="58"/>
      <c r="M23" s="58"/>
      <c r="N23" s="58"/>
      <c r="O23" s="58"/>
      <c r="P23" s="54">
        <v>1</v>
      </c>
      <c r="Q23" s="55">
        <f t="shared" si="2"/>
        <v>1.9</v>
      </c>
      <c r="R23" s="56" t="str">
        <f t="shared" si="4"/>
        <v>F</v>
      </c>
      <c r="S23" s="57" t="str">
        <f t="shared" si="0"/>
        <v>Kém</v>
      </c>
      <c r="T23" s="41" t="str">
        <f t="shared" si="3"/>
        <v/>
      </c>
      <c r="U23" s="1"/>
      <c r="V23" s="44" t="str">
        <f t="shared" si="1"/>
        <v>Học lại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1014</v>
      </c>
      <c r="D24" s="48" t="s">
        <v>1015</v>
      </c>
      <c r="E24" s="49" t="s">
        <v>1016</v>
      </c>
      <c r="F24" s="50"/>
      <c r="G24" s="47" t="s">
        <v>880</v>
      </c>
      <c r="H24" s="51">
        <v>10</v>
      </c>
      <c r="I24" s="52">
        <v>9</v>
      </c>
      <c r="J24" s="52" t="s">
        <v>38</v>
      </c>
      <c r="K24" s="52">
        <v>9</v>
      </c>
      <c r="L24" s="58"/>
      <c r="M24" s="58"/>
      <c r="N24" s="58"/>
      <c r="O24" s="58"/>
      <c r="P24" s="54">
        <v>9</v>
      </c>
      <c r="Q24" s="55">
        <f t="shared" si="2"/>
        <v>9.1</v>
      </c>
      <c r="R24" s="56" t="str">
        <f t="shared" si="4"/>
        <v>A+</v>
      </c>
      <c r="S24" s="57" t="str">
        <f t="shared" si="0"/>
        <v>Giỏi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1017</v>
      </c>
      <c r="D25" s="48" t="s">
        <v>520</v>
      </c>
      <c r="E25" s="49" t="s">
        <v>207</v>
      </c>
      <c r="F25" s="50"/>
      <c r="G25" s="47" t="s">
        <v>247</v>
      </c>
      <c r="H25" s="51">
        <v>6</v>
      </c>
      <c r="I25" s="52">
        <v>4</v>
      </c>
      <c r="J25" s="52" t="s">
        <v>38</v>
      </c>
      <c r="K25" s="52">
        <v>1</v>
      </c>
      <c r="L25" s="58"/>
      <c r="M25" s="58"/>
      <c r="N25" s="58"/>
      <c r="O25" s="58"/>
      <c r="P25" s="54">
        <v>4</v>
      </c>
      <c r="Q25" s="55">
        <f t="shared" si="2"/>
        <v>3.9</v>
      </c>
      <c r="R25" s="56" t="str">
        <f t="shared" si="4"/>
        <v>F</v>
      </c>
      <c r="S25" s="57" t="str">
        <f t="shared" si="0"/>
        <v>Kém</v>
      </c>
      <c r="T25" s="41" t="str">
        <f t="shared" si="3"/>
        <v/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1018</v>
      </c>
      <c r="D26" s="48" t="s">
        <v>1019</v>
      </c>
      <c r="E26" s="49" t="s">
        <v>207</v>
      </c>
      <c r="F26" s="50"/>
      <c r="G26" s="47" t="s">
        <v>112</v>
      </c>
      <c r="H26" s="51">
        <v>6</v>
      </c>
      <c r="I26" s="52">
        <v>0</v>
      </c>
      <c r="J26" s="52" t="s">
        <v>38</v>
      </c>
      <c r="K26" s="52">
        <v>0</v>
      </c>
      <c r="L26" s="58"/>
      <c r="M26" s="58"/>
      <c r="N26" s="58"/>
      <c r="O26" s="58"/>
      <c r="P26" s="54" t="s">
        <v>1481</v>
      </c>
      <c r="Q26" s="55">
        <f t="shared" si="2"/>
        <v>0</v>
      </c>
      <c r="R26" s="56" t="str">
        <f t="shared" si="4"/>
        <v>F</v>
      </c>
      <c r="S26" s="57" t="str">
        <f t="shared" si="0"/>
        <v>Kém</v>
      </c>
      <c r="T26" s="41" t="str">
        <f t="shared" si="3"/>
        <v>Không đủ ĐKDT</v>
      </c>
      <c r="U26" s="1"/>
      <c r="V26" s="44" t="str">
        <f t="shared" si="1"/>
        <v>Học lại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1020</v>
      </c>
      <c r="D27" s="48" t="s">
        <v>925</v>
      </c>
      <c r="E27" s="49" t="s">
        <v>395</v>
      </c>
      <c r="F27" s="50"/>
      <c r="G27" s="47" t="s">
        <v>639</v>
      </c>
      <c r="H27" s="51">
        <v>6</v>
      </c>
      <c r="I27" s="52">
        <v>0</v>
      </c>
      <c r="J27" s="52" t="s">
        <v>38</v>
      </c>
      <c r="K27" s="52">
        <v>0</v>
      </c>
      <c r="L27" s="58"/>
      <c r="M27" s="58"/>
      <c r="N27" s="58"/>
      <c r="O27" s="58"/>
      <c r="P27" s="54" t="s">
        <v>1481</v>
      </c>
      <c r="Q27" s="55">
        <f t="shared" si="2"/>
        <v>0</v>
      </c>
      <c r="R27" s="56" t="str">
        <f t="shared" si="4"/>
        <v>F</v>
      </c>
      <c r="S27" s="57" t="str">
        <f t="shared" si="0"/>
        <v>Kém</v>
      </c>
      <c r="T27" s="41" t="str">
        <f t="shared" si="3"/>
        <v>Không đủ ĐKDT</v>
      </c>
      <c r="U27" s="1"/>
      <c r="V27" s="44" t="str">
        <f t="shared" si="1"/>
        <v>Học lại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1021</v>
      </c>
      <c r="D28" s="48" t="s">
        <v>1022</v>
      </c>
      <c r="E28" s="49" t="s">
        <v>1023</v>
      </c>
      <c r="F28" s="50"/>
      <c r="G28" s="47" t="s">
        <v>251</v>
      </c>
      <c r="H28" s="51">
        <v>6</v>
      </c>
      <c r="I28" s="52">
        <v>4</v>
      </c>
      <c r="J28" s="52" t="s">
        <v>38</v>
      </c>
      <c r="K28" s="52">
        <v>1</v>
      </c>
      <c r="L28" s="58"/>
      <c r="M28" s="58"/>
      <c r="N28" s="58"/>
      <c r="O28" s="58"/>
      <c r="P28" s="54">
        <v>1</v>
      </c>
      <c r="Q28" s="55">
        <f t="shared" si="2"/>
        <v>1.8</v>
      </c>
      <c r="R28" s="56" t="str">
        <f t="shared" si="4"/>
        <v>F</v>
      </c>
      <c r="S28" s="57" t="str">
        <f t="shared" si="0"/>
        <v>Kém</v>
      </c>
      <c r="T28" s="41" t="str">
        <f t="shared" si="3"/>
        <v/>
      </c>
      <c r="U28" s="1"/>
      <c r="V28" s="44" t="str">
        <f t="shared" si="1"/>
        <v>Học lại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1024</v>
      </c>
      <c r="D29" s="48" t="s">
        <v>1025</v>
      </c>
      <c r="E29" s="49" t="s">
        <v>233</v>
      </c>
      <c r="F29" s="50"/>
      <c r="G29" s="47" t="s">
        <v>479</v>
      </c>
      <c r="H29" s="51">
        <v>6</v>
      </c>
      <c r="I29" s="52">
        <v>2</v>
      </c>
      <c r="J29" s="52" t="s">
        <v>38</v>
      </c>
      <c r="K29" s="52">
        <v>1</v>
      </c>
      <c r="L29" s="58"/>
      <c r="M29" s="58"/>
      <c r="N29" s="58"/>
      <c r="O29" s="58"/>
      <c r="P29" s="54">
        <v>1</v>
      </c>
      <c r="Q29" s="55">
        <f t="shared" si="2"/>
        <v>1.6</v>
      </c>
      <c r="R29" s="56" t="str">
        <f t="shared" si="4"/>
        <v>F</v>
      </c>
      <c r="S29" s="57" t="str">
        <f t="shared" si="0"/>
        <v>Kém</v>
      </c>
      <c r="T29" s="41" t="str">
        <f t="shared" si="3"/>
        <v/>
      </c>
      <c r="U29" s="1"/>
      <c r="V29" s="44" t="str">
        <f t="shared" si="1"/>
        <v>Học lại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1026</v>
      </c>
      <c r="D30" s="48" t="s">
        <v>1027</v>
      </c>
      <c r="E30" s="49" t="s">
        <v>1028</v>
      </c>
      <c r="F30" s="50"/>
      <c r="G30" s="47" t="s">
        <v>637</v>
      </c>
      <c r="H30" s="51">
        <v>6</v>
      </c>
      <c r="I30" s="52">
        <v>0</v>
      </c>
      <c r="J30" s="52" t="s">
        <v>38</v>
      </c>
      <c r="K30" s="52">
        <v>0</v>
      </c>
      <c r="L30" s="58"/>
      <c r="M30" s="58"/>
      <c r="N30" s="58"/>
      <c r="O30" s="58"/>
      <c r="P30" s="54" t="s">
        <v>1481</v>
      </c>
      <c r="Q30" s="55">
        <f t="shared" si="2"/>
        <v>0</v>
      </c>
      <c r="R30" s="56" t="str">
        <f t="shared" si="4"/>
        <v>F</v>
      </c>
      <c r="S30" s="57" t="str">
        <f t="shared" si="0"/>
        <v>Kém</v>
      </c>
      <c r="T30" s="41" t="str">
        <f t="shared" si="3"/>
        <v>Không đủ ĐKDT</v>
      </c>
      <c r="U30" s="1"/>
      <c r="V30" s="44" t="str">
        <f t="shared" si="1"/>
        <v>Học lại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1029</v>
      </c>
      <c r="D31" s="48" t="s">
        <v>721</v>
      </c>
      <c r="E31" s="49" t="s">
        <v>432</v>
      </c>
      <c r="F31" s="50"/>
      <c r="G31" s="47" t="s">
        <v>175</v>
      </c>
      <c r="H31" s="51">
        <v>9</v>
      </c>
      <c r="I31" s="52">
        <v>6</v>
      </c>
      <c r="J31" s="52" t="s">
        <v>38</v>
      </c>
      <c r="K31" s="52">
        <v>6</v>
      </c>
      <c r="L31" s="58"/>
      <c r="M31" s="58"/>
      <c r="N31" s="58"/>
      <c r="O31" s="58"/>
      <c r="P31" s="54">
        <v>1</v>
      </c>
      <c r="Q31" s="55">
        <f t="shared" si="2"/>
        <v>2.8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1030</v>
      </c>
      <c r="D32" s="48" t="s">
        <v>182</v>
      </c>
      <c r="E32" s="49" t="s">
        <v>618</v>
      </c>
      <c r="F32" s="50"/>
      <c r="G32" s="47" t="s">
        <v>175</v>
      </c>
      <c r="H32" s="51">
        <v>9</v>
      </c>
      <c r="I32" s="52">
        <v>6</v>
      </c>
      <c r="J32" s="52" t="s">
        <v>38</v>
      </c>
      <c r="K32" s="52">
        <v>8</v>
      </c>
      <c r="L32" s="58"/>
      <c r="M32" s="58"/>
      <c r="N32" s="58"/>
      <c r="O32" s="58"/>
      <c r="P32" s="54">
        <v>4</v>
      </c>
      <c r="Q32" s="55">
        <f t="shared" si="2"/>
        <v>5.0999999999999996</v>
      </c>
      <c r="R32" s="56" t="str">
        <f t="shared" si="4"/>
        <v>D+</v>
      </c>
      <c r="S32" s="57" t="str">
        <f t="shared" si="0"/>
        <v>Trung bình yếu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1:38" ht="18.75" customHeight="1" x14ac:dyDescent="0.35">
      <c r="B33" s="46">
        <v>25</v>
      </c>
      <c r="C33" s="47" t="s">
        <v>1031</v>
      </c>
      <c r="D33" s="48" t="s">
        <v>547</v>
      </c>
      <c r="E33" s="49" t="s">
        <v>618</v>
      </c>
      <c r="F33" s="50"/>
      <c r="G33" s="47" t="s">
        <v>1039</v>
      </c>
      <c r="H33" s="51">
        <v>7</v>
      </c>
      <c r="I33" s="52">
        <v>8</v>
      </c>
      <c r="J33" s="52" t="s">
        <v>38</v>
      </c>
      <c r="K33" s="52">
        <v>9</v>
      </c>
      <c r="L33" s="58"/>
      <c r="M33" s="58"/>
      <c r="N33" s="58"/>
      <c r="O33" s="58"/>
      <c r="P33" s="54">
        <v>1</v>
      </c>
      <c r="Q33" s="55">
        <f t="shared" si="2"/>
        <v>3.1</v>
      </c>
      <c r="R33" s="56" t="str">
        <f t="shared" si="4"/>
        <v>F</v>
      </c>
      <c r="S33" s="57" t="str">
        <f t="shared" si="0"/>
        <v>Kém</v>
      </c>
      <c r="T33" s="41" t="str">
        <f t="shared" si="3"/>
        <v/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1:38" ht="18.75" customHeight="1" x14ac:dyDescent="0.35">
      <c r="B34" s="46">
        <v>26</v>
      </c>
      <c r="C34" s="47" t="s">
        <v>1032</v>
      </c>
      <c r="D34" s="48" t="s">
        <v>1033</v>
      </c>
      <c r="E34" s="49" t="s">
        <v>1034</v>
      </c>
      <c r="F34" s="50"/>
      <c r="G34" s="47" t="s">
        <v>120</v>
      </c>
      <c r="H34" s="51">
        <v>9</v>
      </c>
      <c r="I34" s="52">
        <v>9</v>
      </c>
      <c r="J34" s="52" t="s">
        <v>38</v>
      </c>
      <c r="K34" s="52">
        <v>9</v>
      </c>
      <c r="L34" s="58"/>
      <c r="M34" s="58"/>
      <c r="N34" s="58"/>
      <c r="O34" s="58"/>
      <c r="P34" s="54">
        <v>8</v>
      </c>
      <c r="Q34" s="55">
        <f t="shared" si="2"/>
        <v>8.3000000000000007</v>
      </c>
      <c r="R34" s="56" t="str">
        <f t="shared" si="4"/>
        <v>B+</v>
      </c>
      <c r="S34" s="57" t="str">
        <f t="shared" si="0"/>
        <v>Khá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1:38" ht="18.75" customHeight="1" x14ac:dyDescent="0.35">
      <c r="B35" s="46">
        <v>27</v>
      </c>
      <c r="C35" s="47" t="s">
        <v>1035</v>
      </c>
      <c r="D35" s="48" t="s">
        <v>721</v>
      </c>
      <c r="E35" s="49" t="s">
        <v>280</v>
      </c>
      <c r="F35" s="50"/>
      <c r="G35" s="47" t="s">
        <v>169</v>
      </c>
      <c r="H35" s="51">
        <v>6</v>
      </c>
      <c r="I35" s="52">
        <v>0</v>
      </c>
      <c r="J35" s="52" t="s">
        <v>38</v>
      </c>
      <c r="K35" s="52">
        <v>0</v>
      </c>
      <c r="L35" s="58"/>
      <c r="M35" s="58"/>
      <c r="N35" s="58"/>
      <c r="O35" s="58"/>
      <c r="P35" s="54" t="s">
        <v>1481</v>
      </c>
      <c r="Q35" s="55">
        <f t="shared" si="2"/>
        <v>0</v>
      </c>
      <c r="R35" s="56" t="str">
        <f t="shared" si="4"/>
        <v>F</v>
      </c>
      <c r="S35" s="57" t="str">
        <f t="shared" si="0"/>
        <v>Kém</v>
      </c>
      <c r="T35" s="41" t="str">
        <f t="shared" si="3"/>
        <v>Không đủ ĐKDT</v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1:38" ht="16.5" hidden="1" x14ac:dyDescent="0.35">
      <c r="A36" s="64"/>
      <c r="B36" s="117" t="s">
        <v>39</v>
      </c>
      <c r="C36" s="117"/>
      <c r="D36" s="76"/>
      <c r="E36" s="77"/>
      <c r="F36" s="77"/>
      <c r="G36" s="77"/>
      <c r="H36" s="78"/>
      <c r="I36" s="79"/>
      <c r="J36" s="79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1"/>
    </row>
    <row r="37" spans="1:38" ht="16.5" hidden="1" customHeight="1" x14ac:dyDescent="0.35">
      <c r="A37" s="64"/>
      <c r="B37" s="81" t="s">
        <v>40</v>
      </c>
      <c r="C37" s="81"/>
      <c r="D37" s="82">
        <f>+$Y$7</f>
        <v>27</v>
      </c>
      <c r="E37" s="83" t="s">
        <v>41</v>
      </c>
      <c r="F37" s="83"/>
      <c r="G37" s="116" t="s">
        <v>42</v>
      </c>
      <c r="H37" s="116"/>
      <c r="I37" s="116"/>
      <c r="J37" s="116"/>
      <c r="K37" s="116"/>
      <c r="L37" s="116"/>
      <c r="M37" s="116"/>
      <c r="N37" s="116"/>
      <c r="O37" s="116"/>
      <c r="P37" s="43">
        <f>$Y$7 -COUNTIF($T$8:$T$196,"Vắng") -COUNTIF($T$8:$T$196,"Vắng có phép") - COUNTIF($T$8:$T$196,"Đình chỉ thi") - COUNTIF($T$8:$T$196,"Không đủ ĐKDT")</f>
        <v>21</v>
      </c>
      <c r="Q37" s="43"/>
      <c r="R37" s="84"/>
      <c r="S37" s="85"/>
      <c r="T37" s="85" t="s">
        <v>41</v>
      </c>
      <c r="U37" s="1"/>
    </row>
    <row r="38" spans="1:38" ht="16.5" hidden="1" customHeight="1" x14ac:dyDescent="0.35">
      <c r="A38" s="64"/>
      <c r="B38" s="81" t="s">
        <v>43</v>
      </c>
      <c r="C38" s="81"/>
      <c r="D38" s="82">
        <f>+$AJ$7</f>
        <v>9</v>
      </c>
      <c r="E38" s="83" t="s">
        <v>41</v>
      </c>
      <c r="F38" s="83"/>
      <c r="G38" s="116" t="s">
        <v>44</v>
      </c>
      <c r="H38" s="116"/>
      <c r="I38" s="116"/>
      <c r="J38" s="116"/>
      <c r="K38" s="116"/>
      <c r="L38" s="116"/>
      <c r="M38" s="116"/>
      <c r="N38" s="116"/>
      <c r="O38" s="116"/>
      <c r="P38" s="86">
        <f>COUNTIF($T$8:$T$72,"Vắng")</f>
        <v>1</v>
      </c>
      <c r="Q38" s="86"/>
      <c r="R38" s="87"/>
      <c r="S38" s="85"/>
      <c r="T38" s="85" t="s">
        <v>41</v>
      </c>
      <c r="U38" s="1"/>
    </row>
    <row r="39" spans="1:38" ht="16.5" hidden="1" customHeight="1" x14ac:dyDescent="0.35">
      <c r="A39" s="64"/>
      <c r="B39" s="81" t="s">
        <v>45</v>
      </c>
      <c r="C39" s="81"/>
      <c r="D39" s="88">
        <f>COUNTIF(V9:V35,"Học lại")</f>
        <v>18</v>
      </c>
      <c r="E39" s="83" t="s">
        <v>41</v>
      </c>
      <c r="F39" s="83"/>
      <c r="G39" s="116" t="s">
        <v>46</v>
      </c>
      <c r="H39" s="116"/>
      <c r="I39" s="116"/>
      <c r="J39" s="116"/>
      <c r="K39" s="116"/>
      <c r="L39" s="116"/>
      <c r="M39" s="116"/>
      <c r="N39" s="116"/>
      <c r="O39" s="116"/>
      <c r="P39" s="43">
        <f>COUNTIF($T$8:$T$72,"Vắng có phép")</f>
        <v>0</v>
      </c>
      <c r="Q39" s="43"/>
      <c r="R39" s="84"/>
      <c r="S39" s="85"/>
      <c r="T39" s="85" t="s">
        <v>41</v>
      </c>
      <c r="U39" s="1"/>
    </row>
    <row r="40" spans="1:38" ht="3" hidden="1" customHeight="1" x14ac:dyDescent="0.35">
      <c r="A40" s="64"/>
      <c r="B40" s="75"/>
      <c r="C40" s="76"/>
      <c r="D40" s="76"/>
      <c r="E40" s="77"/>
      <c r="F40" s="77"/>
      <c r="G40" s="77"/>
      <c r="H40" s="78"/>
      <c r="I40" s="79"/>
      <c r="J40" s="79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1"/>
    </row>
    <row r="41" spans="1:38" hidden="1" x14ac:dyDescent="0.35">
      <c r="B41" s="89" t="s">
        <v>47</v>
      </c>
      <c r="C41" s="89"/>
      <c r="D41" s="90">
        <f>COUNTIF(V9:V35,"Thi lại")</f>
        <v>0</v>
      </c>
      <c r="E41" s="91" t="s">
        <v>41</v>
      </c>
      <c r="F41" s="1"/>
      <c r="G41" s="1"/>
      <c r="H41" s="1"/>
      <c r="I41" s="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"/>
    </row>
    <row r="42" spans="1:38" x14ac:dyDescent="0.35">
      <c r="B42" s="89"/>
      <c r="C42" s="89"/>
      <c r="D42" s="90"/>
      <c r="E42" s="91"/>
      <c r="F42" s="1"/>
      <c r="G42" s="1"/>
      <c r="H42" s="1"/>
      <c r="I42" s="1"/>
      <c r="J42" s="121" t="s">
        <v>1485</v>
      </c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"/>
    </row>
    <row r="43" spans="1:38" ht="34.5" customHeight="1" x14ac:dyDescent="0.35">
      <c r="A43" s="92"/>
      <c r="B43" s="113" t="s">
        <v>48</v>
      </c>
      <c r="C43" s="113"/>
      <c r="D43" s="113"/>
      <c r="E43" s="113"/>
      <c r="F43" s="113"/>
      <c r="G43" s="113"/>
      <c r="H43" s="113"/>
      <c r="I43" s="93"/>
      <c r="J43" s="122" t="s">
        <v>53</v>
      </c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"/>
    </row>
    <row r="44" spans="1:38" ht="4.5" customHeight="1" x14ac:dyDescent="0.35">
      <c r="A44" s="64"/>
      <c r="B44" s="75"/>
      <c r="C44" s="94"/>
      <c r="D44" s="94"/>
      <c r="E44" s="95"/>
      <c r="F44" s="95"/>
      <c r="G44" s="95"/>
      <c r="H44" s="96"/>
      <c r="I44" s="97"/>
      <c r="J44" s="9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38" s="64" customFormat="1" x14ac:dyDescent="0.35">
      <c r="B45" s="113" t="s">
        <v>49</v>
      </c>
      <c r="C45" s="113"/>
      <c r="D45" s="115" t="s">
        <v>50</v>
      </c>
      <c r="E45" s="115"/>
      <c r="F45" s="115"/>
      <c r="G45" s="115"/>
      <c r="H45" s="115"/>
      <c r="I45" s="97"/>
      <c r="J45" s="97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1"/>
      <c r="V45" s="2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s="64" customFormat="1" x14ac:dyDescent="0.35">
      <c r="A46" s="4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s="64" customFormat="1" x14ac:dyDescent="0.35">
      <c r="A47" s="4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64" customFormat="1" x14ac:dyDescent="0.35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64" customFormat="1" ht="9.75" customHeight="1" x14ac:dyDescent="0.35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4" customFormat="1" ht="3.75" customHeight="1" x14ac:dyDescent="0.35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4" customFormat="1" ht="18" customHeight="1" x14ac:dyDescent="0.35">
      <c r="A51" s="4"/>
      <c r="B51" s="111" t="s">
        <v>1482</v>
      </c>
      <c r="C51" s="111"/>
      <c r="D51" s="111" t="s">
        <v>1483</v>
      </c>
      <c r="E51" s="111"/>
      <c r="F51" s="111"/>
      <c r="G51" s="111"/>
      <c r="H51" s="111"/>
      <c r="I51" s="111"/>
      <c r="J51" s="111" t="s">
        <v>54</v>
      </c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4" customFormat="1" ht="4.5" customHeight="1" x14ac:dyDescent="0.35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ht="39" customHeight="1" x14ac:dyDescent="0.35">
      <c r="B53" s="112"/>
      <c r="C53" s="113"/>
      <c r="D53" s="113"/>
      <c r="E53" s="113"/>
      <c r="F53" s="113"/>
      <c r="G53" s="113"/>
      <c r="H53" s="112"/>
      <c r="I53" s="112"/>
      <c r="J53" s="112"/>
      <c r="K53" s="112"/>
      <c r="L53" s="112"/>
      <c r="M53" s="112"/>
      <c r="N53" s="114"/>
      <c r="O53" s="114"/>
      <c r="P53" s="114"/>
      <c r="Q53" s="114"/>
      <c r="R53" s="114"/>
      <c r="S53" s="114"/>
      <c r="T53" s="114"/>
    </row>
    <row r="54" spans="1:38" x14ac:dyDescent="0.35">
      <c r="B54" s="75"/>
      <c r="C54" s="94"/>
      <c r="D54" s="94"/>
      <c r="E54" s="95"/>
      <c r="F54" s="95"/>
      <c r="G54" s="95"/>
      <c r="H54" s="96"/>
      <c r="I54" s="97"/>
      <c r="J54" s="97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38" x14ac:dyDescent="0.35">
      <c r="B55" s="113"/>
      <c r="C55" s="113"/>
      <c r="D55" s="115"/>
      <c r="E55" s="115"/>
      <c r="F55" s="115"/>
      <c r="G55" s="115"/>
      <c r="H55" s="115"/>
      <c r="I55" s="97"/>
      <c r="J55" s="97"/>
      <c r="K55" s="80"/>
      <c r="L55" s="80"/>
      <c r="M55" s="80"/>
      <c r="N55" s="80"/>
      <c r="O55" s="80"/>
      <c r="P55" s="80"/>
      <c r="Q55" s="80"/>
      <c r="R55" s="80"/>
      <c r="S55" s="80"/>
      <c r="T55" s="80"/>
    </row>
    <row r="56" spans="1:38" x14ac:dyDescent="0.3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61" spans="1:38" x14ac:dyDescent="0.35"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61:T61"/>
    <mergeCell ref="B51:C51"/>
    <mergeCell ref="D51:I51"/>
    <mergeCell ref="J51:T51"/>
    <mergeCell ref="B53:G53"/>
    <mergeCell ref="H53:M53"/>
    <mergeCell ref="N53:T53"/>
    <mergeCell ref="B55:C55"/>
    <mergeCell ref="D55:H55"/>
    <mergeCell ref="B61:D61"/>
    <mergeCell ref="E61:G61"/>
    <mergeCell ref="H61:M61"/>
    <mergeCell ref="G39:O39"/>
    <mergeCell ref="B36:C36"/>
    <mergeCell ref="G37:O37"/>
    <mergeCell ref="G38:O38"/>
    <mergeCell ref="M6:N6"/>
    <mergeCell ref="O6:O7"/>
    <mergeCell ref="B45:C45"/>
    <mergeCell ref="D45:H45"/>
    <mergeCell ref="J41:T41"/>
    <mergeCell ref="J42:T42"/>
    <mergeCell ref="B43:H43"/>
    <mergeCell ref="J43:T43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10 H11:I11 K11:P11 J11:J35">
    <cfRule type="cellIs" dxfId="117" priority="14" operator="greaterThan">
      <formula>10</formula>
    </cfRule>
  </conditionalFormatting>
  <conditionalFormatting sqref="P9:P11">
    <cfRule type="cellIs" dxfId="116" priority="10" operator="greaterThan">
      <formula>10</formula>
    </cfRule>
    <cfRule type="cellIs" dxfId="115" priority="11" operator="greaterThan">
      <formula>10</formula>
    </cfRule>
    <cfRule type="cellIs" dxfId="114" priority="12" operator="greaterThan">
      <formula>10</formula>
    </cfRule>
  </conditionalFormatting>
  <conditionalFormatting sqref="H9:K10 H11:I11 K11 J11:J35">
    <cfRule type="cellIs" dxfId="113" priority="9" operator="greaterThan">
      <formula>10</formula>
    </cfRule>
  </conditionalFormatting>
  <conditionalFormatting sqref="O2">
    <cfRule type="duplicateValues" dxfId="112" priority="8"/>
  </conditionalFormatting>
  <conditionalFormatting sqref="O2">
    <cfRule type="duplicateValues" dxfId="111" priority="7"/>
  </conditionalFormatting>
  <conditionalFormatting sqref="H12:I35 K12:P35">
    <cfRule type="cellIs" dxfId="110" priority="6" operator="greaterThan">
      <formula>10</formula>
    </cfRule>
  </conditionalFormatting>
  <conditionalFormatting sqref="P12:P35">
    <cfRule type="cellIs" dxfId="109" priority="2" operator="greaterThan">
      <formula>10</formula>
    </cfRule>
    <cfRule type="cellIs" dxfId="108" priority="3" operator="greaterThan">
      <formula>10</formula>
    </cfRule>
    <cfRule type="cellIs" dxfId="107" priority="4" operator="greaterThan">
      <formula>10</formula>
    </cfRule>
  </conditionalFormatting>
  <conditionalFormatting sqref="H12:I35 K12:K35">
    <cfRule type="cellIs" dxfId="106" priority="1" operator="greaterThan">
      <formula>10</formula>
    </cfRule>
  </conditionalFormatting>
  <conditionalFormatting sqref="C1:C11 C36:C1048576">
    <cfRule type="duplicateValues" dxfId="105" priority="30"/>
  </conditionalFormatting>
  <conditionalFormatting sqref="C12:C35">
    <cfRule type="duplicateValues" dxfId="104" priority="33"/>
  </conditionalFormatting>
  <dataValidations count="2">
    <dataValidation type="decimal" allowBlank="1" showInputMessage="1" showErrorMessage="1" sqref="H9:K35">
      <formula1>0</formula1>
      <formula2>10</formula2>
    </dataValidation>
    <dataValidation allowBlank="1" showInputMessage="1" showErrorMessage="1" errorTitle="Không xóa dữ liệu" error="Không xóa dữ liệu" prompt="Không xóa dữ liệu" sqref="D39 W3:AK7 X2:AK2 X9 AL2:AL7 V9:W35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0"/>
  <sheetViews>
    <sheetView zoomScaleNormal="100" workbookViewId="0">
      <pane ySplit="2" topLeftCell="A60" activePane="bottomLeft" state="frozen"/>
      <selection activeCell="T80" sqref="T80"/>
      <selection pane="bottomLeft" activeCell="A71" sqref="A71:XFD80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3.41406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643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1477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8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6" t="s">
        <v>35</v>
      </c>
      <c r="N7" s="106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56</v>
      </c>
      <c r="Z7" s="7">
        <f>COUNTIF($S$8:$S$95,"Khiển trách")</f>
        <v>0</v>
      </c>
      <c r="AA7" s="7">
        <f>COUNTIF($S$8:$S$95,"Cảnh cáo")</f>
        <v>0</v>
      </c>
      <c r="AB7" s="7">
        <f>COUNTIF($S$8:$S$95,"Đình chỉ thi")</f>
        <v>0</v>
      </c>
      <c r="AC7" s="20">
        <f>+($Z$7+$AA$7+$AB$7)/$Y$7*100%</f>
        <v>0</v>
      </c>
      <c r="AD7" s="7">
        <f>SUM(COUNTIF($S$8:$S$93,"Vắng"),COUNTIF($S$8:$S$93,"Vắng có phép"))</f>
        <v>0</v>
      </c>
      <c r="AE7" s="21">
        <f>+$AD$7/$Y$7</f>
        <v>0</v>
      </c>
      <c r="AF7" s="22">
        <f>COUNTIF($V$8:$V$93,"Thi lại")</f>
        <v>0</v>
      </c>
      <c r="AG7" s="21">
        <f>+$AF$7/$Y$7</f>
        <v>0</v>
      </c>
      <c r="AH7" s="22">
        <f>COUNTIF($V$8:$V$94,"Học lại")</f>
        <v>38</v>
      </c>
      <c r="AI7" s="21">
        <f>+$AH$7/$Y$7</f>
        <v>0.6785714285714286</v>
      </c>
      <c r="AJ7" s="7">
        <f>COUNTIF($V$9:$V$94,"Đạt")</f>
        <v>18</v>
      </c>
      <c r="AK7" s="20">
        <f>+$AJ$7/$Y$7</f>
        <v>0.32142857142857145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881</v>
      </c>
      <c r="D9" s="33" t="s">
        <v>882</v>
      </c>
      <c r="E9" s="34" t="s">
        <v>64</v>
      </c>
      <c r="F9" s="35"/>
      <c r="G9" s="32" t="s">
        <v>104</v>
      </c>
      <c r="H9" s="36">
        <v>6</v>
      </c>
      <c r="I9" s="37">
        <v>4</v>
      </c>
      <c r="J9" s="37" t="s">
        <v>38</v>
      </c>
      <c r="K9" s="37">
        <v>2</v>
      </c>
      <c r="L9" s="38"/>
      <c r="M9" s="38"/>
      <c r="N9" s="38"/>
      <c r="O9" s="38"/>
      <c r="P9" s="39">
        <v>1</v>
      </c>
      <c r="Q9" s="55">
        <f>IF(P9="H","I",IF(OR(P9="DC",P9="C",P9="V"),0,ROUND(SUMPRODUCT(H9:P9,$H$8:$P$8)/100,1)))</f>
        <v>1.9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64" si="0">IF($Q9&lt;4,"Kém",IF(AND($Q9&gt;=4,$Q9&lt;=5.4),"Trung bình yếu",IF(AND($Q9&gt;=5.5,$Q9&lt;=6.9),"Trung bình",IF(AND($Q9&gt;=7,$Q9&lt;=8.4),"Khá",IF(AND($Q9&gt;=8.5,$Q9&lt;=10),"Giỏi","")))))</f>
        <v>Kém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64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883</v>
      </c>
      <c r="D10" s="48" t="s">
        <v>489</v>
      </c>
      <c r="E10" s="49" t="s">
        <v>64</v>
      </c>
      <c r="F10" s="50"/>
      <c r="G10" s="47" t="s">
        <v>278</v>
      </c>
      <c r="H10" s="51">
        <v>6</v>
      </c>
      <c r="I10" s="52">
        <v>2</v>
      </c>
      <c r="J10" s="37" t="s">
        <v>38</v>
      </c>
      <c r="K10" s="52">
        <v>2</v>
      </c>
      <c r="L10" s="53"/>
      <c r="M10" s="53"/>
      <c r="N10" s="53"/>
      <c r="O10" s="53"/>
      <c r="P10" s="54" t="s">
        <v>1479</v>
      </c>
      <c r="Q10" s="55">
        <f t="shared" ref="Q10:Q64" si="2">IF(P10="H","I",IF(OR(P10="DC",P10="C",P10="V"),0,ROUND(SUMPRODUCT(H10:P10,$H$8:$P$8)/100,1)))</f>
        <v>0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7" t="str">
        <f t="shared" si="0"/>
        <v>Kém</v>
      </c>
      <c r="T10" s="41" t="str">
        <f t="shared" ref="T10:T64" si="3">+IF(OR($H10=0,$I10=0,$J10=0,$K10=0),"Không đủ ĐKDT",IF(AND(P10=0,Q10&gt;=4),"Không đạt",IF(P10="V", "Vắng", IF(P10="DC", "Đình chỉ thi",IF(P10="H", "Vắng có phép","")))))</f>
        <v>Vắng</v>
      </c>
      <c r="U10" s="1"/>
      <c r="V10" s="44" t="str">
        <f t="shared" si="1"/>
        <v>Học lại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884</v>
      </c>
      <c r="D11" s="48" t="s">
        <v>118</v>
      </c>
      <c r="E11" s="49" t="s">
        <v>64</v>
      </c>
      <c r="F11" s="50"/>
      <c r="G11" s="47" t="s">
        <v>165</v>
      </c>
      <c r="H11" s="51">
        <v>6</v>
      </c>
      <c r="I11" s="52">
        <v>8</v>
      </c>
      <c r="J11" s="37" t="s">
        <v>38</v>
      </c>
      <c r="K11" s="52">
        <v>6</v>
      </c>
      <c r="L11" s="58"/>
      <c r="M11" s="58"/>
      <c r="N11" s="58"/>
      <c r="O11" s="58"/>
      <c r="P11" s="54">
        <v>1</v>
      </c>
      <c r="Q11" s="55">
        <f t="shared" si="2"/>
        <v>2.7</v>
      </c>
      <c r="R11" s="56" t="str">
        <f t="shared" ref="R11:R64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7" t="str">
        <f t="shared" si="0"/>
        <v>Kém</v>
      </c>
      <c r="T11" s="41" t="str">
        <f t="shared" si="3"/>
        <v/>
      </c>
      <c r="U11" s="1"/>
      <c r="V11" s="44" t="str">
        <f t="shared" si="1"/>
        <v>Học lại</v>
      </c>
      <c r="W11" s="44"/>
      <c r="X11" s="59"/>
      <c r="Y11" s="59"/>
      <c r="Z11" s="107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885</v>
      </c>
      <c r="D12" s="48" t="s">
        <v>229</v>
      </c>
      <c r="E12" s="49" t="s">
        <v>64</v>
      </c>
      <c r="F12" s="50"/>
      <c r="G12" s="47" t="s">
        <v>77</v>
      </c>
      <c r="H12" s="51">
        <v>6</v>
      </c>
      <c r="I12" s="52">
        <v>3</v>
      </c>
      <c r="J12" s="37" t="s">
        <v>38</v>
      </c>
      <c r="K12" s="52">
        <v>2</v>
      </c>
      <c r="L12" s="58"/>
      <c r="M12" s="58"/>
      <c r="N12" s="58"/>
      <c r="O12" s="58"/>
      <c r="P12" s="54">
        <v>1</v>
      </c>
      <c r="Q12" s="55">
        <f t="shared" si="2"/>
        <v>1.8</v>
      </c>
      <c r="R12" s="56" t="str">
        <f t="shared" si="4"/>
        <v>F</v>
      </c>
      <c r="S12" s="57" t="str">
        <f t="shared" si="0"/>
        <v>Kém</v>
      </c>
      <c r="T12" s="41" t="str">
        <f t="shared" si="3"/>
        <v/>
      </c>
      <c r="U12" s="1"/>
      <c r="V12" s="44" t="str">
        <f t="shared" si="1"/>
        <v>Học lại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886</v>
      </c>
      <c r="D13" s="48" t="s">
        <v>887</v>
      </c>
      <c r="E13" s="49" t="s">
        <v>888</v>
      </c>
      <c r="F13" s="50"/>
      <c r="G13" s="47" t="s">
        <v>175</v>
      </c>
      <c r="H13" s="51">
        <v>9</v>
      </c>
      <c r="I13" s="52">
        <v>4</v>
      </c>
      <c r="J13" s="37" t="s">
        <v>38</v>
      </c>
      <c r="K13" s="52">
        <v>8</v>
      </c>
      <c r="L13" s="58"/>
      <c r="M13" s="58"/>
      <c r="N13" s="58"/>
      <c r="O13" s="58"/>
      <c r="P13" s="54">
        <v>1</v>
      </c>
      <c r="Q13" s="55">
        <f t="shared" si="2"/>
        <v>2.8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889</v>
      </c>
      <c r="D14" s="48" t="s">
        <v>890</v>
      </c>
      <c r="E14" s="49" t="s">
        <v>891</v>
      </c>
      <c r="F14" s="50"/>
      <c r="G14" s="47" t="s">
        <v>977</v>
      </c>
      <c r="H14" s="51">
        <v>6</v>
      </c>
      <c r="I14" s="52">
        <v>2</v>
      </c>
      <c r="J14" s="37" t="s">
        <v>38</v>
      </c>
      <c r="K14" s="52">
        <v>2</v>
      </c>
      <c r="L14" s="58"/>
      <c r="M14" s="58"/>
      <c r="N14" s="58"/>
      <c r="O14" s="58"/>
      <c r="P14" s="54">
        <v>1</v>
      </c>
      <c r="Q14" s="55">
        <f t="shared" si="2"/>
        <v>1.7</v>
      </c>
      <c r="R14" s="56" t="str">
        <f t="shared" si="4"/>
        <v>F</v>
      </c>
      <c r="S14" s="57" t="str">
        <f t="shared" si="0"/>
        <v>Kém</v>
      </c>
      <c r="T14" s="41" t="str">
        <f t="shared" si="3"/>
        <v/>
      </c>
      <c r="U14" s="1"/>
      <c r="V14" s="44" t="str">
        <f t="shared" si="1"/>
        <v>Học lại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892</v>
      </c>
      <c r="D15" s="48" t="s">
        <v>182</v>
      </c>
      <c r="E15" s="49" t="s">
        <v>664</v>
      </c>
      <c r="F15" s="50"/>
      <c r="G15" s="47" t="s">
        <v>782</v>
      </c>
      <c r="H15" s="51">
        <v>9</v>
      </c>
      <c r="I15" s="52">
        <v>4</v>
      </c>
      <c r="J15" s="37" t="s">
        <v>38</v>
      </c>
      <c r="K15" s="52">
        <v>6</v>
      </c>
      <c r="L15" s="58"/>
      <c r="M15" s="58"/>
      <c r="N15" s="58"/>
      <c r="O15" s="58"/>
      <c r="P15" s="54">
        <v>1</v>
      </c>
      <c r="Q15" s="55">
        <f t="shared" si="2"/>
        <v>2.6</v>
      </c>
      <c r="R15" s="56" t="str">
        <f t="shared" si="4"/>
        <v>F</v>
      </c>
      <c r="S15" s="57" t="str">
        <f t="shared" si="0"/>
        <v>Kém</v>
      </c>
      <c r="T15" s="41" t="str">
        <f t="shared" si="3"/>
        <v/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893</v>
      </c>
      <c r="D16" s="48" t="s">
        <v>177</v>
      </c>
      <c r="E16" s="49" t="s">
        <v>107</v>
      </c>
      <c r="F16" s="50"/>
      <c r="G16" s="47" t="s">
        <v>169</v>
      </c>
      <c r="H16" s="51">
        <v>9</v>
      </c>
      <c r="I16" s="52">
        <v>8</v>
      </c>
      <c r="J16" s="37" t="s">
        <v>38</v>
      </c>
      <c r="K16" s="52">
        <v>6</v>
      </c>
      <c r="L16" s="58"/>
      <c r="M16" s="58"/>
      <c r="N16" s="58"/>
      <c r="O16" s="58"/>
      <c r="P16" s="54">
        <v>6</v>
      </c>
      <c r="Q16" s="55">
        <f t="shared" si="2"/>
        <v>6.5</v>
      </c>
      <c r="R16" s="56" t="str">
        <f t="shared" si="4"/>
        <v>C+</v>
      </c>
      <c r="S16" s="57" t="str">
        <f t="shared" si="0"/>
        <v>Trung bình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894</v>
      </c>
      <c r="D17" s="48" t="s">
        <v>394</v>
      </c>
      <c r="E17" s="49" t="s">
        <v>107</v>
      </c>
      <c r="F17" s="50"/>
      <c r="G17" s="47" t="s">
        <v>476</v>
      </c>
      <c r="H17" s="51">
        <v>6</v>
      </c>
      <c r="I17" s="52">
        <v>2</v>
      </c>
      <c r="J17" s="37" t="s">
        <v>38</v>
      </c>
      <c r="K17" s="52">
        <v>2</v>
      </c>
      <c r="L17" s="58"/>
      <c r="M17" s="58"/>
      <c r="N17" s="58"/>
      <c r="O17" s="58"/>
      <c r="P17" s="54" t="s">
        <v>1479</v>
      </c>
      <c r="Q17" s="55">
        <f t="shared" si="2"/>
        <v>0</v>
      </c>
      <c r="R17" s="56" t="str">
        <f t="shared" si="4"/>
        <v>F</v>
      </c>
      <c r="S17" s="57" t="str">
        <f t="shared" si="0"/>
        <v>Kém</v>
      </c>
      <c r="T17" s="41" t="str">
        <f t="shared" si="3"/>
        <v>Vắng</v>
      </c>
      <c r="U17" s="1"/>
      <c r="V17" s="44" t="str">
        <f t="shared" si="1"/>
        <v>Học lại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895</v>
      </c>
      <c r="D18" s="48" t="s">
        <v>896</v>
      </c>
      <c r="E18" s="49" t="s">
        <v>107</v>
      </c>
      <c r="F18" s="50"/>
      <c r="G18" s="47" t="s">
        <v>104</v>
      </c>
      <c r="H18" s="51">
        <v>6</v>
      </c>
      <c r="I18" s="52">
        <v>2</v>
      </c>
      <c r="J18" s="37" t="s">
        <v>38</v>
      </c>
      <c r="K18" s="52">
        <v>4</v>
      </c>
      <c r="L18" s="58"/>
      <c r="M18" s="58"/>
      <c r="N18" s="58"/>
      <c r="O18" s="58"/>
      <c r="P18" s="54">
        <v>1</v>
      </c>
      <c r="Q18" s="55">
        <f t="shared" si="2"/>
        <v>1.9</v>
      </c>
      <c r="R18" s="56" t="str">
        <f t="shared" si="4"/>
        <v>F</v>
      </c>
      <c r="S18" s="57" t="str">
        <f t="shared" si="0"/>
        <v>Kém</v>
      </c>
      <c r="T18" s="41" t="str">
        <f t="shared" si="3"/>
        <v/>
      </c>
      <c r="U18" s="1"/>
      <c r="V18" s="44" t="str">
        <f t="shared" si="1"/>
        <v>Học lại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897</v>
      </c>
      <c r="D19" s="48" t="s">
        <v>95</v>
      </c>
      <c r="E19" s="49" t="s">
        <v>898</v>
      </c>
      <c r="F19" s="50"/>
      <c r="G19" s="47" t="s">
        <v>472</v>
      </c>
      <c r="H19" s="51">
        <v>8</v>
      </c>
      <c r="I19" s="52">
        <v>2</v>
      </c>
      <c r="J19" s="37" t="s">
        <v>38</v>
      </c>
      <c r="K19" s="52">
        <v>1</v>
      </c>
      <c r="L19" s="58"/>
      <c r="M19" s="58"/>
      <c r="N19" s="58"/>
      <c r="O19" s="58"/>
      <c r="P19" s="54">
        <v>4</v>
      </c>
      <c r="Q19" s="55">
        <f t="shared" si="2"/>
        <v>3.9</v>
      </c>
      <c r="R19" s="56" t="str">
        <f t="shared" si="4"/>
        <v>F</v>
      </c>
      <c r="S19" s="57" t="str">
        <f t="shared" si="0"/>
        <v>Kém</v>
      </c>
      <c r="T19" s="41" t="str">
        <f t="shared" si="3"/>
        <v/>
      </c>
      <c r="U19" s="1"/>
      <c r="V19" s="44" t="str">
        <f t="shared" si="1"/>
        <v>Học lại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899</v>
      </c>
      <c r="D20" s="48" t="s">
        <v>182</v>
      </c>
      <c r="E20" s="49" t="s">
        <v>115</v>
      </c>
      <c r="F20" s="50"/>
      <c r="G20" s="47" t="s">
        <v>467</v>
      </c>
      <c r="H20" s="51">
        <v>6</v>
      </c>
      <c r="I20" s="52">
        <v>0</v>
      </c>
      <c r="J20" s="37" t="s">
        <v>38</v>
      </c>
      <c r="K20" s="52">
        <v>0</v>
      </c>
      <c r="L20" s="58"/>
      <c r="M20" s="58"/>
      <c r="N20" s="58"/>
      <c r="O20" s="58"/>
      <c r="P20" s="54" t="s">
        <v>1481</v>
      </c>
      <c r="Q20" s="55">
        <f t="shared" si="2"/>
        <v>0</v>
      </c>
      <c r="R20" s="56" t="str">
        <f t="shared" si="4"/>
        <v>F</v>
      </c>
      <c r="S20" s="57" t="str">
        <f t="shared" si="0"/>
        <v>Kém</v>
      </c>
      <c r="T20" s="41" t="str">
        <f t="shared" si="3"/>
        <v>Không đủ ĐKDT</v>
      </c>
      <c r="U20" s="1"/>
      <c r="V20" s="44" t="str">
        <f t="shared" si="1"/>
        <v>Học lại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900</v>
      </c>
      <c r="D21" s="48" t="s">
        <v>612</v>
      </c>
      <c r="E21" s="49" t="s">
        <v>126</v>
      </c>
      <c r="F21" s="50"/>
      <c r="G21" s="47" t="s">
        <v>89</v>
      </c>
      <c r="H21" s="51">
        <v>7</v>
      </c>
      <c r="I21" s="52">
        <v>3</v>
      </c>
      <c r="J21" s="37" t="s">
        <v>38</v>
      </c>
      <c r="K21" s="52">
        <v>2</v>
      </c>
      <c r="L21" s="58"/>
      <c r="M21" s="58"/>
      <c r="N21" s="58"/>
      <c r="O21" s="58"/>
      <c r="P21" s="54">
        <v>1</v>
      </c>
      <c r="Q21" s="55">
        <f t="shared" si="2"/>
        <v>1.9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901</v>
      </c>
      <c r="D22" s="48" t="s">
        <v>902</v>
      </c>
      <c r="E22" s="49" t="s">
        <v>126</v>
      </c>
      <c r="F22" s="50"/>
      <c r="G22" s="47" t="s">
        <v>478</v>
      </c>
      <c r="H22" s="51">
        <v>9</v>
      </c>
      <c r="I22" s="52">
        <v>8</v>
      </c>
      <c r="J22" s="37" t="s">
        <v>38</v>
      </c>
      <c r="K22" s="52">
        <v>6</v>
      </c>
      <c r="L22" s="58"/>
      <c r="M22" s="58"/>
      <c r="N22" s="58"/>
      <c r="O22" s="58"/>
      <c r="P22" s="54">
        <v>4</v>
      </c>
      <c r="Q22" s="55">
        <f t="shared" si="2"/>
        <v>5.0999999999999996</v>
      </c>
      <c r="R22" s="56" t="str">
        <f t="shared" si="4"/>
        <v>D+</v>
      </c>
      <c r="S22" s="57" t="str">
        <f t="shared" si="0"/>
        <v>Trung bình yếu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903</v>
      </c>
      <c r="D23" s="48" t="s">
        <v>904</v>
      </c>
      <c r="E23" s="49" t="s">
        <v>905</v>
      </c>
      <c r="F23" s="50"/>
      <c r="G23" s="47" t="s">
        <v>278</v>
      </c>
      <c r="H23" s="51">
        <v>6</v>
      </c>
      <c r="I23" s="52">
        <v>2</v>
      </c>
      <c r="J23" s="37" t="s">
        <v>38</v>
      </c>
      <c r="K23" s="52">
        <v>3</v>
      </c>
      <c r="L23" s="58"/>
      <c r="M23" s="58"/>
      <c r="N23" s="58"/>
      <c r="O23" s="58"/>
      <c r="P23" s="54">
        <v>4</v>
      </c>
      <c r="Q23" s="55">
        <f t="shared" si="2"/>
        <v>3.9</v>
      </c>
      <c r="R23" s="56" t="str">
        <f t="shared" si="4"/>
        <v>F</v>
      </c>
      <c r="S23" s="57" t="str">
        <f t="shared" si="0"/>
        <v>Kém</v>
      </c>
      <c r="T23" s="41" t="str">
        <f t="shared" si="3"/>
        <v/>
      </c>
      <c r="U23" s="1"/>
      <c r="V23" s="44" t="str">
        <f t="shared" si="1"/>
        <v>Học lại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906</v>
      </c>
      <c r="D24" s="48" t="s">
        <v>907</v>
      </c>
      <c r="E24" s="49" t="s">
        <v>908</v>
      </c>
      <c r="F24" s="50"/>
      <c r="G24" s="47" t="s">
        <v>144</v>
      </c>
      <c r="H24" s="51">
        <v>9</v>
      </c>
      <c r="I24" s="52">
        <v>8</v>
      </c>
      <c r="J24" s="37" t="s">
        <v>38</v>
      </c>
      <c r="K24" s="52">
        <v>6</v>
      </c>
      <c r="L24" s="58"/>
      <c r="M24" s="58"/>
      <c r="N24" s="58"/>
      <c r="O24" s="58"/>
      <c r="P24" s="54">
        <v>1</v>
      </c>
      <c r="Q24" s="55">
        <f t="shared" si="2"/>
        <v>3</v>
      </c>
      <c r="R24" s="56" t="str">
        <f t="shared" si="4"/>
        <v>F</v>
      </c>
      <c r="S24" s="57" t="str">
        <f t="shared" si="0"/>
        <v>Kém</v>
      </c>
      <c r="T24" s="41" t="str">
        <f t="shared" si="3"/>
        <v/>
      </c>
      <c r="U24" s="1"/>
      <c r="V24" s="44" t="str">
        <f t="shared" si="1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909</v>
      </c>
      <c r="D25" s="48" t="s">
        <v>910</v>
      </c>
      <c r="E25" s="49" t="s">
        <v>686</v>
      </c>
      <c r="F25" s="50"/>
      <c r="G25" s="47" t="s">
        <v>476</v>
      </c>
      <c r="H25" s="51">
        <v>6</v>
      </c>
      <c r="I25" s="52">
        <v>9</v>
      </c>
      <c r="J25" s="37" t="s">
        <v>38</v>
      </c>
      <c r="K25" s="52">
        <v>9</v>
      </c>
      <c r="L25" s="58"/>
      <c r="M25" s="58"/>
      <c r="N25" s="58"/>
      <c r="O25" s="58"/>
      <c r="P25" s="54">
        <v>4</v>
      </c>
      <c r="Q25" s="55">
        <f t="shared" si="2"/>
        <v>5.2</v>
      </c>
      <c r="R25" s="56" t="str">
        <f t="shared" si="4"/>
        <v>D+</v>
      </c>
      <c r="S25" s="57" t="str">
        <f t="shared" si="0"/>
        <v>Trung bình yếu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911</v>
      </c>
      <c r="D26" s="48" t="s">
        <v>912</v>
      </c>
      <c r="E26" s="49" t="s">
        <v>147</v>
      </c>
      <c r="F26" s="50"/>
      <c r="G26" s="47" t="s">
        <v>878</v>
      </c>
      <c r="H26" s="51">
        <v>9</v>
      </c>
      <c r="I26" s="52">
        <v>6</v>
      </c>
      <c r="J26" s="37" t="s">
        <v>38</v>
      </c>
      <c r="K26" s="52">
        <v>4</v>
      </c>
      <c r="L26" s="58"/>
      <c r="M26" s="58"/>
      <c r="N26" s="58"/>
      <c r="O26" s="58"/>
      <c r="P26" s="54">
        <v>4</v>
      </c>
      <c r="Q26" s="55">
        <f t="shared" si="2"/>
        <v>4.7</v>
      </c>
      <c r="R26" s="56" t="str">
        <f t="shared" si="4"/>
        <v>D</v>
      </c>
      <c r="S26" s="57" t="str">
        <f t="shared" si="0"/>
        <v>Trung bình yếu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913</v>
      </c>
      <c r="D27" s="48" t="s">
        <v>632</v>
      </c>
      <c r="E27" s="49" t="s">
        <v>147</v>
      </c>
      <c r="F27" s="50"/>
      <c r="G27" s="47" t="s">
        <v>89</v>
      </c>
      <c r="H27" s="51">
        <v>8</v>
      </c>
      <c r="I27" s="52">
        <v>6</v>
      </c>
      <c r="J27" s="37" t="s">
        <v>38</v>
      </c>
      <c r="K27" s="52">
        <v>6</v>
      </c>
      <c r="L27" s="58"/>
      <c r="M27" s="58"/>
      <c r="N27" s="58"/>
      <c r="O27" s="58"/>
      <c r="P27" s="54">
        <v>1</v>
      </c>
      <c r="Q27" s="55">
        <f t="shared" si="2"/>
        <v>2.7</v>
      </c>
      <c r="R27" s="56" t="str">
        <f t="shared" si="4"/>
        <v>F</v>
      </c>
      <c r="S27" s="57" t="str">
        <f t="shared" si="0"/>
        <v>Kém</v>
      </c>
      <c r="T27" s="41" t="str">
        <f t="shared" si="3"/>
        <v/>
      </c>
      <c r="U27" s="1"/>
      <c r="V27" s="44" t="str">
        <f t="shared" si="1"/>
        <v>Học lại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914</v>
      </c>
      <c r="D28" s="48" t="s">
        <v>182</v>
      </c>
      <c r="E28" s="49" t="s">
        <v>156</v>
      </c>
      <c r="F28" s="50"/>
      <c r="G28" s="47" t="s">
        <v>978</v>
      </c>
      <c r="H28" s="51">
        <v>9</v>
      </c>
      <c r="I28" s="52">
        <v>4</v>
      </c>
      <c r="J28" s="37" t="s">
        <v>38</v>
      </c>
      <c r="K28" s="52">
        <v>9</v>
      </c>
      <c r="L28" s="58"/>
      <c r="M28" s="58"/>
      <c r="N28" s="58"/>
      <c r="O28" s="58"/>
      <c r="P28" s="54">
        <v>7</v>
      </c>
      <c r="Q28" s="55">
        <f t="shared" si="2"/>
        <v>7.1</v>
      </c>
      <c r="R28" s="56" t="str">
        <f t="shared" si="4"/>
        <v>B</v>
      </c>
      <c r="S28" s="57" t="str">
        <f t="shared" si="0"/>
        <v>Khá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915</v>
      </c>
      <c r="D29" s="48" t="s">
        <v>137</v>
      </c>
      <c r="E29" s="49" t="s">
        <v>159</v>
      </c>
      <c r="F29" s="50"/>
      <c r="G29" s="47" t="s">
        <v>104</v>
      </c>
      <c r="H29" s="51">
        <v>6</v>
      </c>
      <c r="I29" s="52">
        <v>6</v>
      </c>
      <c r="J29" s="37" t="s">
        <v>38</v>
      </c>
      <c r="K29" s="52">
        <v>4</v>
      </c>
      <c r="L29" s="58"/>
      <c r="M29" s="58"/>
      <c r="N29" s="58"/>
      <c r="O29" s="58"/>
      <c r="P29" s="54">
        <v>1</v>
      </c>
      <c r="Q29" s="55">
        <f t="shared" si="2"/>
        <v>2.2999999999999998</v>
      </c>
      <c r="R29" s="56" t="str">
        <f t="shared" si="4"/>
        <v>F</v>
      </c>
      <c r="S29" s="57" t="str">
        <f t="shared" si="0"/>
        <v>Kém</v>
      </c>
      <c r="T29" s="41" t="str">
        <f t="shared" si="3"/>
        <v/>
      </c>
      <c r="U29" s="1"/>
      <c r="V29" s="44" t="str">
        <f t="shared" si="1"/>
        <v>Học lại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916</v>
      </c>
      <c r="D30" s="48" t="s">
        <v>917</v>
      </c>
      <c r="E30" s="49" t="s">
        <v>162</v>
      </c>
      <c r="F30" s="50"/>
      <c r="G30" s="47" t="s">
        <v>476</v>
      </c>
      <c r="H30" s="51">
        <v>6</v>
      </c>
      <c r="I30" s="52">
        <v>2</v>
      </c>
      <c r="J30" s="37" t="s">
        <v>38</v>
      </c>
      <c r="K30" s="52">
        <v>3</v>
      </c>
      <c r="L30" s="58"/>
      <c r="M30" s="58"/>
      <c r="N30" s="58"/>
      <c r="O30" s="58"/>
      <c r="P30" s="54" t="s">
        <v>1479</v>
      </c>
      <c r="Q30" s="55">
        <f t="shared" si="2"/>
        <v>0</v>
      </c>
      <c r="R30" s="56" t="str">
        <f t="shared" si="4"/>
        <v>F</v>
      </c>
      <c r="S30" s="57" t="str">
        <f t="shared" si="0"/>
        <v>Kém</v>
      </c>
      <c r="T30" s="41" t="str">
        <f t="shared" si="3"/>
        <v>Vắng</v>
      </c>
      <c r="U30" s="1"/>
      <c r="V30" s="44" t="str">
        <f t="shared" si="1"/>
        <v>Học lại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918</v>
      </c>
      <c r="D31" s="48" t="s">
        <v>249</v>
      </c>
      <c r="E31" s="49" t="s">
        <v>172</v>
      </c>
      <c r="F31" s="50"/>
      <c r="G31" s="47" t="s">
        <v>96</v>
      </c>
      <c r="H31" s="51">
        <v>9</v>
      </c>
      <c r="I31" s="52">
        <v>3</v>
      </c>
      <c r="J31" s="37" t="s">
        <v>38</v>
      </c>
      <c r="K31" s="52">
        <v>6</v>
      </c>
      <c r="L31" s="58"/>
      <c r="M31" s="58"/>
      <c r="N31" s="58"/>
      <c r="O31" s="58"/>
      <c r="P31" s="54">
        <v>4</v>
      </c>
      <c r="Q31" s="55">
        <f t="shared" si="2"/>
        <v>4.5999999999999996</v>
      </c>
      <c r="R31" s="56" t="str">
        <f t="shared" si="4"/>
        <v>D</v>
      </c>
      <c r="S31" s="57" t="str">
        <f t="shared" si="0"/>
        <v>Trung bình yếu</v>
      </c>
      <c r="T31" s="41" t="str">
        <f t="shared" si="3"/>
        <v/>
      </c>
      <c r="U31" s="1"/>
      <c r="V31" s="44" t="str">
        <f t="shared" si="1"/>
        <v>Đạt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919</v>
      </c>
      <c r="D32" s="48" t="s">
        <v>158</v>
      </c>
      <c r="E32" s="49" t="s">
        <v>559</v>
      </c>
      <c r="F32" s="50"/>
      <c r="G32" s="47" t="s">
        <v>636</v>
      </c>
      <c r="H32" s="51">
        <v>9</v>
      </c>
      <c r="I32" s="52">
        <v>6</v>
      </c>
      <c r="J32" s="37" t="s">
        <v>38</v>
      </c>
      <c r="K32" s="52">
        <v>4</v>
      </c>
      <c r="L32" s="58"/>
      <c r="M32" s="58"/>
      <c r="N32" s="58"/>
      <c r="O32" s="58"/>
      <c r="P32" s="54">
        <v>4</v>
      </c>
      <c r="Q32" s="55">
        <f t="shared" si="2"/>
        <v>4.7</v>
      </c>
      <c r="R32" s="56" t="str">
        <f t="shared" si="4"/>
        <v>D</v>
      </c>
      <c r="S32" s="57" t="str">
        <f t="shared" si="0"/>
        <v>Trung bình yếu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920</v>
      </c>
      <c r="D33" s="48" t="s">
        <v>158</v>
      </c>
      <c r="E33" s="49" t="s">
        <v>559</v>
      </c>
      <c r="F33" s="50"/>
      <c r="G33" s="47" t="s">
        <v>977</v>
      </c>
      <c r="H33" s="51">
        <v>6</v>
      </c>
      <c r="I33" s="52">
        <v>4</v>
      </c>
      <c r="J33" s="37" t="s">
        <v>38</v>
      </c>
      <c r="K33" s="52">
        <v>4</v>
      </c>
      <c r="L33" s="58"/>
      <c r="M33" s="58"/>
      <c r="N33" s="58"/>
      <c r="O33" s="58"/>
      <c r="P33" s="54">
        <v>1</v>
      </c>
      <c r="Q33" s="55">
        <f t="shared" si="2"/>
        <v>2.1</v>
      </c>
      <c r="R33" s="56" t="str">
        <f t="shared" si="4"/>
        <v>F</v>
      </c>
      <c r="S33" s="57" t="str">
        <f t="shared" si="0"/>
        <v>Kém</v>
      </c>
      <c r="T33" s="41" t="str">
        <f t="shared" si="3"/>
        <v/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921</v>
      </c>
      <c r="D34" s="48" t="s">
        <v>922</v>
      </c>
      <c r="E34" s="49" t="s">
        <v>183</v>
      </c>
      <c r="F34" s="50"/>
      <c r="G34" s="47" t="s">
        <v>979</v>
      </c>
      <c r="H34" s="51">
        <v>6</v>
      </c>
      <c r="I34" s="52">
        <v>4</v>
      </c>
      <c r="J34" s="37" t="s">
        <v>38</v>
      </c>
      <c r="K34" s="52">
        <v>2</v>
      </c>
      <c r="L34" s="58"/>
      <c r="M34" s="58"/>
      <c r="N34" s="58"/>
      <c r="O34" s="58"/>
      <c r="P34" s="54">
        <v>1</v>
      </c>
      <c r="Q34" s="55">
        <f t="shared" si="2"/>
        <v>1.9</v>
      </c>
      <c r="R34" s="56" t="str">
        <f t="shared" si="4"/>
        <v>F</v>
      </c>
      <c r="S34" s="57" t="str">
        <f t="shared" si="0"/>
        <v>Kém</v>
      </c>
      <c r="T34" s="41" t="str">
        <f t="shared" si="3"/>
        <v/>
      </c>
      <c r="U34" s="1"/>
      <c r="V34" s="44" t="str">
        <f t="shared" si="1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923</v>
      </c>
      <c r="D35" s="48" t="s">
        <v>394</v>
      </c>
      <c r="E35" s="49" t="s">
        <v>183</v>
      </c>
      <c r="F35" s="50"/>
      <c r="G35" s="47" t="s">
        <v>135</v>
      </c>
      <c r="H35" s="51">
        <v>10</v>
      </c>
      <c r="I35" s="52">
        <v>2</v>
      </c>
      <c r="J35" s="37" t="s">
        <v>38</v>
      </c>
      <c r="K35" s="52">
        <v>2</v>
      </c>
      <c r="L35" s="58"/>
      <c r="M35" s="58"/>
      <c r="N35" s="58"/>
      <c r="O35" s="58"/>
      <c r="P35" s="54">
        <v>1</v>
      </c>
      <c r="Q35" s="55">
        <f t="shared" si="2"/>
        <v>2.1</v>
      </c>
      <c r="R35" s="56" t="str">
        <f t="shared" si="4"/>
        <v>F</v>
      </c>
      <c r="S35" s="57" t="str">
        <f t="shared" si="0"/>
        <v>Kém</v>
      </c>
      <c r="T35" s="41" t="str">
        <f t="shared" si="3"/>
        <v/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924</v>
      </c>
      <c r="D36" s="48" t="s">
        <v>925</v>
      </c>
      <c r="E36" s="49" t="s">
        <v>196</v>
      </c>
      <c r="F36" s="50"/>
      <c r="G36" s="47" t="s">
        <v>278</v>
      </c>
      <c r="H36" s="51">
        <v>6</v>
      </c>
      <c r="I36" s="52">
        <v>2</v>
      </c>
      <c r="J36" s="37" t="s">
        <v>38</v>
      </c>
      <c r="K36" s="52">
        <v>2</v>
      </c>
      <c r="L36" s="58"/>
      <c r="M36" s="58"/>
      <c r="N36" s="58"/>
      <c r="O36" s="58"/>
      <c r="P36" s="54">
        <v>1</v>
      </c>
      <c r="Q36" s="55">
        <f t="shared" si="2"/>
        <v>1.7</v>
      </c>
      <c r="R36" s="56" t="str">
        <f t="shared" si="4"/>
        <v>F</v>
      </c>
      <c r="S36" s="57" t="str">
        <f t="shared" si="0"/>
        <v>Kém</v>
      </c>
      <c r="T36" s="41" t="str">
        <f t="shared" si="3"/>
        <v/>
      </c>
      <c r="U36" s="1"/>
      <c r="V36" s="44" t="str">
        <f t="shared" si="1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926</v>
      </c>
      <c r="D37" s="48" t="s">
        <v>663</v>
      </c>
      <c r="E37" s="49" t="s">
        <v>927</v>
      </c>
      <c r="F37" s="50"/>
      <c r="G37" s="47" t="s">
        <v>639</v>
      </c>
      <c r="H37" s="51">
        <v>9</v>
      </c>
      <c r="I37" s="52">
        <v>4</v>
      </c>
      <c r="J37" s="37" t="s">
        <v>38</v>
      </c>
      <c r="K37" s="52">
        <v>2</v>
      </c>
      <c r="L37" s="58"/>
      <c r="M37" s="58"/>
      <c r="N37" s="58"/>
      <c r="O37" s="58"/>
      <c r="P37" s="54">
        <v>1</v>
      </c>
      <c r="Q37" s="55">
        <f t="shared" si="2"/>
        <v>2.2000000000000002</v>
      </c>
      <c r="R37" s="56" t="str">
        <f t="shared" si="4"/>
        <v>F</v>
      </c>
      <c r="S37" s="57" t="str">
        <f t="shared" si="0"/>
        <v>Kém</v>
      </c>
      <c r="T37" s="41" t="str">
        <f t="shared" si="3"/>
        <v/>
      </c>
      <c r="U37" s="1"/>
      <c r="V37" s="44" t="str">
        <f t="shared" si="1"/>
        <v>Học lại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928</v>
      </c>
      <c r="D38" s="48" t="s">
        <v>929</v>
      </c>
      <c r="E38" s="49" t="s">
        <v>930</v>
      </c>
      <c r="F38" s="50"/>
      <c r="G38" s="47" t="s">
        <v>980</v>
      </c>
      <c r="H38" s="51">
        <v>8</v>
      </c>
      <c r="I38" s="52">
        <v>4</v>
      </c>
      <c r="J38" s="37" t="s">
        <v>38</v>
      </c>
      <c r="K38" s="52">
        <v>3</v>
      </c>
      <c r="L38" s="58"/>
      <c r="M38" s="58"/>
      <c r="N38" s="58"/>
      <c r="O38" s="58"/>
      <c r="P38" s="54">
        <v>1</v>
      </c>
      <c r="Q38" s="55">
        <f t="shared" si="2"/>
        <v>2.2000000000000002</v>
      </c>
      <c r="R38" s="56" t="str">
        <f t="shared" si="4"/>
        <v>F</v>
      </c>
      <c r="S38" s="57" t="str">
        <f t="shared" si="0"/>
        <v>Kém</v>
      </c>
      <c r="T38" s="41" t="str">
        <f t="shared" si="3"/>
        <v/>
      </c>
      <c r="U38" s="1"/>
      <c r="V38" s="44" t="str">
        <f t="shared" si="1"/>
        <v>Học lại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931</v>
      </c>
      <c r="D39" s="48" t="s">
        <v>158</v>
      </c>
      <c r="E39" s="49" t="s">
        <v>201</v>
      </c>
      <c r="F39" s="50"/>
      <c r="G39" s="47" t="s">
        <v>169</v>
      </c>
      <c r="H39" s="51">
        <v>9</v>
      </c>
      <c r="I39" s="52">
        <v>6</v>
      </c>
      <c r="J39" s="37" t="s">
        <v>38</v>
      </c>
      <c r="K39" s="52">
        <v>6</v>
      </c>
      <c r="L39" s="58"/>
      <c r="M39" s="58"/>
      <c r="N39" s="58"/>
      <c r="O39" s="58"/>
      <c r="P39" s="54">
        <v>1</v>
      </c>
      <c r="Q39" s="55">
        <f t="shared" si="2"/>
        <v>2.8</v>
      </c>
      <c r="R39" s="56" t="str">
        <f t="shared" si="4"/>
        <v>F</v>
      </c>
      <c r="S39" s="57" t="str">
        <f t="shared" si="0"/>
        <v>Kém</v>
      </c>
      <c r="T39" s="41" t="str">
        <f t="shared" si="3"/>
        <v/>
      </c>
      <c r="U39" s="1"/>
      <c r="V39" s="44" t="str">
        <f t="shared" si="1"/>
        <v>Học lại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932</v>
      </c>
      <c r="D40" s="48" t="s">
        <v>933</v>
      </c>
      <c r="E40" s="49" t="s">
        <v>395</v>
      </c>
      <c r="F40" s="50"/>
      <c r="G40" s="47" t="s">
        <v>981</v>
      </c>
      <c r="H40" s="51">
        <v>6</v>
      </c>
      <c r="I40" s="52">
        <v>0</v>
      </c>
      <c r="J40" s="37" t="s">
        <v>38</v>
      </c>
      <c r="K40" s="52">
        <v>0</v>
      </c>
      <c r="L40" s="58"/>
      <c r="M40" s="58"/>
      <c r="N40" s="58"/>
      <c r="O40" s="58"/>
      <c r="P40" s="54" t="s">
        <v>1481</v>
      </c>
      <c r="Q40" s="55">
        <f t="shared" si="2"/>
        <v>0</v>
      </c>
      <c r="R40" s="56" t="str">
        <f t="shared" si="4"/>
        <v>F</v>
      </c>
      <c r="S40" s="57" t="str">
        <f t="shared" si="0"/>
        <v>Kém</v>
      </c>
      <c r="T40" s="41" t="str">
        <f t="shared" si="3"/>
        <v>Không đủ ĐKDT</v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934</v>
      </c>
      <c r="D41" s="48" t="s">
        <v>282</v>
      </c>
      <c r="E41" s="49" t="s">
        <v>395</v>
      </c>
      <c r="F41" s="50"/>
      <c r="G41" s="47" t="s">
        <v>982</v>
      </c>
      <c r="H41" s="51">
        <v>9</v>
      </c>
      <c r="I41" s="52">
        <v>9</v>
      </c>
      <c r="J41" s="37" t="s">
        <v>38</v>
      </c>
      <c r="K41" s="52">
        <v>8</v>
      </c>
      <c r="L41" s="58"/>
      <c r="M41" s="58"/>
      <c r="N41" s="58"/>
      <c r="O41" s="58"/>
      <c r="P41" s="54">
        <v>4</v>
      </c>
      <c r="Q41" s="55">
        <f t="shared" si="2"/>
        <v>5.4</v>
      </c>
      <c r="R41" s="56" t="str">
        <f t="shared" si="4"/>
        <v>D+</v>
      </c>
      <c r="S41" s="57" t="str">
        <f t="shared" si="0"/>
        <v>Trung bình yếu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935</v>
      </c>
      <c r="D42" s="48" t="s">
        <v>936</v>
      </c>
      <c r="E42" s="49" t="s">
        <v>395</v>
      </c>
      <c r="F42" s="50"/>
      <c r="G42" s="47" t="s">
        <v>65</v>
      </c>
      <c r="H42" s="51">
        <v>6</v>
      </c>
      <c r="I42" s="52">
        <v>2</v>
      </c>
      <c r="J42" s="37" t="s">
        <v>38</v>
      </c>
      <c r="K42" s="52">
        <v>2</v>
      </c>
      <c r="L42" s="58"/>
      <c r="M42" s="58"/>
      <c r="N42" s="58"/>
      <c r="O42" s="58"/>
      <c r="P42" s="54">
        <v>1</v>
      </c>
      <c r="Q42" s="55">
        <f t="shared" si="2"/>
        <v>1.7</v>
      </c>
      <c r="R42" s="56" t="str">
        <f t="shared" si="4"/>
        <v>F</v>
      </c>
      <c r="S42" s="57" t="str">
        <f t="shared" si="0"/>
        <v>Kém</v>
      </c>
      <c r="T42" s="41" t="str">
        <f t="shared" si="3"/>
        <v/>
      </c>
      <c r="U42" s="1"/>
      <c r="V42" s="44" t="str">
        <f t="shared" si="1"/>
        <v>Học lại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937</v>
      </c>
      <c r="D43" s="48" t="s">
        <v>938</v>
      </c>
      <c r="E43" s="49" t="s">
        <v>214</v>
      </c>
      <c r="F43" s="50"/>
      <c r="G43" s="47" t="s">
        <v>135</v>
      </c>
      <c r="H43" s="51">
        <v>7</v>
      </c>
      <c r="I43" s="52">
        <v>6</v>
      </c>
      <c r="J43" s="37" t="s">
        <v>38</v>
      </c>
      <c r="K43" s="52">
        <v>4</v>
      </c>
      <c r="L43" s="58"/>
      <c r="M43" s="58"/>
      <c r="N43" s="58"/>
      <c r="O43" s="58"/>
      <c r="P43" s="54">
        <v>2</v>
      </c>
      <c r="Q43" s="55">
        <f t="shared" si="2"/>
        <v>3.1</v>
      </c>
      <c r="R43" s="56" t="str">
        <f t="shared" si="4"/>
        <v>F</v>
      </c>
      <c r="S43" s="57" t="str">
        <f t="shared" si="0"/>
        <v>Kém</v>
      </c>
      <c r="T43" s="41" t="str">
        <f t="shared" si="3"/>
        <v/>
      </c>
      <c r="U43" s="1"/>
      <c r="V43" s="44" t="str">
        <f t="shared" si="1"/>
        <v>Học lại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939</v>
      </c>
      <c r="D44" s="48" t="s">
        <v>180</v>
      </c>
      <c r="E44" s="49" t="s">
        <v>214</v>
      </c>
      <c r="F44" s="50"/>
      <c r="G44" s="47" t="s">
        <v>981</v>
      </c>
      <c r="H44" s="51">
        <v>6</v>
      </c>
      <c r="I44" s="52">
        <v>0</v>
      </c>
      <c r="J44" s="37" t="s">
        <v>38</v>
      </c>
      <c r="K44" s="52">
        <v>0</v>
      </c>
      <c r="L44" s="58"/>
      <c r="M44" s="58"/>
      <c r="N44" s="58"/>
      <c r="O44" s="58"/>
      <c r="P44" s="54" t="s">
        <v>1481</v>
      </c>
      <c r="Q44" s="55">
        <f t="shared" si="2"/>
        <v>0</v>
      </c>
      <c r="R44" s="56" t="str">
        <f t="shared" si="4"/>
        <v>F</v>
      </c>
      <c r="S44" s="57" t="str">
        <f t="shared" si="0"/>
        <v>Kém</v>
      </c>
      <c r="T44" s="41" t="str">
        <f t="shared" si="3"/>
        <v>Không đủ ĐKDT</v>
      </c>
      <c r="U44" s="1"/>
      <c r="V44" s="44" t="str">
        <f t="shared" si="1"/>
        <v>Học lại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940</v>
      </c>
      <c r="D45" s="48" t="s">
        <v>907</v>
      </c>
      <c r="E45" s="49" t="s">
        <v>731</v>
      </c>
      <c r="F45" s="50"/>
      <c r="G45" s="47" t="s">
        <v>983</v>
      </c>
      <c r="H45" s="51">
        <v>6</v>
      </c>
      <c r="I45" s="52">
        <v>0</v>
      </c>
      <c r="J45" s="37" t="s">
        <v>38</v>
      </c>
      <c r="K45" s="52">
        <v>0</v>
      </c>
      <c r="L45" s="58"/>
      <c r="M45" s="58"/>
      <c r="N45" s="58"/>
      <c r="O45" s="58"/>
      <c r="P45" s="54" t="s">
        <v>1481</v>
      </c>
      <c r="Q45" s="55">
        <f t="shared" si="2"/>
        <v>0</v>
      </c>
      <c r="R45" s="56" t="str">
        <f t="shared" si="4"/>
        <v>F</v>
      </c>
      <c r="S45" s="57" t="str">
        <f t="shared" si="0"/>
        <v>Kém</v>
      </c>
      <c r="T45" s="41" t="str">
        <f t="shared" si="3"/>
        <v>Không đủ ĐKDT</v>
      </c>
      <c r="U45" s="1"/>
      <c r="V45" s="44" t="str">
        <f t="shared" si="1"/>
        <v>Học lại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941</v>
      </c>
      <c r="D46" s="48" t="s">
        <v>129</v>
      </c>
      <c r="E46" s="49" t="s">
        <v>731</v>
      </c>
      <c r="F46" s="50"/>
      <c r="G46" s="47" t="s">
        <v>984</v>
      </c>
      <c r="H46" s="51">
        <v>7</v>
      </c>
      <c r="I46" s="52">
        <v>2</v>
      </c>
      <c r="J46" s="37" t="s">
        <v>38</v>
      </c>
      <c r="K46" s="52">
        <v>9</v>
      </c>
      <c r="L46" s="58"/>
      <c r="M46" s="58"/>
      <c r="N46" s="58"/>
      <c r="O46" s="58"/>
      <c r="P46" s="54">
        <v>1</v>
      </c>
      <c r="Q46" s="55">
        <f t="shared" si="2"/>
        <v>2.5</v>
      </c>
      <c r="R46" s="56" t="str">
        <f t="shared" si="4"/>
        <v>F</v>
      </c>
      <c r="S46" s="57" t="str">
        <f t="shared" si="0"/>
        <v>Kém</v>
      </c>
      <c r="T46" s="41" t="str">
        <f t="shared" si="3"/>
        <v/>
      </c>
      <c r="U46" s="1"/>
      <c r="V46" s="44" t="str">
        <f t="shared" si="1"/>
        <v>Học lại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942</v>
      </c>
      <c r="D47" s="48" t="s">
        <v>943</v>
      </c>
      <c r="E47" s="49" t="s">
        <v>944</v>
      </c>
      <c r="F47" s="50"/>
      <c r="G47" s="47" t="s">
        <v>985</v>
      </c>
      <c r="H47" s="51">
        <v>6</v>
      </c>
      <c r="I47" s="52">
        <v>0</v>
      </c>
      <c r="J47" s="37" t="s">
        <v>38</v>
      </c>
      <c r="K47" s="52">
        <v>0</v>
      </c>
      <c r="L47" s="58"/>
      <c r="M47" s="58"/>
      <c r="N47" s="58"/>
      <c r="O47" s="58"/>
      <c r="P47" s="54" t="s">
        <v>1481</v>
      </c>
      <c r="Q47" s="55">
        <f t="shared" si="2"/>
        <v>0</v>
      </c>
      <c r="R47" s="56" t="str">
        <f t="shared" si="4"/>
        <v>F</v>
      </c>
      <c r="S47" s="57" t="str">
        <f t="shared" si="0"/>
        <v>Kém</v>
      </c>
      <c r="T47" s="41" t="str">
        <f t="shared" si="3"/>
        <v>Không đủ ĐKDT</v>
      </c>
      <c r="U47" s="1"/>
      <c r="V47" s="44" t="str">
        <f t="shared" si="1"/>
        <v>Học lại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945</v>
      </c>
      <c r="D48" s="48" t="s">
        <v>946</v>
      </c>
      <c r="E48" s="49" t="s">
        <v>226</v>
      </c>
      <c r="F48" s="50"/>
      <c r="G48" s="47" t="s">
        <v>284</v>
      </c>
      <c r="H48" s="51">
        <v>9</v>
      </c>
      <c r="I48" s="52">
        <v>6</v>
      </c>
      <c r="J48" s="37" t="s">
        <v>38</v>
      </c>
      <c r="K48" s="52">
        <v>4</v>
      </c>
      <c r="L48" s="58"/>
      <c r="M48" s="58"/>
      <c r="N48" s="58"/>
      <c r="O48" s="58"/>
      <c r="P48" s="54">
        <v>1</v>
      </c>
      <c r="Q48" s="55">
        <f t="shared" si="2"/>
        <v>2.6</v>
      </c>
      <c r="R48" s="56" t="str">
        <f t="shared" si="4"/>
        <v>F</v>
      </c>
      <c r="S48" s="57" t="str">
        <f t="shared" si="0"/>
        <v>Kém</v>
      </c>
      <c r="T48" s="41" t="str">
        <f t="shared" si="3"/>
        <v/>
      </c>
      <c r="U48" s="1"/>
      <c r="V48" s="44" t="str">
        <f t="shared" si="1"/>
        <v>Học lại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41</v>
      </c>
      <c r="C49" s="47" t="s">
        <v>947</v>
      </c>
      <c r="D49" s="48" t="s">
        <v>948</v>
      </c>
      <c r="E49" s="49" t="s">
        <v>226</v>
      </c>
      <c r="F49" s="50"/>
      <c r="G49" s="47" t="s">
        <v>135</v>
      </c>
      <c r="H49" s="51">
        <v>7</v>
      </c>
      <c r="I49" s="52">
        <v>6</v>
      </c>
      <c r="J49" s="37" t="s">
        <v>38</v>
      </c>
      <c r="K49" s="52">
        <v>4</v>
      </c>
      <c r="L49" s="58"/>
      <c r="M49" s="58"/>
      <c r="N49" s="58"/>
      <c r="O49" s="58"/>
      <c r="P49" s="54">
        <v>6</v>
      </c>
      <c r="Q49" s="55">
        <f t="shared" si="2"/>
        <v>5.9</v>
      </c>
      <c r="R49" s="56" t="str">
        <f t="shared" si="4"/>
        <v>C</v>
      </c>
      <c r="S49" s="57" t="str">
        <f t="shared" si="0"/>
        <v>Trung bình</v>
      </c>
      <c r="T49" s="41" t="str">
        <f t="shared" si="3"/>
        <v/>
      </c>
      <c r="U49" s="1"/>
      <c r="V49" s="44" t="str">
        <f t="shared" si="1"/>
        <v>Đạt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42</v>
      </c>
      <c r="C50" s="47" t="s">
        <v>949</v>
      </c>
      <c r="D50" s="48" t="s">
        <v>950</v>
      </c>
      <c r="E50" s="49" t="s">
        <v>951</v>
      </c>
      <c r="F50" s="50"/>
      <c r="G50" s="47" t="s">
        <v>637</v>
      </c>
      <c r="H50" s="51">
        <v>6</v>
      </c>
      <c r="I50" s="52">
        <v>1</v>
      </c>
      <c r="J50" s="37" t="s">
        <v>38</v>
      </c>
      <c r="K50" s="52">
        <v>1</v>
      </c>
      <c r="L50" s="58"/>
      <c r="M50" s="58"/>
      <c r="N50" s="58"/>
      <c r="O50" s="58"/>
      <c r="P50" s="54">
        <v>1</v>
      </c>
      <c r="Q50" s="55">
        <f t="shared" si="2"/>
        <v>1.5</v>
      </c>
      <c r="R50" s="56" t="str">
        <f t="shared" si="4"/>
        <v>F</v>
      </c>
      <c r="S50" s="57" t="str">
        <f t="shared" si="0"/>
        <v>Kém</v>
      </c>
      <c r="T50" s="41" t="str">
        <f t="shared" si="3"/>
        <v/>
      </c>
      <c r="U50" s="1"/>
      <c r="V50" s="44" t="str">
        <f t="shared" si="1"/>
        <v>Học lại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43</v>
      </c>
      <c r="C51" s="47" t="s">
        <v>952</v>
      </c>
      <c r="D51" s="48" t="s">
        <v>953</v>
      </c>
      <c r="E51" s="49" t="s">
        <v>753</v>
      </c>
      <c r="F51" s="50"/>
      <c r="G51" s="47" t="s">
        <v>169</v>
      </c>
      <c r="H51" s="51">
        <v>10</v>
      </c>
      <c r="I51" s="52">
        <v>9</v>
      </c>
      <c r="J51" s="37" t="s">
        <v>38</v>
      </c>
      <c r="K51" s="52">
        <v>8</v>
      </c>
      <c r="L51" s="58"/>
      <c r="M51" s="58"/>
      <c r="N51" s="58"/>
      <c r="O51" s="58"/>
      <c r="P51" s="54">
        <v>6</v>
      </c>
      <c r="Q51" s="55">
        <f t="shared" si="2"/>
        <v>6.9</v>
      </c>
      <c r="R51" s="56" t="str">
        <f t="shared" si="4"/>
        <v>C+</v>
      </c>
      <c r="S51" s="57" t="str">
        <f t="shared" si="0"/>
        <v>Trung bình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44</v>
      </c>
      <c r="C52" s="47" t="s">
        <v>954</v>
      </c>
      <c r="D52" s="48" t="s">
        <v>448</v>
      </c>
      <c r="E52" s="49" t="s">
        <v>753</v>
      </c>
      <c r="F52" s="50"/>
      <c r="G52" s="47" t="s">
        <v>481</v>
      </c>
      <c r="H52" s="51">
        <v>8</v>
      </c>
      <c r="I52" s="52">
        <v>1</v>
      </c>
      <c r="J52" s="37" t="s">
        <v>38</v>
      </c>
      <c r="K52" s="52">
        <v>2</v>
      </c>
      <c r="L52" s="58"/>
      <c r="M52" s="58"/>
      <c r="N52" s="58"/>
      <c r="O52" s="58"/>
      <c r="P52" s="54">
        <v>1</v>
      </c>
      <c r="Q52" s="55">
        <f t="shared" si="2"/>
        <v>1.8</v>
      </c>
      <c r="R52" s="56" t="str">
        <f t="shared" si="4"/>
        <v>F</v>
      </c>
      <c r="S52" s="57" t="str">
        <f t="shared" si="0"/>
        <v>Kém</v>
      </c>
      <c r="T52" s="41" t="str">
        <f t="shared" si="3"/>
        <v/>
      </c>
      <c r="U52" s="1"/>
      <c r="V52" s="44" t="str">
        <f t="shared" si="1"/>
        <v>Học lại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45</v>
      </c>
      <c r="C53" s="47" t="s">
        <v>955</v>
      </c>
      <c r="D53" s="48" t="s">
        <v>771</v>
      </c>
      <c r="E53" s="49" t="s">
        <v>956</v>
      </c>
      <c r="F53" s="50"/>
      <c r="G53" s="47" t="s">
        <v>169</v>
      </c>
      <c r="H53" s="51">
        <v>9</v>
      </c>
      <c r="I53" s="52">
        <v>4</v>
      </c>
      <c r="J53" s="37" t="s">
        <v>38</v>
      </c>
      <c r="K53" s="52">
        <v>6</v>
      </c>
      <c r="L53" s="58"/>
      <c r="M53" s="58"/>
      <c r="N53" s="58"/>
      <c r="O53" s="58"/>
      <c r="P53" s="54">
        <v>6</v>
      </c>
      <c r="Q53" s="55">
        <f t="shared" si="2"/>
        <v>6.1</v>
      </c>
      <c r="R53" s="56" t="str">
        <f t="shared" si="4"/>
        <v>C</v>
      </c>
      <c r="S53" s="57" t="str">
        <f t="shared" si="0"/>
        <v>Trung bình</v>
      </c>
      <c r="T53" s="41" t="str">
        <f t="shared" si="3"/>
        <v/>
      </c>
      <c r="U53" s="1"/>
      <c r="V53" s="44" t="str">
        <f t="shared" si="1"/>
        <v>Đạt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46</v>
      </c>
      <c r="C54" s="47" t="s">
        <v>957</v>
      </c>
      <c r="D54" s="48" t="s">
        <v>958</v>
      </c>
      <c r="E54" s="49" t="s">
        <v>268</v>
      </c>
      <c r="F54" s="50"/>
      <c r="G54" s="47" t="s">
        <v>169</v>
      </c>
      <c r="H54" s="51">
        <v>9</v>
      </c>
      <c r="I54" s="52">
        <v>4</v>
      </c>
      <c r="J54" s="37" t="s">
        <v>38</v>
      </c>
      <c r="K54" s="52">
        <v>8</v>
      </c>
      <c r="L54" s="58"/>
      <c r="M54" s="58"/>
      <c r="N54" s="58"/>
      <c r="O54" s="58"/>
      <c r="P54" s="54">
        <v>7</v>
      </c>
      <c r="Q54" s="55">
        <f t="shared" si="2"/>
        <v>7</v>
      </c>
      <c r="R54" s="56" t="str">
        <f t="shared" si="4"/>
        <v>B</v>
      </c>
      <c r="S54" s="57" t="str">
        <f t="shared" si="0"/>
        <v>Khá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47</v>
      </c>
      <c r="C55" s="47" t="s">
        <v>959</v>
      </c>
      <c r="D55" s="48" t="s">
        <v>960</v>
      </c>
      <c r="E55" s="49" t="s">
        <v>866</v>
      </c>
      <c r="F55" s="50"/>
      <c r="G55" s="47" t="s">
        <v>116</v>
      </c>
      <c r="H55" s="51">
        <v>9</v>
      </c>
      <c r="I55" s="52">
        <v>3</v>
      </c>
      <c r="J55" s="37" t="s">
        <v>38</v>
      </c>
      <c r="K55" s="52">
        <v>3</v>
      </c>
      <c r="L55" s="58"/>
      <c r="M55" s="58"/>
      <c r="N55" s="58"/>
      <c r="O55" s="58"/>
      <c r="P55" s="54">
        <v>1</v>
      </c>
      <c r="Q55" s="55">
        <f t="shared" si="2"/>
        <v>2.2000000000000002</v>
      </c>
      <c r="R55" s="56" t="str">
        <f t="shared" si="4"/>
        <v>F</v>
      </c>
      <c r="S55" s="57" t="str">
        <f t="shared" si="0"/>
        <v>Kém</v>
      </c>
      <c r="T55" s="41" t="str">
        <f t="shared" si="3"/>
        <v/>
      </c>
      <c r="U55" s="1"/>
      <c r="V55" s="44" t="str">
        <f t="shared" si="1"/>
        <v>Học lại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48</v>
      </c>
      <c r="C56" s="47" t="s">
        <v>961</v>
      </c>
      <c r="D56" s="48" t="s">
        <v>182</v>
      </c>
      <c r="E56" s="49" t="s">
        <v>623</v>
      </c>
      <c r="F56" s="50"/>
      <c r="G56" s="47" t="s">
        <v>169</v>
      </c>
      <c r="H56" s="51">
        <v>9</v>
      </c>
      <c r="I56" s="52">
        <v>6</v>
      </c>
      <c r="J56" s="37" t="s">
        <v>38</v>
      </c>
      <c r="K56" s="52">
        <v>6</v>
      </c>
      <c r="L56" s="58"/>
      <c r="M56" s="58"/>
      <c r="N56" s="58"/>
      <c r="O56" s="58"/>
      <c r="P56" s="54">
        <v>6</v>
      </c>
      <c r="Q56" s="55">
        <f t="shared" si="2"/>
        <v>6.3</v>
      </c>
      <c r="R56" s="56" t="str">
        <f t="shared" si="4"/>
        <v>C</v>
      </c>
      <c r="S56" s="57" t="str">
        <f t="shared" si="0"/>
        <v>Trung bình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49</v>
      </c>
      <c r="C57" s="47" t="s">
        <v>962</v>
      </c>
      <c r="D57" s="48" t="s">
        <v>963</v>
      </c>
      <c r="E57" s="49" t="s">
        <v>280</v>
      </c>
      <c r="F57" s="50"/>
      <c r="G57" s="47" t="s">
        <v>637</v>
      </c>
      <c r="H57" s="51">
        <v>9</v>
      </c>
      <c r="I57" s="52">
        <v>9</v>
      </c>
      <c r="J57" s="37" t="s">
        <v>38</v>
      </c>
      <c r="K57" s="52">
        <v>1</v>
      </c>
      <c r="L57" s="58"/>
      <c r="M57" s="58"/>
      <c r="N57" s="58"/>
      <c r="O57" s="58"/>
      <c r="P57" s="54">
        <v>4</v>
      </c>
      <c r="Q57" s="55">
        <f t="shared" si="2"/>
        <v>4.7</v>
      </c>
      <c r="R57" s="56" t="str">
        <f t="shared" si="4"/>
        <v>D</v>
      </c>
      <c r="S57" s="57" t="str">
        <f t="shared" si="0"/>
        <v>Trung bình yếu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50</v>
      </c>
      <c r="C58" s="47" t="s">
        <v>964</v>
      </c>
      <c r="D58" s="48" t="s">
        <v>431</v>
      </c>
      <c r="E58" s="49" t="s">
        <v>283</v>
      </c>
      <c r="F58" s="50"/>
      <c r="G58" s="47" t="s">
        <v>165</v>
      </c>
      <c r="H58" s="51">
        <v>6</v>
      </c>
      <c r="I58" s="52">
        <v>3</v>
      </c>
      <c r="J58" s="37" t="s">
        <v>38</v>
      </c>
      <c r="K58" s="52">
        <v>6</v>
      </c>
      <c r="L58" s="58"/>
      <c r="M58" s="58"/>
      <c r="N58" s="58"/>
      <c r="O58" s="58"/>
      <c r="P58" s="54">
        <v>1</v>
      </c>
      <c r="Q58" s="55">
        <f t="shared" si="2"/>
        <v>2.2000000000000002</v>
      </c>
      <c r="R58" s="56" t="str">
        <f t="shared" si="4"/>
        <v>F</v>
      </c>
      <c r="S58" s="57" t="str">
        <f t="shared" si="0"/>
        <v>Kém</v>
      </c>
      <c r="T58" s="41" t="str">
        <f t="shared" si="3"/>
        <v/>
      </c>
      <c r="U58" s="1"/>
      <c r="V58" s="44" t="str">
        <f t="shared" si="1"/>
        <v>Học lại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51</v>
      </c>
      <c r="C59" s="47" t="s">
        <v>965</v>
      </c>
      <c r="D59" s="48" t="s">
        <v>966</v>
      </c>
      <c r="E59" s="49" t="s">
        <v>283</v>
      </c>
      <c r="F59" s="50"/>
      <c r="G59" s="47" t="s">
        <v>85</v>
      </c>
      <c r="H59" s="51">
        <v>6</v>
      </c>
      <c r="I59" s="52">
        <v>4</v>
      </c>
      <c r="J59" s="37" t="s">
        <v>38</v>
      </c>
      <c r="K59" s="52">
        <v>8</v>
      </c>
      <c r="L59" s="58"/>
      <c r="M59" s="58"/>
      <c r="N59" s="58"/>
      <c r="O59" s="58"/>
      <c r="P59" s="54">
        <v>4</v>
      </c>
      <c r="Q59" s="55">
        <f t="shared" si="2"/>
        <v>4.5999999999999996</v>
      </c>
      <c r="R59" s="56" t="str">
        <f t="shared" si="4"/>
        <v>D</v>
      </c>
      <c r="S59" s="57" t="str">
        <f t="shared" si="0"/>
        <v>Trung bình yếu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52</v>
      </c>
      <c r="C60" s="47" t="s">
        <v>967</v>
      </c>
      <c r="D60" s="48" t="s">
        <v>520</v>
      </c>
      <c r="E60" s="49" t="s">
        <v>968</v>
      </c>
      <c r="F60" s="50"/>
      <c r="G60" s="47" t="s">
        <v>986</v>
      </c>
      <c r="H60" s="51">
        <v>8</v>
      </c>
      <c r="I60" s="52">
        <v>8</v>
      </c>
      <c r="J60" s="37" t="s">
        <v>38</v>
      </c>
      <c r="K60" s="52">
        <v>6</v>
      </c>
      <c r="L60" s="58"/>
      <c r="M60" s="58"/>
      <c r="N60" s="58"/>
      <c r="O60" s="58"/>
      <c r="P60" s="54">
        <v>1</v>
      </c>
      <c r="Q60" s="55">
        <f t="shared" si="2"/>
        <v>2.9</v>
      </c>
      <c r="R60" s="56" t="str">
        <f t="shared" si="4"/>
        <v>F</v>
      </c>
      <c r="S60" s="57" t="str">
        <f t="shared" si="0"/>
        <v>Kém</v>
      </c>
      <c r="T60" s="41" t="str">
        <f t="shared" si="3"/>
        <v/>
      </c>
      <c r="U60" s="1"/>
      <c r="V60" s="44" t="str">
        <f t="shared" si="1"/>
        <v>Học lại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53</v>
      </c>
      <c r="C61" s="47" t="s">
        <v>969</v>
      </c>
      <c r="D61" s="48" t="s">
        <v>376</v>
      </c>
      <c r="E61" s="49" t="s">
        <v>970</v>
      </c>
      <c r="F61" s="50"/>
      <c r="G61" s="47" t="s">
        <v>637</v>
      </c>
      <c r="H61" s="51">
        <v>6</v>
      </c>
      <c r="I61" s="52">
        <v>6</v>
      </c>
      <c r="J61" s="37" t="s">
        <v>38</v>
      </c>
      <c r="K61" s="52">
        <v>6</v>
      </c>
      <c r="L61" s="58"/>
      <c r="M61" s="58"/>
      <c r="N61" s="58"/>
      <c r="O61" s="58"/>
      <c r="P61" s="54">
        <v>1</v>
      </c>
      <c r="Q61" s="55">
        <f t="shared" si="2"/>
        <v>2.5</v>
      </c>
      <c r="R61" s="56" t="str">
        <f t="shared" si="4"/>
        <v>F</v>
      </c>
      <c r="S61" s="57" t="str">
        <f t="shared" si="0"/>
        <v>Kém</v>
      </c>
      <c r="T61" s="41" t="str">
        <f t="shared" si="3"/>
        <v/>
      </c>
      <c r="U61" s="1"/>
      <c r="V61" s="44" t="str">
        <f t="shared" si="1"/>
        <v>Học lại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54</v>
      </c>
      <c r="C62" s="47" t="s">
        <v>971</v>
      </c>
      <c r="D62" s="48" t="s">
        <v>972</v>
      </c>
      <c r="E62" s="49" t="s">
        <v>973</v>
      </c>
      <c r="F62" s="50"/>
      <c r="G62" s="47" t="s">
        <v>175</v>
      </c>
      <c r="H62" s="51">
        <v>10</v>
      </c>
      <c r="I62" s="52">
        <v>9</v>
      </c>
      <c r="J62" s="37" t="s">
        <v>38</v>
      </c>
      <c r="K62" s="52">
        <v>9</v>
      </c>
      <c r="L62" s="58"/>
      <c r="M62" s="58"/>
      <c r="N62" s="58"/>
      <c r="O62" s="58"/>
      <c r="P62" s="54">
        <v>7</v>
      </c>
      <c r="Q62" s="55">
        <f t="shared" si="2"/>
        <v>7.7</v>
      </c>
      <c r="R62" s="56" t="str">
        <f t="shared" si="4"/>
        <v>B</v>
      </c>
      <c r="S62" s="57" t="str">
        <f t="shared" si="0"/>
        <v>Khá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55</v>
      </c>
      <c r="C63" s="47" t="s">
        <v>974</v>
      </c>
      <c r="D63" s="48" t="s">
        <v>502</v>
      </c>
      <c r="E63" s="49" t="s">
        <v>975</v>
      </c>
      <c r="F63" s="50"/>
      <c r="G63" s="47" t="s">
        <v>208</v>
      </c>
      <c r="H63" s="51">
        <v>9</v>
      </c>
      <c r="I63" s="52">
        <v>6</v>
      </c>
      <c r="J63" s="37" t="s">
        <v>38</v>
      </c>
      <c r="K63" s="52">
        <v>9</v>
      </c>
      <c r="L63" s="58"/>
      <c r="M63" s="58"/>
      <c r="N63" s="58"/>
      <c r="O63" s="58"/>
      <c r="P63" s="54">
        <v>7</v>
      </c>
      <c r="Q63" s="55">
        <f t="shared" si="2"/>
        <v>7.3</v>
      </c>
      <c r="R63" s="56" t="str">
        <f t="shared" si="4"/>
        <v>B</v>
      </c>
      <c r="S63" s="57" t="str">
        <f t="shared" si="0"/>
        <v>Khá</v>
      </c>
      <c r="T63" s="41" t="str">
        <f t="shared" si="3"/>
        <v/>
      </c>
      <c r="U63" s="1"/>
      <c r="V63" s="44" t="str">
        <f t="shared" si="1"/>
        <v>Đạt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56</v>
      </c>
      <c r="C64" s="47" t="s">
        <v>976</v>
      </c>
      <c r="D64" s="48" t="s">
        <v>158</v>
      </c>
      <c r="E64" s="49" t="s">
        <v>309</v>
      </c>
      <c r="F64" s="50"/>
      <c r="G64" s="47" t="s">
        <v>169</v>
      </c>
      <c r="H64" s="51">
        <v>10</v>
      </c>
      <c r="I64" s="52">
        <v>6</v>
      </c>
      <c r="J64" s="37" t="s">
        <v>38</v>
      </c>
      <c r="K64" s="52">
        <v>6</v>
      </c>
      <c r="L64" s="58"/>
      <c r="M64" s="58"/>
      <c r="N64" s="58"/>
      <c r="O64" s="58"/>
      <c r="P64" s="54">
        <v>5</v>
      </c>
      <c r="Q64" s="55">
        <f t="shared" si="2"/>
        <v>5.7</v>
      </c>
      <c r="R64" s="56" t="str">
        <f t="shared" si="4"/>
        <v>C</v>
      </c>
      <c r="S64" s="57" t="str">
        <f t="shared" si="0"/>
        <v>Trung bình</v>
      </c>
      <c r="T64" s="41" t="str">
        <f t="shared" si="3"/>
        <v/>
      </c>
      <c r="U64" s="1"/>
      <c r="V64" s="44" t="str">
        <f t="shared" si="1"/>
        <v>Đạt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1:38" ht="16.5" hidden="1" x14ac:dyDescent="0.35">
      <c r="A65" s="64"/>
      <c r="B65" s="117" t="s">
        <v>39</v>
      </c>
      <c r="C65" s="117"/>
      <c r="D65" s="76"/>
      <c r="E65" s="77"/>
      <c r="F65" s="77"/>
      <c r="G65" s="77"/>
      <c r="H65" s="78"/>
      <c r="I65" s="79"/>
      <c r="J65" s="79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1"/>
    </row>
    <row r="66" spans="1:38" ht="16.5" hidden="1" customHeight="1" x14ac:dyDescent="0.35">
      <c r="A66" s="64"/>
      <c r="B66" s="81" t="s">
        <v>40</v>
      </c>
      <c r="C66" s="81"/>
      <c r="D66" s="82">
        <f>+$Y$7</f>
        <v>56</v>
      </c>
      <c r="E66" s="83" t="s">
        <v>41</v>
      </c>
      <c r="F66" s="83"/>
      <c r="G66" s="116" t="s">
        <v>42</v>
      </c>
      <c r="H66" s="116"/>
      <c r="I66" s="116"/>
      <c r="J66" s="116"/>
      <c r="K66" s="116"/>
      <c r="L66" s="116"/>
      <c r="M66" s="116"/>
      <c r="N66" s="116"/>
      <c r="O66" s="116"/>
      <c r="P66" s="43">
        <f>$Y$7 -COUNTIF($T$8:$T$225,"Vắng") -COUNTIF($T$8:$T$225,"Vắng có phép") - COUNTIF($T$8:$T$225,"Đình chỉ thi") - COUNTIF($T$8:$T$225,"Không đủ ĐKDT")</f>
        <v>48</v>
      </c>
      <c r="Q66" s="43"/>
      <c r="R66" s="84"/>
      <c r="S66" s="85"/>
      <c r="T66" s="85" t="s">
        <v>41</v>
      </c>
      <c r="U66" s="1"/>
    </row>
    <row r="67" spans="1:38" ht="16.5" hidden="1" customHeight="1" x14ac:dyDescent="0.35">
      <c r="A67" s="64"/>
      <c r="B67" s="81" t="s">
        <v>43</v>
      </c>
      <c r="C67" s="81"/>
      <c r="D67" s="82">
        <f>+$AJ$7</f>
        <v>18</v>
      </c>
      <c r="E67" s="83" t="s">
        <v>41</v>
      </c>
      <c r="F67" s="83"/>
      <c r="G67" s="116" t="s">
        <v>44</v>
      </c>
      <c r="H67" s="116"/>
      <c r="I67" s="116"/>
      <c r="J67" s="116"/>
      <c r="K67" s="116"/>
      <c r="L67" s="116"/>
      <c r="M67" s="116"/>
      <c r="N67" s="116"/>
      <c r="O67" s="116"/>
      <c r="P67" s="86">
        <f>COUNTIF($T$8:$T$101,"Vắng")</f>
        <v>3</v>
      </c>
      <c r="Q67" s="86"/>
      <c r="R67" s="87"/>
      <c r="S67" s="85"/>
      <c r="T67" s="85" t="s">
        <v>41</v>
      </c>
      <c r="U67" s="1"/>
    </row>
    <row r="68" spans="1:38" ht="16.5" hidden="1" customHeight="1" x14ac:dyDescent="0.35">
      <c r="A68" s="64"/>
      <c r="B68" s="81" t="s">
        <v>45</v>
      </c>
      <c r="C68" s="81"/>
      <c r="D68" s="88">
        <f>COUNTIF(V9:V64,"Học lại")</f>
        <v>38</v>
      </c>
      <c r="E68" s="83" t="s">
        <v>41</v>
      </c>
      <c r="F68" s="83"/>
      <c r="G68" s="116" t="s">
        <v>46</v>
      </c>
      <c r="H68" s="116"/>
      <c r="I68" s="116"/>
      <c r="J68" s="116"/>
      <c r="K68" s="116"/>
      <c r="L68" s="116"/>
      <c r="M68" s="116"/>
      <c r="N68" s="116"/>
      <c r="O68" s="116"/>
      <c r="P68" s="43">
        <f>COUNTIF($T$8:$T$101,"Vắng có phép")</f>
        <v>0</v>
      </c>
      <c r="Q68" s="43"/>
      <c r="R68" s="84"/>
      <c r="S68" s="85"/>
      <c r="T68" s="85" t="s">
        <v>41</v>
      </c>
      <c r="U68" s="1"/>
    </row>
    <row r="69" spans="1:38" ht="3" hidden="1" customHeight="1" x14ac:dyDescent="0.35">
      <c r="A69" s="64"/>
      <c r="B69" s="75"/>
      <c r="C69" s="76"/>
      <c r="D69" s="76"/>
      <c r="E69" s="77"/>
      <c r="F69" s="77"/>
      <c r="G69" s="77"/>
      <c r="H69" s="78"/>
      <c r="I69" s="79"/>
      <c r="J69" s="79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1"/>
    </row>
    <row r="70" spans="1:38" hidden="1" x14ac:dyDescent="0.35">
      <c r="B70" s="89" t="s">
        <v>47</v>
      </c>
      <c r="C70" s="89"/>
      <c r="D70" s="90">
        <f>COUNTIF(V9:V64,"Thi lại")</f>
        <v>0</v>
      </c>
      <c r="E70" s="91" t="s">
        <v>41</v>
      </c>
      <c r="F70" s="1"/>
      <c r="G70" s="1"/>
      <c r="H70" s="1"/>
      <c r="I70" s="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"/>
    </row>
    <row r="71" spans="1:38" ht="28" customHeight="1" x14ac:dyDescent="0.35">
      <c r="B71" s="89"/>
      <c r="C71" s="89"/>
      <c r="D71" s="90"/>
      <c r="E71" s="91"/>
      <c r="F71" s="1"/>
      <c r="G71" s="1"/>
      <c r="H71" s="1"/>
      <c r="I71" s="1"/>
      <c r="J71" s="121" t="s">
        <v>1485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"/>
    </row>
    <row r="72" spans="1:38" ht="34.5" customHeight="1" x14ac:dyDescent="0.35">
      <c r="A72" s="92"/>
      <c r="B72" s="113" t="s">
        <v>48</v>
      </c>
      <c r="C72" s="113"/>
      <c r="D72" s="113"/>
      <c r="E72" s="113"/>
      <c r="F72" s="113"/>
      <c r="G72" s="113"/>
      <c r="H72" s="113"/>
      <c r="I72" s="93"/>
      <c r="J72" s="122" t="s">
        <v>53</v>
      </c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"/>
    </row>
    <row r="73" spans="1:38" ht="4.5" customHeight="1" x14ac:dyDescent="0.35">
      <c r="A73" s="64"/>
      <c r="B73" s="75"/>
      <c r="C73" s="94"/>
      <c r="D73" s="94"/>
      <c r="E73" s="95"/>
      <c r="F73" s="95"/>
      <c r="G73" s="95"/>
      <c r="H73" s="96"/>
      <c r="I73" s="97"/>
      <c r="J73" s="9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38" s="64" customFormat="1" x14ac:dyDescent="0.35">
      <c r="B74" s="113" t="s">
        <v>49</v>
      </c>
      <c r="C74" s="113"/>
      <c r="D74" s="115" t="s">
        <v>50</v>
      </c>
      <c r="E74" s="115"/>
      <c r="F74" s="115"/>
      <c r="G74" s="115"/>
      <c r="H74" s="115"/>
      <c r="I74" s="97"/>
      <c r="J74" s="97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1"/>
      <c r="V74" s="2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s="64" customFormat="1" x14ac:dyDescent="0.35">
      <c r="A75" s="4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s="64" customFormat="1" x14ac:dyDescent="0.35">
      <c r="A76" s="4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s="64" customFormat="1" x14ac:dyDescent="0.35">
      <c r="A77" s="4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s="64" customFormat="1" ht="9.75" customHeight="1" x14ac:dyDescent="0.3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s="64" customFormat="1" ht="3.75" customHeight="1" x14ac:dyDescent="0.35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4" customFormat="1" ht="18" customHeight="1" x14ac:dyDescent="0.35">
      <c r="A80" s="4"/>
      <c r="B80" s="111" t="s">
        <v>1482</v>
      </c>
      <c r="C80" s="111"/>
      <c r="D80" s="111" t="s">
        <v>1483</v>
      </c>
      <c r="E80" s="111"/>
      <c r="F80" s="111"/>
      <c r="G80" s="111"/>
      <c r="H80" s="111"/>
      <c r="I80" s="111"/>
      <c r="J80" s="111" t="s">
        <v>54</v>
      </c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"/>
      <c r="V80" s="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4" customFormat="1" ht="4.5" customHeight="1" x14ac:dyDescent="0.35">
      <c r="A81" s="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ht="39" customHeight="1" x14ac:dyDescent="0.35">
      <c r="B82" s="112"/>
      <c r="C82" s="113"/>
      <c r="D82" s="113"/>
      <c r="E82" s="113"/>
      <c r="F82" s="113"/>
      <c r="G82" s="113"/>
      <c r="H82" s="112"/>
      <c r="I82" s="112"/>
      <c r="J82" s="112"/>
      <c r="K82" s="112"/>
      <c r="L82" s="112"/>
      <c r="M82" s="112"/>
      <c r="N82" s="114"/>
      <c r="O82" s="114"/>
      <c r="P82" s="114"/>
      <c r="Q82" s="114"/>
      <c r="R82" s="114"/>
      <c r="S82" s="114"/>
      <c r="T82" s="114"/>
    </row>
    <row r="83" spans="1:38" x14ac:dyDescent="0.35">
      <c r="B83" s="75"/>
      <c r="C83" s="94"/>
      <c r="D83" s="94"/>
      <c r="E83" s="95"/>
      <c r="F83" s="95"/>
      <c r="G83" s="95"/>
      <c r="H83" s="96"/>
      <c r="I83" s="97"/>
      <c r="J83" s="97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38" x14ac:dyDescent="0.35">
      <c r="B84" s="113"/>
      <c r="C84" s="113"/>
      <c r="D84" s="115"/>
      <c r="E84" s="115"/>
      <c r="F84" s="115"/>
      <c r="G84" s="115"/>
      <c r="H84" s="115"/>
      <c r="I84" s="97"/>
      <c r="J84" s="97"/>
      <c r="K84" s="80"/>
      <c r="L84" s="80"/>
      <c r="M84" s="80"/>
      <c r="N84" s="80"/>
      <c r="O84" s="80"/>
      <c r="P84" s="80"/>
      <c r="Q84" s="80"/>
      <c r="R84" s="80"/>
      <c r="S84" s="80"/>
      <c r="T84" s="80"/>
    </row>
    <row r="85" spans="1:38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90" spans="1:38" x14ac:dyDescent="0.35"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90:T90"/>
    <mergeCell ref="B80:C80"/>
    <mergeCell ref="D80:I80"/>
    <mergeCell ref="J80:T80"/>
    <mergeCell ref="B82:G82"/>
    <mergeCell ref="H82:M82"/>
    <mergeCell ref="N82:T82"/>
    <mergeCell ref="B84:C84"/>
    <mergeCell ref="D84:H84"/>
    <mergeCell ref="B90:D90"/>
    <mergeCell ref="E90:G90"/>
    <mergeCell ref="H90:M90"/>
    <mergeCell ref="G68:O68"/>
    <mergeCell ref="B65:C65"/>
    <mergeCell ref="G66:O66"/>
    <mergeCell ref="G67:O67"/>
    <mergeCell ref="M6:N6"/>
    <mergeCell ref="O6:O7"/>
    <mergeCell ref="B74:C74"/>
    <mergeCell ref="D74:H74"/>
    <mergeCell ref="J70:T70"/>
    <mergeCell ref="J71:T71"/>
    <mergeCell ref="B72:H72"/>
    <mergeCell ref="J72:T72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64">
    <cfRule type="cellIs" dxfId="103" priority="15" operator="greaterThan">
      <formula>10</formula>
    </cfRule>
  </conditionalFormatting>
  <conditionalFormatting sqref="P9:P11">
    <cfRule type="cellIs" dxfId="102" priority="11" operator="greaterThan">
      <formula>10</formula>
    </cfRule>
    <cfRule type="cellIs" dxfId="101" priority="12" operator="greaterThan">
      <formula>10</formula>
    </cfRule>
    <cfRule type="cellIs" dxfId="100" priority="13" operator="greaterThan">
      <formula>10</formula>
    </cfRule>
  </conditionalFormatting>
  <conditionalFormatting sqref="H9:K9 H10:I11 K10:K11 J10:J64">
    <cfRule type="cellIs" dxfId="99" priority="10" operator="greaterThan">
      <formula>10</formula>
    </cfRule>
  </conditionalFormatting>
  <conditionalFormatting sqref="O2">
    <cfRule type="duplicateValues" dxfId="98" priority="9"/>
  </conditionalFormatting>
  <conditionalFormatting sqref="O2">
    <cfRule type="duplicateValues" dxfId="97" priority="8"/>
  </conditionalFormatting>
  <conditionalFormatting sqref="H12:I64 K12:P64">
    <cfRule type="cellIs" dxfId="96" priority="7" operator="greaterThan">
      <formula>10</formula>
    </cfRule>
  </conditionalFormatting>
  <conditionalFormatting sqref="P12:P64">
    <cfRule type="cellIs" dxfId="95" priority="3" operator="greaterThan">
      <formula>10</formula>
    </cfRule>
    <cfRule type="cellIs" dxfId="94" priority="4" operator="greaterThan">
      <formula>10</formula>
    </cfRule>
    <cfRule type="cellIs" dxfId="93" priority="5" operator="greaterThan">
      <formula>10</formula>
    </cfRule>
  </conditionalFormatting>
  <conditionalFormatting sqref="H12:I64 K12:K64">
    <cfRule type="cellIs" dxfId="92" priority="2" operator="greaterThan">
      <formula>10</formula>
    </cfRule>
  </conditionalFormatting>
  <conditionalFormatting sqref="C1:C11 C65:C70 C81:C1048576">
    <cfRule type="duplicateValues" dxfId="91" priority="35"/>
  </conditionalFormatting>
  <conditionalFormatting sqref="C12:C64">
    <cfRule type="duplicateValues" dxfId="90" priority="38"/>
  </conditionalFormatting>
  <conditionalFormatting sqref="C71:C80">
    <cfRule type="duplicateValues" dxfId="89" priority="1"/>
  </conditionalFormatting>
  <dataValidations count="2">
    <dataValidation allowBlank="1" showInputMessage="1" showErrorMessage="1" errorTitle="Không xóa dữ liệu" error="Không xóa dữ liệu" prompt="Không xóa dữ liệu" sqref="D68 W3:AK7 X2:AK2 X9 AL2:AL7 V9:W64"/>
    <dataValidation type="decimal" allowBlank="1" showInputMessage="1" showErrorMessage="1" sqref="H9:K64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82"/>
  <sheetViews>
    <sheetView zoomScaleNormal="100" workbookViewId="0">
      <pane ySplit="2" topLeftCell="A51" activePane="bottomLeft" state="frozen"/>
      <selection activeCell="T80" sqref="T80"/>
      <selection pane="bottomLeft" activeCell="A63" sqref="A63:XFD72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3.832031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642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43683</v>
      </c>
      <c r="H4" s="146"/>
      <c r="I4" s="146"/>
      <c r="J4" s="146"/>
      <c r="K4" s="146"/>
      <c r="L4" s="10"/>
      <c r="M4" s="10"/>
      <c r="N4" s="10"/>
      <c r="O4" s="144" t="s">
        <v>1474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34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6" t="s">
        <v>35</v>
      </c>
      <c r="N7" s="106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48</v>
      </c>
      <c r="Z7" s="7">
        <f>COUNTIF($S$8:$S$87,"Khiển trách")</f>
        <v>0</v>
      </c>
      <c r="AA7" s="7">
        <f>COUNTIF($S$8:$S$87,"Cảnh cáo")</f>
        <v>0</v>
      </c>
      <c r="AB7" s="7">
        <f>COUNTIF($S$8:$S$87,"Đình chỉ thi")</f>
        <v>0</v>
      </c>
      <c r="AC7" s="20">
        <f>+($Z$7+$AA$7+$AB$7)/$Y$7*100%</f>
        <v>0</v>
      </c>
      <c r="AD7" s="7">
        <f>SUM(COUNTIF($S$8:$S$85,"Vắng"),COUNTIF($S$8:$S$85,"Vắng có phép"))</f>
        <v>0</v>
      </c>
      <c r="AE7" s="21">
        <f>+$AD$7/$Y$7</f>
        <v>0</v>
      </c>
      <c r="AF7" s="22">
        <f>COUNTIF($V$8:$V$85,"Thi lại")</f>
        <v>0</v>
      </c>
      <c r="AG7" s="21">
        <f>+$AF$7/$Y$7</f>
        <v>0</v>
      </c>
      <c r="AH7" s="22">
        <f>COUNTIF($V$8:$V$86,"Học lại")</f>
        <v>29</v>
      </c>
      <c r="AI7" s="21">
        <f>+$AH$7/$Y$7</f>
        <v>0.60416666666666663</v>
      </c>
      <c r="AJ7" s="7">
        <f>COUNTIF($V$9:$V$86,"Đạt")</f>
        <v>19</v>
      </c>
      <c r="AK7" s="20">
        <f>+$AJ$7/$Y$7</f>
        <v>0.39583333333333331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791</v>
      </c>
      <c r="D9" s="33" t="s">
        <v>792</v>
      </c>
      <c r="E9" s="34" t="s">
        <v>64</v>
      </c>
      <c r="F9" s="35"/>
      <c r="G9" s="32" t="s">
        <v>104</v>
      </c>
      <c r="H9" s="36">
        <v>6</v>
      </c>
      <c r="I9" s="37">
        <v>2</v>
      </c>
      <c r="J9" s="37" t="s">
        <v>38</v>
      </c>
      <c r="K9" s="37">
        <v>2</v>
      </c>
      <c r="L9" s="38"/>
      <c r="M9" s="38"/>
      <c r="N9" s="38"/>
      <c r="O9" s="38"/>
      <c r="P9" s="39">
        <v>1</v>
      </c>
      <c r="Q9" s="55">
        <f>IF(P9="H","I",IF(OR(P9="DC",P9="C",P9="V"),0,ROUND(SUMPRODUCT(H9:P9,$H$8:$P$8)/100,1)))</f>
        <v>1.7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56" si="0">IF($Q9&lt;4,"Kém",IF(AND($Q9&gt;=4,$Q9&lt;=5.4),"Trung bình yếu",IF(AND($Q9&gt;=5.5,$Q9&lt;=6.9),"Trung bình",IF(AND($Q9&gt;=7,$Q9&lt;=8.4),"Khá",IF(AND($Q9&gt;=8.5,$Q9&lt;=10),"Giỏi","")))))</f>
        <v>Kém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56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793</v>
      </c>
      <c r="D10" s="48" t="s">
        <v>177</v>
      </c>
      <c r="E10" s="49" t="s">
        <v>794</v>
      </c>
      <c r="F10" s="50"/>
      <c r="G10" s="47" t="s">
        <v>77</v>
      </c>
      <c r="H10" s="51">
        <v>6</v>
      </c>
      <c r="I10" s="52">
        <v>2</v>
      </c>
      <c r="J10" s="37" t="s">
        <v>38</v>
      </c>
      <c r="K10" s="52">
        <v>2</v>
      </c>
      <c r="L10" s="53"/>
      <c r="M10" s="53"/>
      <c r="N10" s="53"/>
      <c r="O10" s="53"/>
      <c r="P10" s="54">
        <v>5</v>
      </c>
      <c r="Q10" s="55">
        <f t="shared" ref="Q10:Q56" si="2">IF(P10="H","I",IF(OR(P10="DC",P10="C",P10="V"),0,ROUND(SUMPRODUCT(H10:P10,$H$8:$P$8)/100,1)))</f>
        <v>4.5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57" t="str">
        <f t="shared" si="0"/>
        <v>Trung bình yếu</v>
      </c>
      <c r="T10" s="41" t="str">
        <f t="shared" ref="T10:T56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795</v>
      </c>
      <c r="D11" s="48" t="s">
        <v>368</v>
      </c>
      <c r="E11" s="49" t="s">
        <v>664</v>
      </c>
      <c r="F11" s="50"/>
      <c r="G11" s="47" t="s">
        <v>219</v>
      </c>
      <c r="H11" s="51">
        <v>6</v>
      </c>
      <c r="I11" s="52">
        <v>2</v>
      </c>
      <c r="J11" s="37" t="s">
        <v>38</v>
      </c>
      <c r="K11" s="52">
        <v>6</v>
      </c>
      <c r="L11" s="58"/>
      <c r="M11" s="58"/>
      <c r="N11" s="58"/>
      <c r="O11" s="58"/>
      <c r="P11" s="54">
        <v>1</v>
      </c>
      <c r="Q11" s="55">
        <f t="shared" si="2"/>
        <v>2.1</v>
      </c>
      <c r="R11" s="56" t="str">
        <f t="shared" ref="R11:R56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7" t="str">
        <f t="shared" si="0"/>
        <v>Kém</v>
      </c>
      <c r="T11" s="41" t="str">
        <f t="shared" si="3"/>
        <v/>
      </c>
      <c r="U11" s="1"/>
      <c r="V11" s="44" t="str">
        <f t="shared" si="1"/>
        <v>Học lại</v>
      </c>
      <c r="W11" s="44"/>
      <c r="X11" s="59"/>
      <c r="Y11" s="59"/>
      <c r="Z11" s="107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796</v>
      </c>
      <c r="D12" s="48" t="s">
        <v>797</v>
      </c>
      <c r="E12" s="49" t="s">
        <v>664</v>
      </c>
      <c r="F12" s="50"/>
      <c r="G12" s="47" t="s">
        <v>872</v>
      </c>
      <c r="H12" s="51">
        <v>6</v>
      </c>
      <c r="I12" s="52">
        <v>2</v>
      </c>
      <c r="J12" s="37" t="s">
        <v>38</v>
      </c>
      <c r="K12" s="52">
        <v>2</v>
      </c>
      <c r="L12" s="58"/>
      <c r="M12" s="58"/>
      <c r="N12" s="58"/>
      <c r="O12" s="58"/>
      <c r="P12" s="54">
        <v>1</v>
      </c>
      <c r="Q12" s="55">
        <f t="shared" si="2"/>
        <v>1.7</v>
      </c>
      <c r="R12" s="56" t="str">
        <f t="shared" si="4"/>
        <v>F</v>
      </c>
      <c r="S12" s="57" t="str">
        <f t="shared" si="0"/>
        <v>Kém</v>
      </c>
      <c r="T12" s="41" t="str">
        <f t="shared" si="3"/>
        <v/>
      </c>
      <c r="U12" s="1"/>
      <c r="V12" s="44" t="str">
        <f t="shared" si="1"/>
        <v>Học lại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798</v>
      </c>
      <c r="D13" s="48" t="s">
        <v>799</v>
      </c>
      <c r="E13" s="49" t="s">
        <v>88</v>
      </c>
      <c r="F13" s="50"/>
      <c r="G13" s="47" t="s">
        <v>636</v>
      </c>
      <c r="H13" s="51">
        <v>6</v>
      </c>
      <c r="I13" s="52">
        <v>2</v>
      </c>
      <c r="J13" s="37" t="s">
        <v>38</v>
      </c>
      <c r="K13" s="52">
        <v>1</v>
      </c>
      <c r="L13" s="58"/>
      <c r="M13" s="58"/>
      <c r="N13" s="58"/>
      <c r="O13" s="58"/>
      <c r="P13" s="54">
        <v>1</v>
      </c>
      <c r="Q13" s="55">
        <f t="shared" si="2"/>
        <v>1.6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800</v>
      </c>
      <c r="D14" s="48" t="s">
        <v>801</v>
      </c>
      <c r="E14" s="49" t="s">
        <v>92</v>
      </c>
      <c r="F14" s="50"/>
      <c r="G14" s="47" t="s">
        <v>297</v>
      </c>
      <c r="H14" s="51">
        <v>9</v>
      </c>
      <c r="I14" s="52">
        <v>8</v>
      </c>
      <c r="J14" s="37" t="s">
        <v>38</v>
      </c>
      <c r="K14" s="52">
        <v>9</v>
      </c>
      <c r="L14" s="58"/>
      <c r="M14" s="58"/>
      <c r="N14" s="58"/>
      <c r="O14" s="58"/>
      <c r="P14" s="54">
        <v>6</v>
      </c>
      <c r="Q14" s="55">
        <f t="shared" si="2"/>
        <v>6.8</v>
      </c>
      <c r="R14" s="56" t="str">
        <f t="shared" si="4"/>
        <v>C+</v>
      </c>
      <c r="S14" s="57" t="str">
        <f t="shared" si="0"/>
        <v>Trung bình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802</v>
      </c>
      <c r="D15" s="48" t="s">
        <v>342</v>
      </c>
      <c r="E15" s="49" t="s">
        <v>803</v>
      </c>
      <c r="F15" s="50"/>
      <c r="G15" s="47" t="s">
        <v>469</v>
      </c>
      <c r="H15" s="51">
        <v>6</v>
      </c>
      <c r="I15" s="52">
        <v>0</v>
      </c>
      <c r="J15" s="37" t="s">
        <v>38</v>
      </c>
      <c r="K15" s="52">
        <v>0</v>
      </c>
      <c r="L15" s="58"/>
      <c r="M15" s="58"/>
      <c r="N15" s="58"/>
      <c r="O15" s="58"/>
      <c r="P15" s="54" t="s">
        <v>1481</v>
      </c>
      <c r="Q15" s="55">
        <f t="shared" si="2"/>
        <v>0</v>
      </c>
      <c r="R15" s="56" t="str">
        <f t="shared" si="4"/>
        <v>F</v>
      </c>
      <c r="S15" s="57" t="str">
        <f t="shared" si="0"/>
        <v>Kém</v>
      </c>
      <c r="T15" s="41" t="str">
        <f t="shared" si="3"/>
        <v>Không đủ ĐKDT</v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804</v>
      </c>
      <c r="D16" s="48" t="s">
        <v>805</v>
      </c>
      <c r="E16" s="49" t="s">
        <v>335</v>
      </c>
      <c r="F16" s="50"/>
      <c r="G16" s="47" t="s">
        <v>638</v>
      </c>
      <c r="H16" s="51">
        <v>8</v>
      </c>
      <c r="I16" s="52">
        <v>4</v>
      </c>
      <c r="J16" s="37" t="s">
        <v>38</v>
      </c>
      <c r="K16" s="52">
        <v>2</v>
      </c>
      <c r="L16" s="58"/>
      <c r="M16" s="58"/>
      <c r="N16" s="58"/>
      <c r="O16" s="58"/>
      <c r="P16" s="54">
        <v>8</v>
      </c>
      <c r="Q16" s="55">
        <f t="shared" si="2"/>
        <v>7</v>
      </c>
      <c r="R16" s="56" t="str">
        <f t="shared" si="4"/>
        <v>B</v>
      </c>
      <c r="S16" s="57" t="str">
        <f t="shared" si="0"/>
        <v>Khá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806</v>
      </c>
      <c r="D17" s="48" t="s">
        <v>807</v>
      </c>
      <c r="E17" s="49" t="s">
        <v>111</v>
      </c>
      <c r="F17" s="50"/>
      <c r="G17" s="47" t="s">
        <v>215</v>
      </c>
      <c r="H17" s="51">
        <v>10</v>
      </c>
      <c r="I17" s="52">
        <v>4</v>
      </c>
      <c r="J17" s="37" t="s">
        <v>38</v>
      </c>
      <c r="K17" s="52">
        <v>4</v>
      </c>
      <c r="L17" s="58"/>
      <c r="M17" s="58"/>
      <c r="N17" s="58"/>
      <c r="O17" s="58"/>
      <c r="P17" s="54">
        <v>4</v>
      </c>
      <c r="Q17" s="55">
        <f t="shared" si="2"/>
        <v>4.5999999999999996</v>
      </c>
      <c r="R17" s="56" t="str">
        <f t="shared" si="4"/>
        <v>D</v>
      </c>
      <c r="S17" s="57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808</v>
      </c>
      <c r="D18" s="48" t="s">
        <v>809</v>
      </c>
      <c r="E18" s="49" t="s">
        <v>111</v>
      </c>
      <c r="F18" s="50"/>
      <c r="G18" s="47" t="s">
        <v>873</v>
      </c>
      <c r="H18" s="51">
        <v>6</v>
      </c>
      <c r="I18" s="52">
        <v>2</v>
      </c>
      <c r="J18" s="37" t="s">
        <v>38</v>
      </c>
      <c r="K18" s="52">
        <v>2</v>
      </c>
      <c r="L18" s="58"/>
      <c r="M18" s="58"/>
      <c r="N18" s="58"/>
      <c r="O18" s="58"/>
      <c r="P18" s="54">
        <v>1</v>
      </c>
      <c r="Q18" s="55">
        <f t="shared" si="2"/>
        <v>1.7</v>
      </c>
      <c r="R18" s="56" t="str">
        <f t="shared" si="4"/>
        <v>F</v>
      </c>
      <c r="S18" s="57" t="str">
        <f t="shared" si="0"/>
        <v>Kém</v>
      </c>
      <c r="T18" s="41" t="str">
        <f t="shared" si="3"/>
        <v/>
      </c>
      <c r="U18" s="1"/>
      <c r="V18" s="44" t="str">
        <f t="shared" si="1"/>
        <v>Học lại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810</v>
      </c>
      <c r="D19" s="48" t="s">
        <v>504</v>
      </c>
      <c r="E19" s="49" t="s">
        <v>811</v>
      </c>
      <c r="F19" s="50"/>
      <c r="G19" s="47" t="s">
        <v>135</v>
      </c>
      <c r="H19" s="51">
        <v>6</v>
      </c>
      <c r="I19" s="52">
        <v>3</v>
      </c>
      <c r="J19" s="37" t="s">
        <v>38</v>
      </c>
      <c r="K19" s="52">
        <v>3</v>
      </c>
      <c r="L19" s="58"/>
      <c r="M19" s="58"/>
      <c r="N19" s="58"/>
      <c r="O19" s="58"/>
      <c r="P19" s="54">
        <v>6</v>
      </c>
      <c r="Q19" s="55">
        <f t="shared" si="2"/>
        <v>5.4</v>
      </c>
      <c r="R19" s="56" t="str">
        <f t="shared" si="4"/>
        <v>D+</v>
      </c>
      <c r="S19" s="57" t="str">
        <f t="shared" si="0"/>
        <v>Trung bình yếu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812</v>
      </c>
      <c r="D20" s="48" t="s">
        <v>813</v>
      </c>
      <c r="E20" s="49" t="s">
        <v>351</v>
      </c>
      <c r="F20" s="50"/>
      <c r="G20" s="47" t="s">
        <v>874</v>
      </c>
      <c r="H20" s="51">
        <v>9</v>
      </c>
      <c r="I20" s="52">
        <v>9</v>
      </c>
      <c r="J20" s="37" t="s">
        <v>38</v>
      </c>
      <c r="K20" s="52">
        <v>8</v>
      </c>
      <c r="L20" s="58"/>
      <c r="M20" s="58"/>
      <c r="N20" s="58"/>
      <c r="O20" s="58"/>
      <c r="P20" s="54">
        <v>4</v>
      </c>
      <c r="Q20" s="55">
        <f t="shared" si="2"/>
        <v>5.4</v>
      </c>
      <c r="R20" s="56" t="str">
        <f t="shared" si="4"/>
        <v>D+</v>
      </c>
      <c r="S20" s="57" t="str">
        <f t="shared" si="0"/>
        <v>Trung bình yếu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814</v>
      </c>
      <c r="D21" s="48" t="s">
        <v>815</v>
      </c>
      <c r="E21" s="49" t="s">
        <v>143</v>
      </c>
      <c r="F21" s="50"/>
      <c r="G21" s="47" t="s">
        <v>215</v>
      </c>
      <c r="H21" s="51">
        <v>9</v>
      </c>
      <c r="I21" s="52">
        <v>4</v>
      </c>
      <c r="J21" s="37" t="s">
        <v>38</v>
      </c>
      <c r="K21" s="52">
        <v>6</v>
      </c>
      <c r="L21" s="58"/>
      <c r="M21" s="58"/>
      <c r="N21" s="58"/>
      <c r="O21" s="58"/>
      <c r="P21" s="54">
        <v>2</v>
      </c>
      <c r="Q21" s="55">
        <f t="shared" si="2"/>
        <v>3.3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816</v>
      </c>
      <c r="D22" s="48" t="s">
        <v>663</v>
      </c>
      <c r="E22" s="49" t="s">
        <v>143</v>
      </c>
      <c r="F22" s="50"/>
      <c r="G22" s="47" t="s">
        <v>634</v>
      </c>
      <c r="H22" s="51">
        <v>9</v>
      </c>
      <c r="I22" s="52">
        <v>6</v>
      </c>
      <c r="J22" s="37" t="s">
        <v>38</v>
      </c>
      <c r="K22" s="52">
        <v>2</v>
      </c>
      <c r="L22" s="58"/>
      <c r="M22" s="58"/>
      <c r="N22" s="58"/>
      <c r="O22" s="58"/>
      <c r="P22" s="54">
        <v>1</v>
      </c>
      <c r="Q22" s="55">
        <f t="shared" si="2"/>
        <v>2.4</v>
      </c>
      <c r="R22" s="56" t="str">
        <f t="shared" si="4"/>
        <v>F</v>
      </c>
      <c r="S22" s="57" t="str">
        <f t="shared" si="0"/>
        <v>Kém</v>
      </c>
      <c r="T22" s="41" t="str">
        <f t="shared" si="3"/>
        <v/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817</v>
      </c>
      <c r="D23" s="48" t="s">
        <v>818</v>
      </c>
      <c r="E23" s="49" t="s">
        <v>147</v>
      </c>
      <c r="F23" s="50"/>
      <c r="G23" s="47" t="s">
        <v>638</v>
      </c>
      <c r="H23" s="51">
        <v>6</v>
      </c>
      <c r="I23" s="52">
        <v>4</v>
      </c>
      <c r="J23" s="37" t="s">
        <v>38</v>
      </c>
      <c r="K23" s="52">
        <v>2</v>
      </c>
      <c r="L23" s="58"/>
      <c r="M23" s="58"/>
      <c r="N23" s="58"/>
      <c r="O23" s="58"/>
      <c r="P23" s="54">
        <v>4</v>
      </c>
      <c r="Q23" s="55">
        <f t="shared" si="2"/>
        <v>4</v>
      </c>
      <c r="R23" s="56" t="str">
        <f t="shared" si="4"/>
        <v>D</v>
      </c>
      <c r="S23" s="57" t="str">
        <f t="shared" si="0"/>
        <v>Trung bình yếu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819</v>
      </c>
      <c r="D24" s="48" t="s">
        <v>182</v>
      </c>
      <c r="E24" s="49" t="s">
        <v>147</v>
      </c>
      <c r="F24" s="50"/>
      <c r="G24" s="47" t="s">
        <v>479</v>
      </c>
      <c r="H24" s="51">
        <v>7</v>
      </c>
      <c r="I24" s="52">
        <v>2</v>
      </c>
      <c r="J24" s="37" t="s">
        <v>38</v>
      </c>
      <c r="K24" s="52">
        <v>6</v>
      </c>
      <c r="L24" s="58"/>
      <c r="M24" s="58"/>
      <c r="N24" s="58"/>
      <c r="O24" s="58"/>
      <c r="P24" s="54">
        <v>4</v>
      </c>
      <c r="Q24" s="55">
        <f t="shared" si="2"/>
        <v>4.3</v>
      </c>
      <c r="R24" s="56" t="str">
        <f t="shared" si="4"/>
        <v>D</v>
      </c>
      <c r="S24" s="57" t="str">
        <f t="shared" si="0"/>
        <v>Trung bình yếu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820</v>
      </c>
      <c r="D25" s="48" t="s">
        <v>182</v>
      </c>
      <c r="E25" s="49" t="s">
        <v>147</v>
      </c>
      <c r="F25" s="50"/>
      <c r="G25" s="47" t="s">
        <v>481</v>
      </c>
      <c r="H25" s="51">
        <v>6</v>
      </c>
      <c r="I25" s="52">
        <v>0</v>
      </c>
      <c r="J25" s="37" t="s">
        <v>38</v>
      </c>
      <c r="K25" s="52">
        <v>0</v>
      </c>
      <c r="L25" s="58"/>
      <c r="M25" s="58"/>
      <c r="N25" s="58"/>
      <c r="O25" s="58"/>
      <c r="P25" s="54" t="s">
        <v>1481</v>
      </c>
      <c r="Q25" s="55">
        <f t="shared" si="2"/>
        <v>0</v>
      </c>
      <c r="R25" s="56" t="str">
        <f t="shared" si="4"/>
        <v>F</v>
      </c>
      <c r="S25" s="57" t="str">
        <f t="shared" si="0"/>
        <v>Kém</v>
      </c>
      <c r="T25" s="41" t="str">
        <f t="shared" si="3"/>
        <v>Không đủ ĐKDT</v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821</v>
      </c>
      <c r="D26" s="48" t="s">
        <v>182</v>
      </c>
      <c r="E26" s="49" t="s">
        <v>822</v>
      </c>
      <c r="F26" s="50"/>
      <c r="G26" s="47" t="s">
        <v>875</v>
      </c>
      <c r="H26" s="51">
        <v>9</v>
      </c>
      <c r="I26" s="52">
        <v>9</v>
      </c>
      <c r="J26" s="37" t="s">
        <v>38</v>
      </c>
      <c r="K26" s="52">
        <v>8</v>
      </c>
      <c r="L26" s="58"/>
      <c r="M26" s="58"/>
      <c r="N26" s="58"/>
      <c r="O26" s="58"/>
      <c r="P26" s="54">
        <v>6</v>
      </c>
      <c r="Q26" s="55">
        <f t="shared" si="2"/>
        <v>6.8</v>
      </c>
      <c r="R26" s="56" t="str">
        <f t="shared" si="4"/>
        <v>C+</v>
      </c>
      <c r="S26" s="57" t="str">
        <f t="shared" si="0"/>
        <v>Trung bình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823</v>
      </c>
      <c r="D27" s="48" t="s">
        <v>824</v>
      </c>
      <c r="E27" s="49" t="s">
        <v>162</v>
      </c>
      <c r="F27" s="50"/>
      <c r="G27" s="47" t="s">
        <v>272</v>
      </c>
      <c r="H27" s="51">
        <v>8</v>
      </c>
      <c r="I27" s="52">
        <v>6</v>
      </c>
      <c r="J27" s="37" t="s">
        <v>38</v>
      </c>
      <c r="K27" s="52">
        <v>8</v>
      </c>
      <c r="L27" s="58"/>
      <c r="M27" s="58"/>
      <c r="N27" s="58"/>
      <c r="O27" s="58"/>
      <c r="P27" s="54">
        <v>1</v>
      </c>
      <c r="Q27" s="55">
        <f t="shared" si="2"/>
        <v>2.9</v>
      </c>
      <c r="R27" s="56" t="str">
        <f t="shared" si="4"/>
        <v>F</v>
      </c>
      <c r="S27" s="57" t="str">
        <f t="shared" si="0"/>
        <v>Kém</v>
      </c>
      <c r="T27" s="41" t="str">
        <f t="shared" si="3"/>
        <v/>
      </c>
      <c r="U27" s="1"/>
      <c r="V27" s="44" t="str">
        <f t="shared" si="1"/>
        <v>Học lại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825</v>
      </c>
      <c r="D28" s="48" t="s">
        <v>182</v>
      </c>
      <c r="E28" s="49" t="s">
        <v>168</v>
      </c>
      <c r="F28" s="50"/>
      <c r="G28" s="47" t="s">
        <v>178</v>
      </c>
      <c r="H28" s="51">
        <v>8</v>
      </c>
      <c r="I28" s="52">
        <v>4</v>
      </c>
      <c r="J28" s="37" t="s">
        <v>38</v>
      </c>
      <c r="K28" s="52">
        <v>2</v>
      </c>
      <c r="L28" s="58"/>
      <c r="M28" s="58"/>
      <c r="N28" s="58"/>
      <c r="O28" s="58"/>
      <c r="P28" s="54">
        <v>1</v>
      </c>
      <c r="Q28" s="55">
        <f t="shared" si="2"/>
        <v>2.1</v>
      </c>
      <c r="R28" s="56" t="str">
        <f t="shared" si="4"/>
        <v>F</v>
      </c>
      <c r="S28" s="57" t="str">
        <f t="shared" si="0"/>
        <v>Kém</v>
      </c>
      <c r="T28" s="41" t="str">
        <f t="shared" si="3"/>
        <v/>
      </c>
      <c r="U28" s="1"/>
      <c r="V28" s="44" t="str">
        <f t="shared" si="1"/>
        <v>Học lại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826</v>
      </c>
      <c r="D29" s="48" t="s">
        <v>827</v>
      </c>
      <c r="E29" s="49" t="s">
        <v>172</v>
      </c>
      <c r="F29" s="50"/>
      <c r="G29" s="47" t="s">
        <v>876</v>
      </c>
      <c r="H29" s="51">
        <v>6</v>
      </c>
      <c r="I29" s="52">
        <v>0</v>
      </c>
      <c r="J29" s="37" t="s">
        <v>38</v>
      </c>
      <c r="K29" s="52">
        <v>0</v>
      </c>
      <c r="L29" s="58"/>
      <c r="M29" s="58"/>
      <c r="N29" s="58"/>
      <c r="O29" s="58"/>
      <c r="P29" s="54" t="s">
        <v>1481</v>
      </c>
      <c r="Q29" s="55">
        <f t="shared" si="2"/>
        <v>0</v>
      </c>
      <c r="R29" s="56" t="str">
        <f t="shared" si="4"/>
        <v>F</v>
      </c>
      <c r="S29" s="57" t="str">
        <f t="shared" si="0"/>
        <v>Kém</v>
      </c>
      <c r="T29" s="41" t="str">
        <f t="shared" si="3"/>
        <v>Không đủ ĐKDT</v>
      </c>
      <c r="U29" s="1"/>
      <c r="V29" s="44" t="str">
        <f t="shared" si="1"/>
        <v>Học lại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828</v>
      </c>
      <c r="D30" s="48" t="s">
        <v>829</v>
      </c>
      <c r="E30" s="49" t="s">
        <v>183</v>
      </c>
      <c r="F30" s="50"/>
      <c r="G30" s="47" t="s">
        <v>877</v>
      </c>
      <c r="H30" s="51">
        <v>8</v>
      </c>
      <c r="I30" s="52">
        <v>3</v>
      </c>
      <c r="J30" s="37" t="s">
        <v>38</v>
      </c>
      <c r="K30" s="52">
        <v>6</v>
      </c>
      <c r="L30" s="58"/>
      <c r="M30" s="58"/>
      <c r="N30" s="58"/>
      <c r="O30" s="58"/>
      <c r="P30" s="54">
        <v>4</v>
      </c>
      <c r="Q30" s="55">
        <f t="shared" si="2"/>
        <v>4.5</v>
      </c>
      <c r="R30" s="56" t="str">
        <f t="shared" si="4"/>
        <v>D</v>
      </c>
      <c r="S30" s="57" t="str">
        <f t="shared" si="0"/>
        <v>Trung bình yếu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830</v>
      </c>
      <c r="D31" s="48" t="s">
        <v>627</v>
      </c>
      <c r="E31" s="49" t="s">
        <v>183</v>
      </c>
      <c r="F31" s="50"/>
      <c r="G31" s="47" t="s">
        <v>247</v>
      </c>
      <c r="H31" s="51">
        <v>6</v>
      </c>
      <c r="I31" s="52">
        <v>0</v>
      </c>
      <c r="J31" s="37" t="s">
        <v>38</v>
      </c>
      <c r="K31" s="52">
        <v>0</v>
      </c>
      <c r="L31" s="58"/>
      <c r="M31" s="58"/>
      <c r="N31" s="58"/>
      <c r="O31" s="58"/>
      <c r="P31" s="54" t="s">
        <v>1481</v>
      </c>
      <c r="Q31" s="55">
        <f t="shared" si="2"/>
        <v>0</v>
      </c>
      <c r="R31" s="56" t="str">
        <f t="shared" si="4"/>
        <v>F</v>
      </c>
      <c r="S31" s="57" t="str">
        <f t="shared" si="0"/>
        <v>Kém</v>
      </c>
      <c r="T31" s="41" t="str">
        <f t="shared" si="3"/>
        <v>Không đủ ĐKDT</v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831</v>
      </c>
      <c r="D32" s="48" t="s">
        <v>832</v>
      </c>
      <c r="E32" s="49" t="s">
        <v>183</v>
      </c>
      <c r="F32" s="50"/>
      <c r="G32" s="47" t="s">
        <v>790</v>
      </c>
      <c r="H32" s="51">
        <v>9</v>
      </c>
      <c r="I32" s="52">
        <v>4</v>
      </c>
      <c r="J32" s="37" t="s">
        <v>38</v>
      </c>
      <c r="K32" s="52">
        <v>6</v>
      </c>
      <c r="L32" s="58"/>
      <c r="M32" s="58"/>
      <c r="N32" s="58"/>
      <c r="O32" s="58"/>
      <c r="P32" s="54">
        <v>4</v>
      </c>
      <c r="Q32" s="55">
        <f t="shared" si="2"/>
        <v>4.7</v>
      </c>
      <c r="R32" s="56" t="str">
        <f t="shared" si="4"/>
        <v>D</v>
      </c>
      <c r="S32" s="57" t="str">
        <f t="shared" si="0"/>
        <v>Trung bình yếu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833</v>
      </c>
      <c r="D33" s="48" t="s">
        <v>834</v>
      </c>
      <c r="E33" s="49" t="s">
        <v>566</v>
      </c>
      <c r="F33" s="50"/>
      <c r="G33" s="47" t="s">
        <v>878</v>
      </c>
      <c r="H33" s="51">
        <v>9</v>
      </c>
      <c r="I33" s="52">
        <v>8</v>
      </c>
      <c r="J33" s="37" t="s">
        <v>38</v>
      </c>
      <c r="K33" s="52">
        <v>8</v>
      </c>
      <c r="L33" s="58"/>
      <c r="M33" s="58"/>
      <c r="N33" s="58"/>
      <c r="O33" s="58"/>
      <c r="P33" s="54">
        <v>7</v>
      </c>
      <c r="Q33" s="55">
        <f t="shared" si="2"/>
        <v>7.4</v>
      </c>
      <c r="R33" s="56" t="str">
        <f t="shared" si="4"/>
        <v>B</v>
      </c>
      <c r="S33" s="57" t="str">
        <f t="shared" si="0"/>
        <v>Khá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835</v>
      </c>
      <c r="D34" s="48" t="s">
        <v>362</v>
      </c>
      <c r="E34" s="49" t="s">
        <v>836</v>
      </c>
      <c r="F34" s="50"/>
      <c r="G34" s="47" t="s">
        <v>77</v>
      </c>
      <c r="H34" s="51">
        <v>10</v>
      </c>
      <c r="I34" s="52">
        <v>6</v>
      </c>
      <c r="J34" s="37" t="s">
        <v>38</v>
      </c>
      <c r="K34" s="52">
        <v>1</v>
      </c>
      <c r="L34" s="58"/>
      <c r="M34" s="58"/>
      <c r="N34" s="58"/>
      <c r="O34" s="58"/>
      <c r="P34" s="54">
        <v>4</v>
      </c>
      <c r="Q34" s="55">
        <f t="shared" si="2"/>
        <v>4.5</v>
      </c>
      <c r="R34" s="56" t="str">
        <f t="shared" si="4"/>
        <v>D</v>
      </c>
      <c r="S34" s="57" t="str">
        <f t="shared" si="0"/>
        <v>Trung bình yếu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837</v>
      </c>
      <c r="D35" s="48" t="s">
        <v>182</v>
      </c>
      <c r="E35" s="49" t="s">
        <v>836</v>
      </c>
      <c r="F35" s="50"/>
      <c r="G35" s="47" t="s">
        <v>175</v>
      </c>
      <c r="H35" s="51">
        <v>6</v>
      </c>
      <c r="I35" s="52">
        <v>2</v>
      </c>
      <c r="J35" s="37" t="s">
        <v>38</v>
      </c>
      <c r="K35" s="52">
        <v>2</v>
      </c>
      <c r="L35" s="58"/>
      <c r="M35" s="58"/>
      <c r="N35" s="58"/>
      <c r="O35" s="58"/>
      <c r="P35" s="54" t="s">
        <v>1479</v>
      </c>
      <c r="Q35" s="55">
        <f t="shared" si="2"/>
        <v>0</v>
      </c>
      <c r="R35" s="56" t="str">
        <f t="shared" si="4"/>
        <v>F</v>
      </c>
      <c r="S35" s="57" t="str">
        <f t="shared" si="0"/>
        <v>Kém</v>
      </c>
      <c r="T35" s="41" t="str">
        <f t="shared" si="3"/>
        <v>Vắng</v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838</v>
      </c>
      <c r="D36" s="48" t="s">
        <v>839</v>
      </c>
      <c r="E36" s="49" t="s">
        <v>371</v>
      </c>
      <c r="F36" s="50"/>
      <c r="G36" s="47" t="s">
        <v>278</v>
      </c>
      <c r="H36" s="51">
        <v>6</v>
      </c>
      <c r="I36" s="52">
        <v>2</v>
      </c>
      <c r="J36" s="37" t="s">
        <v>38</v>
      </c>
      <c r="K36" s="52">
        <v>2</v>
      </c>
      <c r="L36" s="58"/>
      <c r="M36" s="58"/>
      <c r="N36" s="58"/>
      <c r="O36" s="58"/>
      <c r="P36" s="54">
        <v>1</v>
      </c>
      <c r="Q36" s="55">
        <f t="shared" si="2"/>
        <v>1.7</v>
      </c>
      <c r="R36" s="56" t="str">
        <f t="shared" si="4"/>
        <v>F</v>
      </c>
      <c r="S36" s="57" t="str">
        <f t="shared" si="0"/>
        <v>Kém</v>
      </c>
      <c r="T36" s="41" t="str">
        <f t="shared" si="3"/>
        <v/>
      </c>
      <c r="U36" s="1"/>
      <c r="V36" s="44" t="str">
        <f t="shared" si="1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840</v>
      </c>
      <c r="D37" s="48" t="s">
        <v>520</v>
      </c>
      <c r="E37" s="49" t="s">
        <v>371</v>
      </c>
      <c r="F37" s="50"/>
      <c r="G37" s="47" t="s">
        <v>131</v>
      </c>
      <c r="H37" s="51">
        <v>8</v>
      </c>
      <c r="I37" s="52">
        <v>2</v>
      </c>
      <c r="J37" s="37" t="s">
        <v>38</v>
      </c>
      <c r="K37" s="52">
        <v>6</v>
      </c>
      <c r="L37" s="58"/>
      <c r="M37" s="58"/>
      <c r="N37" s="58"/>
      <c r="O37" s="58"/>
      <c r="P37" s="54">
        <v>1</v>
      </c>
      <c r="Q37" s="55">
        <f t="shared" si="2"/>
        <v>2.2999999999999998</v>
      </c>
      <c r="R37" s="56" t="str">
        <f t="shared" si="4"/>
        <v>F</v>
      </c>
      <c r="S37" s="57" t="str">
        <f t="shared" si="0"/>
        <v>Kém</v>
      </c>
      <c r="T37" s="41" t="str">
        <f t="shared" si="3"/>
        <v/>
      </c>
      <c r="U37" s="1"/>
      <c r="V37" s="44" t="str">
        <f t="shared" si="1"/>
        <v>Học lại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841</v>
      </c>
      <c r="D38" s="48" t="s">
        <v>652</v>
      </c>
      <c r="E38" s="49" t="s">
        <v>374</v>
      </c>
      <c r="F38" s="50"/>
      <c r="G38" s="47" t="s">
        <v>227</v>
      </c>
      <c r="H38" s="51">
        <v>6</v>
      </c>
      <c r="I38" s="52">
        <v>6</v>
      </c>
      <c r="J38" s="37" t="s">
        <v>38</v>
      </c>
      <c r="K38" s="52">
        <v>2</v>
      </c>
      <c r="L38" s="58"/>
      <c r="M38" s="58"/>
      <c r="N38" s="58"/>
      <c r="O38" s="58"/>
      <c r="P38" s="54">
        <v>1</v>
      </c>
      <c r="Q38" s="55">
        <f t="shared" si="2"/>
        <v>2.1</v>
      </c>
      <c r="R38" s="56" t="str">
        <f t="shared" si="4"/>
        <v>F</v>
      </c>
      <c r="S38" s="57" t="str">
        <f t="shared" si="0"/>
        <v>Kém</v>
      </c>
      <c r="T38" s="41" t="str">
        <f t="shared" si="3"/>
        <v/>
      </c>
      <c r="U38" s="1"/>
      <c r="V38" s="44" t="str">
        <f t="shared" si="1"/>
        <v>Học lại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842</v>
      </c>
      <c r="D39" s="48" t="s">
        <v>180</v>
      </c>
      <c r="E39" s="49" t="s">
        <v>379</v>
      </c>
      <c r="F39" s="50"/>
      <c r="G39" s="47" t="s">
        <v>81</v>
      </c>
      <c r="H39" s="51">
        <v>7</v>
      </c>
      <c r="I39" s="52">
        <v>2</v>
      </c>
      <c r="J39" s="37" t="s">
        <v>38</v>
      </c>
      <c r="K39" s="52">
        <v>3</v>
      </c>
      <c r="L39" s="58"/>
      <c r="M39" s="58"/>
      <c r="N39" s="58"/>
      <c r="O39" s="58"/>
      <c r="P39" s="54">
        <v>4</v>
      </c>
      <c r="Q39" s="55">
        <f t="shared" si="2"/>
        <v>4</v>
      </c>
      <c r="R39" s="56" t="str">
        <f t="shared" si="4"/>
        <v>D</v>
      </c>
      <c r="S39" s="57" t="str">
        <f t="shared" si="0"/>
        <v>Trung bình yếu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843</v>
      </c>
      <c r="D40" s="48" t="s">
        <v>799</v>
      </c>
      <c r="E40" s="49" t="s">
        <v>196</v>
      </c>
      <c r="F40" s="50"/>
      <c r="G40" s="47" t="s">
        <v>484</v>
      </c>
      <c r="H40" s="51">
        <v>9</v>
      </c>
      <c r="I40" s="52">
        <v>8</v>
      </c>
      <c r="J40" s="37" t="s">
        <v>38</v>
      </c>
      <c r="K40" s="52">
        <v>9</v>
      </c>
      <c r="L40" s="58"/>
      <c r="M40" s="58"/>
      <c r="N40" s="58"/>
      <c r="O40" s="58"/>
      <c r="P40" s="54">
        <v>8</v>
      </c>
      <c r="Q40" s="55">
        <f t="shared" si="2"/>
        <v>8.1999999999999993</v>
      </c>
      <c r="R40" s="56" t="str">
        <f t="shared" si="4"/>
        <v>B+</v>
      </c>
      <c r="S40" s="57" t="str">
        <f t="shared" si="0"/>
        <v>Khá</v>
      </c>
      <c r="T40" s="41" t="str">
        <f t="shared" si="3"/>
        <v/>
      </c>
      <c r="U40" s="1"/>
      <c r="V40" s="44" t="str">
        <f t="shared" si="1"/>
        <v>Đạt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844</v>
      </c>
      <c r="D41" s="48" t="s">
        <v>95</v>
      </c>
      <c r="E41" s="49" t="s">
        <v>395</v>
      </c>
      <c r="F41" s="50"/>
      <c r="G41" s="47" t="s">
        <v>467</v>
      </c>
      <c r="H41" s="51">
        <v>8</v>
      </c>
      <c r="I41" s="52">
        <v>6</v>
      </c>
      <c r="J41" s="37" t="s">
        <v>38</v>
      </c>
      <c r="K41" s="52">
        <v>9</v>
      </c>
      <c r="L41" s="58"/>
      <c r="M41" s="58"/>
      <c r="N41" s="58"/>
      <c r="O41" s="58"/>
      <c r="P41" s="54">
        <v>1</v>
      </c>
      <c r="Q41" s="55">
        <f t="shared" si="2"/>
        <v>3</v>
      </c>
      <c r="R41" s="56" t="str">
        <f t="shared" si="4"/>
        <v>F</v>
      </c>
      <c r="S41" s="57" t="str">
        <f t="shared" si="0"/>
        <v>Kém</v>
      </c>
      <c r="T41" s="41" t="str">
        <f t="shared" si="3"/>
        <v/>
      </c>
      <c r="U41" s="1"/>
      <c r="V41" s="44" t="str">
        <f t="shared" si="1"/>
        <v>Học lại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845</v>
      </c>
      <c r="D42" s="48" t="s">
        <v>846</v>
      </c>
      <c r="E42" s="49" t="s">
        <v>847</v>
      </c>
      <c r="F42" s="50"/>
      <c r="G42" s="47" t="s">
        <v>278</v>
      </c>
      <c r="H42" s="51">
        <v>6</v>
      </c>
      <c r="I42" s="52">
        <v>4</v>
      </c>
      <c r="J42" s="37" t="s">
        <v>38</v>
      </c>
      <c r="K42" s="52">
        <v>3</v>
      </c>
      <c r="L42" s="58"/>
      <c r="M42" s="58"/>
      <c r="N42" s="58"/>
      <c r="O42" s="58"/>
      <c r="P42" s="54">
        <v>1</v>
      </c>
      <c r="Q42" s="55">
        <f t="shared" si="2"/>
        <v>2</v>
      </c>
      <c r="R42" s="56" t="str">
        <f t="shared" si="4"/>
        <v>F</v>
      </c>
      <c r="S42" s="57" t="str">
        <f t="shared" si="0"/>
        <v>Kém</v>
      </c>
      <c r="T42" s="41" t="str">
        <f t="shared" si="3"/>
        <v/>
      </c>
      <c r="U42" s="1"/>
      <c r="V42" s="44" t="str">
        <f t="shared" si="1"/>
        <v>Học lại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848</v>
      </c>
      <c r="D43" s="48" t="s">
        <v>79</v>
      </c>
      <c r="E43" s="49" t="s">
        <v>425</v>
      </c>
      <c r="F43" s="50"/>
      <c r="G43" s="47" t="s">
        <v>251</v>
      </c>
      <c r="H43" s="51">
        <v>6</v>
      </c>
      <c r="I43" s="52">
        <v>2</v>
      </c>
      <c r="J43" s="37" t="s">
        <v>38</v>
      </c>
      <c r="K43" s="52">
        <v>2</v>
      </c>
      <c r="L43" s="58"/>
      <c r="M43" s="58"/>
      <c r="N43" s="58"/>
      <c r="O43" s="58"/>
      <c r="P43" s="54">
        <v>4</v>
      </c>
      <c r="Q43" s="55">
        <f t="shared" si="2"/>
        <v>3.8</v>
      </c>
      <c r="R43" s="56" t="str">
        <f t="shared" si="4"/>
        <v>F</v>
      </c>
      <c r="S43" s="57" t="str">
        <f t="shared" si="0"/>
        <v>Kém</v>
      </c>
      <c r="T43" s="41" t="str">
        <f t="shared" si="3"/>
        <v/>
      </c>
      <c r="U43" s="1"/>
      <c r="V43" s="44" t="str">
        <f t="shared" si="1"/>
        <v>Học lại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849</v>
      </c>
      <c r="D44" s="48" t="s">
        <v>182</v>
      </c>
      <c r="E44" s="49" t="s">
        <v>436</v>
      </c>
      <c r="F44" s="50"/>
      <c r="G44" s="47" t="s">
        <v>879</v>
      </c>
      <c r="H44" s="51">
        <v>6</v>
      </c>
      <c r="I44" s="52">
        <v>3</v>
      </c>
      <c r="J44" s="37" t="s">
        <v>38</v>
      </c>
      <c r="K44" s="52">
        <v>2</v>
      </c>
      <c r="L44" s="58"/>
      <c r="M44" s="58"/>
      <c r="N44" s="58"/>
      <c r="O44" s="58"/>
      <c r="P44" s="54">
        <v>1</v>
      </c>
      <c r="Q44" s="55">
        <f t="shared" si="2"/>
        <v>1.8</v>
      </c>
      <c r="R44" s="56" t="str">
        <f t="shared" si="4"/>
        <v>F</v>
      </c>
      <c r="S44" s="57" t="str">
        <f t="shared" si="0"/>
        <v>Kém</v>
      </c>
      <c r="T44" s="41" t="str">
        <f t="shared" si="3"/>
        <v/>
      </c>
      <c r="U44" s="1"/>
      <c r="V44" s="44" t="str">
        <f t="shared" si="1"/>
        <v>Học lại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850</v>
      </c>
      <c r="D45" s="48" t="s">
        <v>182</v>
      </c>
      <c r="E45" s="49" t="s">
        <v>436</v>
      </c>
      <c r="F45" s="50"/>
      <c r="G45" s="47" t="s">
        <v>473</v>
      </c>
      <c r="H45" s="51">
        <v>8</v>
      </c>
      <c r="I45" s="52">
        <v>6</v>
      </c>
      <c r="J45" s="37" t="s">
        <v>38</v>
      </c>
      <c r="K45" s="52">
        <v>6</v>
      </c>
      <c r="L45" s="58"/>
      <c r="M45" s="58"/>
      <c r="N45" s="58"/>
      <c r="O45" s="58"/>
      <c r="P45" s="54">
        <v>1</v>
      </c>
      <c r="Q45" s="55">
        <f t="shared" si="2"/>
        <v>2.7</v>
      </c>
      <c r="R45" s="56" t="str">
        <f t="shared" si="4"/>
        <v>F</v>
      </c>
      <c r="S45" s="57" t="str">
        <f t="shared" si="0"/>
        <v>Kém</v>
      </c>
      <c r="T45" s="41" t="str">
        <f t="shared" si="3"/>
        <v/>
      </c>
      <c r="U45" s="1"/>
      <c r="V45" s="44" t="str">
        <f t="shared" si="1"/>
        <v>Học lại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851</v>
      </c>
      <c r="D46" s="48" t="s">
        <v>520</v>
      </c>
      <c r="E46" s="49" t="s">
        <v>250</v>
      </c>
      <c r="F46" s="50"/>
      <c r="G46" s="47" t="s">
        <v>635</v>
      </c>
      <c r="H46" s="51">
        <v>6</v>
      </c>
      <c r="I46" s="52">
        <v>4</v>
      </c>
      <c r="J46" s="37" t="s">
        <v>38</v>
      </c>
      <c r="K46" s="52">
        <v>6</v>
      </c>
      <c r="L46" s="58"/>
      <c r="M46" s="58"/>
      <c r="N46" s="58"/>
      <c r="O46" s="58"/>
      <c r="P46" s="54">
        <v>6</v>
      </c>
      <c r="Q46" s="55">
        <f t="shared" si="2"/>
        <v>5.8</v>
      </c>
      <c r="R46" s="56" t="str">
        <f t="shared" si="4"/>
        <v>C</v>
      </c>
      <c r="S46" s="57" t="str">
        <f t="shared" si="0"/>
        <v>Trung bình</v>
      </c>
      <c r="T46" s="41" t="str">
        <f t="shared" si="3"/>
        <v/>
      </c>
      <c r="U46" s="1"/>
      <c r="V46" s="44" t="str">
        <f t="shared" si="1"/>
        <v>Đạt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852</v>
      </c>
      <c r="D47" s="48" t="s">
        <v>565</v>
      </c>
      <c r="E47" s="49" t="s">
        <v>250</v>
      </c>
      <c r="F47" s="50"/>
      <c r="G47" s="47" t="s">
        <v>77</v>
      </c>
      <c r="H47" s="51">
        <v>6</v>
      </c>
      <c r="I47" s="52">
        <v>0</v>
      </c>
      <c r="J47" s="37" t="s">
        <v>38</v>
      </c>
      <c r="K47" s="52">
        <v>0</v>
      </c>
      <c r="L47" s="58"/>
      <c r="M47" s="58"/>
      <c r="N47" s="58"/>
      <c r="O47" s="58"/>
      <c r="P47" s="54" t="s">
        <v>1481</v>
      </c>
      <c r="Q47" s="55">
        <f t="shared" si="2"/>
        <v>0</v>
      </c>
      <c r="R47" s="56" t="str">
        <f t="shared" si="4"/>
        <v>F</v>
      </c>
      <c r="S47" s="57" t="str">
        <f t="shared" si="0"/>
        <v>Kém</v>
      </c>
      <c r="T47" s="41" t="str">
        <f t="shared" si="3"/>
        <v>Không đủ ĐKDT</v>
      </c>
      <c r="U47" s="1"/>
      <c r="V47" s="44" t="str">
        <f t="shared" si="1"/>
        <v>Học lại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853</v>
      </c>
      <c r="D48" s="48" t="s">
        <v>854</v>
      </c>
      <c r="E48" s="49" t="s">
        <v>444</v>
      </c>
      <c r="F48" s="50"/>
      <c r="G48" s="47" t="s">
        <v>175</v>
      </c>
      <c r="H48" s="51">
        <v>8</v>
      </c>
      <c r="I48" s="52">
        <v>4</v>
      </c>
      <c r="J48" s="37" t="s">
        <v>38</v>
      </c>
      <c r="K48" s="52">
        <v>1</v>
      </c>
      <c r="L48" s="58"/>
      <c r="M48" s="58"/>
      <c r="N48" s="58"/>
      <c r="O48" s="58"/>
      <c r="P48" s="54">
        <v>1</v>
      </c>
      <c r="Q48" s="55">
        <f t="shared" si="2"/>
        <v>2</v>
      </c>
      <c r="R48" s="56" t="str">
        <f t="shared" si="4"/>
        <v>F</v>
      </c>
      <c r="S48" s="57" t="str">
        <f t="shared" si="0"/>
        <v>Kém</v>
      </c>
      <c r="T48" s="41" t="str">
        <f t="shared" si="3"/>
        <v/>
      </c>
      <c r="U48" s="1"/>
      <c r="V48" s="44" t="str">
        <f t="shared" si="1"/>
        <v>Học lại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1:38" ht="18.75" customHeight="1" x14ac:dyDescent="0.35">
      <c r="B49" s="46">
        <v>41</v>
      </c>
      <c r="C49" s="47" t="s">
        <v>855</v>
      </c>
      <c r="D49" s="48" t="s">
        <v>394</v>
      </c>
      <c r="E49" s="49" t="s">
        <v>856</v>
      </c>
      <c r="F49" s="50"/>
      <c r="G49" s="47" t="s">
        <v>466</v>
      </c>
      <c r="H49" s="51">
        <v>6</v>
      </c>
      <c r="I49" s="52">
        <v>4</v>
      </c>
      <c r="J49" s="37" t="s">
        <v>38</v>
      </c>
      <c r="K49" s="52">
        <v>8</v>
      </c>
      <c r="L49" s="58"/>
      <c r="M49" s="58"/>
      <c r="N49" s="58"/>
      <c r="O49" s="58"/>
      <c r="P49" s="54">
        <v>1</v>
      </c>
      <c r="Q49" s="55">
        <f t="shared" si="2"/>
        <v>2.5</v>
      </c>
      <c r="R49" s="56" t="str">
        <f t="shared" si="4"/>
        <v>F</v>
      </c>
      <c r="S49" s="57" t="str">
        <f t="shared" si="0"/>
        <v>Kém</v>
      </c>
      <c r="T49" s="41" t="str">
        <f t="shared" si="3"/>
        <v/>
      </c>
      <c r="U49" s="1"/>
      <c r="V49" s="44" t="str">
        <f t="shared" si="1"/>
        <v>Học lại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1:38" ht="18.75" customHeight="1" x14ac:dyDescent="0.35">
      <c r="B50" s="46">
        <v>42</v>
      </c>
      <c r="C50" s="47" t="s">
        <v>857</v>
      </c>
      <c r="D50" s="48" t="s">
        <v>858</v>
      </c>
      <c r="E50" s="49" t="s">
        <v>618</v>
      </c>
      <c r="F50" s="50"/>
      <c r="G50" s="47" t="s">
        <v>120</v>
      </c>
      <c r="H50" s="51">
        <v>8</v>
      </c>
      <c r="I50" s="52">
        <v>6</v>
      </c>
      <c r="J50" s="37" t="s">
        <v>38</v>
      </c>
      <c r="K50" s="52">
        <v>1</v>
      </c>
      <c r="L50" s="58"/>
      <c r="M50" s="58"/>
      <c r="N50" s="58"/>
      <c r="O50" s="58"/>
      <c r="P50" s="54">
        <v>1</v>
      </c>
      <c r="Q50" s="55">
        <f t="shared" si="2"/>
        <v>2.2000000000000002</v>
      </c>
      <c r="R50" s="56" t="str">
        <f t="shared" si="4"/>
        <v>F</v>
      </c>
      <c r="S50" s="57" t="str">
        <f t="shared" si="0"/>
        <v>Kém</v>
      </c>
      <c r="T50" s="41" t="str">
        <f t="shared" si="3"/>
        <v/>
      </c>
      <c r="U50" s="1"/>
      <c r="V50" s="44" t="str">
        <f t="shared" si="1"/>
        <v>Học lại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1:38" ht="18.75" customHeight="1" x14ac:dyDescent="0.35">
      <c r="B51" s="46">
        <v>43</v>
      </c>
      <c r="C51" s="47" t="s">
        <v>859</v>
      </c>
      <c r="D51" s="48" t="s">
        <v>182</v>
      </c>
      <c r="E51" s="49" t="s">
        <v>860</v>
      </c>
      <c r="F51" s="50"/>
      <c r="G51" s="47" t="s">
        <v>169</v>
      </c>
      <c r="H51" s="51">
        <v>8</v>
      </c>
      <c r="I51" s="52">
        <v>4</v>
      </c>
      <c r="J51" s="37" t="s">
        <v>38</v>
      </c>
      <c r="K51" s="52">
        <v>2</v>
      </c>
      <c r="L51" s="58"/>
      <c r="M51" s="58"/>
      <c r="N51" s="58"/>
      <c r="O51" s="58"/>
      <c r="P51" s="54">
        <v>4</v>
      </c>
      <c r="Q51" s="55">
        <f t="shared" si="2"/>
        <v>4.2</v>
      </c>
      <c r="R51" s="56" t="str">
        <f t="shared" si="4"/>
        <v>D</v>
      </c>
      <c r="S51" s="57" t="str">
        <f t="shared" si="0"/>
        <v>Trung bình yếu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1:38" ht="18.75" customHeight="1" x14ac:dyDescent="0.35">
      <c r="B52" s="46">
        <v>44</v>
      </c>
      <c r="C52" s="47" t="s">
        <v>861</v>
      </c>
      <c r="D52" s="48" t="s">
        <v>862</v>
      </c>
      <c r="E52" s="49" t="s">
        <v>863</v>
      </c>
      <c r="F52" s="50"/>
      <c r="G52" s="47" t="s">
        <v>135</v>
      </c>
      <c r="H52" s="51">
        <v>10</v>
      </c>
      <c r="I52" s="52">
        <v>3</v>
      </c>
      <c r="J52" s="37" t="s">
        <v>38</v>
      </c>
      <c r="K52" s="52">
        <v>8</v>
      </c>
      <c r="L52" s="58"/>
      <c r="M52" s="58"/>
      <c r="N52" s="58"/>
      <c r="O52" s="58"/>
      <c r="P52" s="54">
        <v>7</v>
      </c>
      <c r="Q52" s="55">
        <f t="shared" si="2"/>
        <v>7</v>
      </c>
      <c r="R52" s="56" t="str">
        <f t="shared" si="4"/>
        <v>B</v>
      </c>
      <c r="S52" s="57" t="str">
        <f t="shared" si="0"/>
        <v>Khá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1:38" ht="18.75" customHeight="1" x14ac:dyDescent="0.35">
      <c r="B53" s="46">
        <v>45</v>
      </c>
      <c r="C53" s="47" t="s">
        <v>864</v>
      </c>
      <c r="D53" s="48" t="s">
        <v>865</v>
      </c>
      <c r="E53" s="49" t="s">
        <v>866</v>
      </c>
      <c r="F53" s="50"/>
      <c r="G53" s="47" t="s">
        <v>481</v>
      </c>
      <c r="H53" s="51">
        <v>6</v>
      </c>
      <c r="I53" s="52">
        <v>6</v>
      </c>
      <c r="J53" s="37" t="s">
        <v>38</v>
      </c>
      <c r="K53" s="52">
        <v>4</v>
      </c>
      <c r="L53" s="58"/>
      <c r="M53" s="58"/>
      <c r="N53" s="58"/>
      <c r="O53" s="58"/>
      <c r="P53" s="54">
        <v>1</v>
      </c>
      <c r="Q53" s="55">
        <f t="shared" si="2"/>
        <v>2.2999999999999998</v>
      </c>
      <c r="R53" s="56" t="str">
        <f t="shared" si="4"/>
        <v>F</v>
      </c>
      <c r="S53" s="57" t="str">
        <f t="shared" si="0"/>
        <v>Kém</v>
      </c>
      <c r="T53" s="41" t="str">
        <f t="shared" si="3"/>
        <v/>
      </c>
      <c r="U53" s="1"/>
      <c r="V53" s="44" t="str">
        <f t="shared" si="1"/>
        <v>Học lại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1:38" ht="18.75" customHeight="1" x14ac:dyDescent="0.35">
      <c r="B54" s="46">
        <v>46</v>
      </c>
      <c r="C54" s="47" t="s">
        <v>867</v>
      </c>
      <c r="D54" s="48" t="s">
        <v>868</v>
      </c>
      <c r="E54" s="49" t="s">
        <v>623</v>
      </c>
      <c r="F54" s="50"/>
      <c r="G54" s="47" t="s">
        <v>476</v>
      </c>
      <c r="H54" s="51">
        <v>6</v>
      </c>
      <c r="I54" s="52">
        <v>6</v>
      </c>
      <c r="J54" s="37" t="s">
        <v>38</v>
      </c>
      <c r="K54" s="52">
        <v>8</v>
      </c>
      <c r="L54" s="58"/>
      <c r="M54" s="58"/>
      <c r="N54" s="58"/>
      <c r="O54" s="58"/>
      <c r="P54" s="54">
        <v>1</v>
      </c>
      <c r="Q54" s="55">
        <f t="shared" si="2"/>
        <v>2.7</v>
      </c>
      <c r="R54" s="56" t="str">
        <f t="shared" si="4"/>
        <v>F</v>
      </c>
      <c r="S54" s="57" t="str">
        <f t="shared" si="0"/>
        <v>Kém</v>
      </c>
      <c r="T54" s="41" t="str">
        <f t="shared" si="3"/>
        <v/>
      </c>
      <c r="U54" s="1"/>
      <c r="V54" s="44" t="str">
        <f t="shared" si="1"/>
        <v>Học lại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1:38" ht="18.75" customHeight="1" x14ac:dyDescent="0.35">
      <c r="B55" s="46">
        <v>47</v>
      </c>
      <c r="C55" s="47" t="s">
        <v>869</v>
      </c>
      <c r="D55" s="48" t="s">
        <v>870</v>
      </c>
      <c r="E55" s="49" t="s">
        <v>292</v>
      </c>
      <c r="F55" s="50"/>
      <c r="G55" s="47" t="s">
        <v>880</v>
      </c>
      <c r="H55" s="51">
        <v>9</v>
      </c>
      <c r="I55" s="52">
        <v>4</v>
      </c>
      <c r="J55" s="37" t="s">
        <v>38</v>
      </c>
      <c r="K55" s="52">
        <v>4</v>
      </c>
      <c r="L55" s="58"/>
      <c r="M55" s="58"/>
      <c r="N55" s="58"/>
      <c r="O55" s="58"/>
      <c r="P55" s="54">
        <v>6</v>
      </c>
      <c r="Q55" s="55">
        <f t="shared" si="2"/>
        <v>5.9</v>
      </c>
      <c r="R55" s="56" t="str">
        <f t="shared" si="4"/>
        <v>C</v>
      </c>
      <c r="S55" s="57" t="str">
        <f t="shared" si="0"/>
        <v>Trung bình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1:38" ht="18.75" customHeight="1" x14ac:dyDescent="0.35">
      <c r="B56" s="104">
        <v>48</v>
      </c>
      <c r="C56" s="66" t="s">
        <v>871</v>
      </c>
      <c r="D56" s="67" t="s">
        <v>865</v>
      </c>
      <c r="E56" s="68" t="s">
        <v>305</v>
      </c>
      <c r="F56" s="69"/>
      <c r="G56" s="66" t="s">
        <v>215</v>
      </c>
      <c r="H56" s="70">
        <v>6</v>
      </c>
      <c r="I56" s="71">
        <v>2</v>
      </c>
      <c r="J56" s="37" t="s">
        <v>38</v>
      </c>
      <c r="K56" s="71">
        <v>2</v>
      </c>
      <c r="L56" s="72"/>
      <c r="M56" s="72"/>
      <c r="N56" s="72"/>
      <c r="O56" s="72"/>
      <c r="P56" s="65">
        <v>1</v>
      </c>
      <c r="Q56" s="105">
        <f t="shared" si="2"/>
        <v>1.7</v>
      </c>
      <c r="R56" s="73" t="str">
        <f t="shared" si="4"/>
        <v>F</v>
      </c>
      <c r="S56" s="74" t="str">
        <f t="shared" si="0"/>
        <v>Kém</v>
      </c>
      <c r="T56" s="99" t="str">
        <f t="shared" si="3"/>
        <v/>
      </c>
      <c r="U56" s="1"/>
      <c r="V56" s="44" t="str">
        <f t="shared" si="1"/>
        <v>Học lại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1:38" ht="16.5" hidden="1" x14ac:dyDescent="0.35">
      <c r="A57" s="64"/>
      <c r="B57" s="117" t="s">
        <v>39</v>
      </c>
      <c r="C57" s="117"/>
      <c r="D57" s="76"/>
      <c r="E57" s="77"/>
      <c r="F57" s="77"/>
      <c r="G57" s="77"/>
      <c r="H57" s="78"/>
      <c r="I57" s="79"/>
      <c r="J57" s="79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1"/>
    </row>
    <row r="58" spans="1:38" ht="16.5" hidden="1" customHeight="1" x14ac:dyDescent="0.35">
      <c r="A58" s="64"/>
      <c r="B58" s="81" t="s">
        <v>40</v>
      </c>
      <c r="C58" s="81"/>
      <c r="D58" s="82">
        <f>+$Y$7</f>
        <v>48</v>
      </c>
      <c r="E58" s="83" t="s">
        <v>41</v>
      </c>
      <c r="F58" s="83"/>
      <c r="G58" s="116" t="s">
        <v>42</v>
      </c>
      <c r="H58" s="116"/>
      <c r="I58" s="116"/>
      <c r="J58" s="116"/>
      <c r="K58" s="116"/>
      <c r="L58" s="116"/>
      <c r="M58" s="116"/>
      <c r="N58" s="116"/>
      <c r="O58" s="116"/>
      <c r="P58" s="43">
        <f>$Y$7 -COUNTIF($T$8:$T$217,"Vắng") -COUNTIF($T$8:$T$217,"Vắng có phép") - COUNTIF($T$8:$T$217,"Đình chỉ thi") - COUNTIF($T$8:$T$217,"Không đủ ĐKDT")</f>
        <v>42</v>
      </c>
      <c r="Q58" s="43"/>
      <c r="R58" s="84"/>
      <c r="S58" s="85"/>
      <c r="T58" s="85" t="s">
        <v>41</v>
      </c>
      <c r="U58" s="1"/>
    </row>
    <row r="59" spans="1:38" ht="16.5" hidden="1" customHeight="1" x14ac:dyDescent="0.35">
      <c r="A59" s="64"/>
      <c r="B59" s="81" t="s">
        <v>43</v>
      </c>
      <c r="C59" s="81"/>
      <c r="D59" s="82">
        <f>+$AJ$7</f>
        <v>19</v>
      </c>
      <c r="E59" s="83" t="s">
        <v>41</v>
      </c>
      <c r="F59" s="83"/>
      <c r="G59" s="116" t="s">
        <v>44</v>
      </c>
      <c r="H59" s="116"/>
      <c r="I59" s="116"/>
      <c r="J59" s="116"/>
      <c r="K59" s="116"/>
      <c r="L59" s="116"/>
      <c r="M59" s="116"/>
      <c r="N59" s="116"/>
      <c r="O59" s="116"/>
      <c r="P59" s="86">
        <f>COUNTIF($T$8:$T$93,"Vắng")</f>
        <v>1</v>
      </c>
      <c r="Q59" s="86"/>
      <c r="R59" s="87"/>
      <c r="S59" s="85"/>
      <c r="T59" s="85" t="s">
        <v>41</v>
      </c>
      <c r="U59" s="1"/>
    </row>
    <row r="60" spans="1:38" ht="16.5" hidden="1" customHeight="1" x14ac:dyDescent="0.35">
      <c r="A60" s="64"/>
      <c r="B60" s="81" t="s">
        <v>45</v>
      </c>
      <c r="C60" s="81"/>
      <c r="D60" s="88">
        <f>COUNTIF(V9:V56,"Học lại")</f>
        <v>29</v>
      </c>
      <c r="E60" s="83" t="s">
        <v>41</v>
      </c>
      <c r="F60" s="83"/>
      <c r="G60" s="116" t="s">
        <v>46</v>
      </c>
      <c r="H60" s="116"/>
      <c r="I60" s="116"/>
      <c r="J60" s="116"/>
      <c r="K60" s="116"/>
      <c r="L60" s="116"/>
      <c r="M60" s="116"/>
      <c r="N60" s="116"/>
      <c r="O60" s="116"/>
      <c r="P60" s="43">
        <f>COUNTIF($T$8:$T$93,"Vắng có phép")</f>
        <v>0</v>
      </c>
      <c r="Q60" s="43"/>
      <c r="R60" s="84"/>
      <c r="S60" s="85"/>
      <c r="T60" s="85" t="s">
        <v>41</v>
      </c>
      <c r="U60" s="1"/>
    </row>
    <row r="61" spans="1:38" ht="3" hidden="1" customHeight="1" x14ac:dyDescent="0.35">
      <c r="A61" s="64"/>
      <c r="B61" s="75"/>
      <c r="C61" s="76"/>
      <c r="D61" s="76"/>
      <c r="E61" s="77"/>
      <c r="F61" s="77"/>
      <c r="G61" s="77"/>
      <c r="H61" s="78"/>
      <c r="I61" s="79"/>
      <c r="J61" s="79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1"/>
    </row>
    <row r="62" spans="1:38" hidden="1" x14ac:dyDescent="0.35">
      <c r="B62" s="89" t="s">
        <v>47</v>
      </c>
      <c r="C62" s="89"/>
      <c r="D62" s="90">
        <f>COUNTIF(V9:V56,"Thi lại")</f>
        <v>0</v>
      </c>
      <c r="E62" s="91" t="s">
        <v>41</v>
      </c>
      <c r="F62" s="1"/>
      <c r="G62" s="1"/>
      <c r="H62" s="1"/>
      <c r="I62" s="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"/>
    </row>
    <row r="63" spans="1:38" ht="41.5" customHeight="1" x14ac:dyDescent="0.35">
      <c r="B63" s="89"/>
      <c r="C63" s="89"/>
      <c r="D63" s="90"/>
      <c r="E63" s="91"/>
      <c r="F63" s="1"/>
      <c r="G63" s="1"/>
      <c r="H63" s="1"/>
      <c r="I63" s="1"/>
      <c r="J63" s="121" t="s">
        <v>1485</v>
      </c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"/>
    </row>
    <row r="64" spans="1:38" ht="44.5" customHeight="1" x14ac:dyDescent="0.35">
      <c r="A64" s="92"/>
      <c r="B64" s="113" t="s">
        <v>48</v>
      </c>
      <c r="C64" s="113"/>
      <c r="D64" s="113"/>
      <c r="E64" s="113"/>
      <c r="F64" s="113"/>
      <c r="G64" s="113"/>
      <c r="H64" s="113"/>
      <c r="I64" s="93"/>
      <c r="J64" s="122" t="s">
        <v>53</v>
      </c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"/>
    </row>
    <row r="65" spans="1:38" ht="4.5" customHeight="1" x14ac:dyDescent="0.35">
      <c r="A65" s="64"/>
      <c r="B65" s="75"/>
      <c r="C65" s="94"/>
      <c r="D65" s="94"/>
      <c r="E65" s="95"/>
      <c r="F65" s="95"/>
      <c r="G65" s="95"/>
      <c r="H65" s="96"/>
      <c r="I65" s="97"/>
      <c r="J65" s="9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38" s="64" customFormat="1" x14ac:dyDescent="0.35">
      <c r="B66" s="113" t="s">
        <v>49</v>
      </c>
      <c r="C66" s="113"/>
      <c r="D66" s="115" t="s">
        <v>50</v>
      </c>
      <c r="E66" s="115"/>
      <c r="F66" s="115"/>
      <c r="G66" s="115"/>
      <c r="H66" s="115"/>
      <c r="I66" s="97"/>
      <c r="J66" s="97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1"/>
      <c r="V66" s="2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s="64" customFormat="1" x14ac:dyDescent="0.35">
      <c r="A67" s="4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s="64" customFormat="1" x14ac:dyDescent="0.35">
      <c r="A68" s="4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s="64" customFormat="1" x14ac:dyDescent="0.35">
      <c r="A69" s="4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s="64" customFormat="1" ht="9.75" customHeight="1" x14ac:dyDescent="0.35">
      <c r="A70" s="4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s="64" customFormat="1" ht="3.75" customHeight="1" x14ac:dyDescent="0.35">
      <c r="A71" s="4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s="64" customFormat="1" ht="18" customHeight="1" x14ac:dyDescent="0.35">
      <c r="A72" s="4"/>
      <c r="B72" s="111" t="s">
        <v>1482</v>
      </c>
      <c r="C72" s="111"/>
      <c r="D72" s="111" t="s">
        <v>1483</v>
      </c>
      <c r="E72" s="111"/>
      <c r="F72" s="111"/>
      <c r="G72" s="111"/>
      <c r="H72" s="111"/>
      <c r="I72" s="111"/>
      <c r="J72" s="111" t="s">
        <v>54</v>
      </c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"/>
      <c r="V72" s="2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s="64" customFormat="1" ht="4.5" customHeight="1" x14ac:dyDescent="0.35">
      <c r="A73" s="4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ht="39" customHeight="1" x14ac:dyDescent="0.35">
      <c r="B74" s="112"/>
      <c r="C74" s="113"/>
      <c r="D74" s="113"/>
      <c r="E74" s="113"/>
      <c r="F74" s="113"/>
      <c r="G74" s="113"/>
      <c r="H74" s="112"/>
      <c r="I74" s="112"/>
      <c r="J74" s="112"/>
      <c r="K74" s="112"/>
      <c r="L74" s="112"/>
      <c r="M74" s="112"/>
      <c r="N74" s="114"/>
      <c r="O74" s="114"/>
      <c r="P74" s="114"/>
      <c r="Q74" s="114"/>
      <c r="R74" s="114"/>
      <c r="S74" s="114"/>
      <c r="T74" s="114"/>
    </row>
    <row r="75" spans="1:38" x14ac:dyDescent="0.35">
      <c r="B75" s="75"/>
      <c r="C75" s="94"/>
      <c r="D75" s="94"/>
      <c r="E75" s="95"/>
      <c r="F75" s="95"/>
      <c r="G75" s="95"/>
      <c r="H75" s="96"/>
      <c r="I75" s="97"/>
      <c r="J75" s="97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38" x14ac:dyDescent="0.35">
      <c r="B76" s="113"/>
      <c r="C76" s="113"/>
      <c r="D76" s="115"/>
      <c r="E76" s="115"/>
      <c r="F76" s="115"/>
      <c r="G76" s="115"/>
      <c r="H76" s="115"/>
      <c r="I76" s="97"/>
      <c r="J76" s="97"/>
      <c r="K76" s="80"/>
      <c r="L76" s="80"/>
      <c r="M76" s="80"/>
      <c r="N76" s="80"/>
      <c r="O76" s="80"/>
      <c r="P76" s="80"/>
      <c r="Q76" s="80"/>
      <c r="R76" s="80"/>
      <c r="S76" s="80"/>
      <c r="T76" s="80"/>
    </row>
    <row r="77" spans="1:38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82" spans="2:20" x14ac:dyDescent="0.35"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82:T82"/>
    <mergeCell ref="B72:C72"/>
    <mergeCell ref="D72:I72"/>
    <mergeCell ref="J72:T72"/>
    <mergeCell ref="B74:G74"/>
    <mergeCell ref="H74:M74"/>
    <mergeCell ref="N74:T74"/>
    <mergeCell ref="B76:C76"/>
    <mergeCell ref="D76:H76"/>
    <mergeCell ref="B82:D82"/>
    <mergeCell ref="E82:G82"/>
    <mergeCell ref="H82:M82"/>
    <mergeCell ref="G60:O60"/>
    <mergeCell ref="B57:C57"/>
    <mergeCell ref="G58:O58"/>
    <mergeCell ref="G59:O59"/>
    <mergeCell ref="M6:N6"/>
    <mergeCell ref="O6:O7"/>
    <mergeCell ref="B66:C66"/>
    <mergeCell ref="D66:H66"/>
    <mergeCell ref="J62:T62"/>
    <mergeCell ref="J63:T63"/>
    <mergeCell ref="B64:H64"/>
    <mergeCell ref="J64:T64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56">
    <cfRule type="cellIs" dxfId="88" priority="15" operator="greaterThan">
      <formula>10</formula>
    </cfRule>
  </conditionalFormatting>
  <conditionalFormatting sqref="P9:P11">
    <cfRule type="cellIs" dxfId="87" priority="11" operator="greaterThan">
      <formula>10</formula>
    </cfRule>
    <cfRule type="cellIs" dxfId="86" priority="12" operator="greaterThan">
      <formula>10</formula>
    </cfRule>
    <cfRule type="cellIs" dxfId="85" priority="13" operator="greaterThan">
      <formula>10</formula>
    </cfRule>
  </conditionalFormatting>
  <conditionalFormatting sqref="H9:K9 H10:I11 K10:K11 J10:J56">
    <cfRule type="cellIs" dxfId="84" priority="10" operator="greaterThan">
      <formula>10</formula>
    </cfRule>
  </conditionalFormatting>
  <conditionalFormatting sqref="O2">
    <cfRule type="duplicateValues" dxfId="83" priority="9"/>
  </conditionalFormatting>
  <conditionalFormatting sqref="O2">
    <cfRule type="duplicateValues" dxfId="82" priority="8"/>
  </conditionalFormatting>
  <conditionalFormatting sqref="H12:I56 K12:P56">
    <cfRule type="cellIs" dxfId="81" priority="7" operator="greaterThan">
      <formula>10</formula>
    </cfRule>
  </conditionalFormatting>
  <conditionalFormatting sqref="P12:P56">
    <cfRule type="cellIs" dxfId="80" priority="3" operator="greaterThan">
      <formula>10</formula>
    </cfRule>
    <cfRule type="cellIs" dxfId="79" priority="4" operator="greaterThan">
      <formula>10</formula>
    </cfRule>
    <cfRule type="cellIs" dxfId="78" priority="5" operator="greaterThan">
      <formula>10</formula>
    </cfRule>
  </conditionalFormatting>
  <conditionalFormatting sqref="H12:I56 K12:K56">
    <cfRule type="cellIs" dxfId="77" priority="2" operator="greaterThan">
      <formula>10</formula>
    </cfRule>
  </conditionalFormatting>
  <conditionalFormatting sqref="C1:C11 C57:C62 C73:C1048576">
    <cfRule type="duplicateValues" dxfId="76" priority="39"/>
  </conditionalFormatting>
  <conditionalFormatting sqref="C12:C56">
    <cfRule type="duplicateValues" dxfId="75" priority="42"/>
  </conditionalFormatting>
  <conditionalFormatting sqref="C63:C72">
    <cfRule type="duplicateValues" dxfId="74" priority="1"/>
  </conditionalFormatting>
  <dataValidations count="2">
    <dataValidation type="decimal" allowBlank="1" showInputMessage="1" showErrorMessage="1" sqref="H9:K56">
      <formula1>0</formula1>
      <formula2>10</formula2>
    </dataValidation>
    <dataValidation allowBlank="1" showInputMessage="1" showErrorMessage="1" errorTitle="Không xóa dữ liệu" error="Không xóa dữ liệu" prompt="Không xóa dữ liệu" sqref="D60 W3:AK7 X2:AK2 X9 AL2:AL7 V9:W56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workbookViewId="0">
      <pane ySplit="2" topLeftCell="A79" activePane="bottomLeft" state="frozen"/>
      <selection activeCell="T80" sqref="T80"/>
      <selection pane="bottomLeft" activeCell="A89" sqref="A89:XFD98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3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59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641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1476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34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6" t="s">
        <v>35</v>
      </c>
      <c r="N7" s="106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CO SỞ 2</v>
      </c>
      <c r="X7" s="18">
        <f>+P3</f>
        <v>0</v>
      </c>
      <c r="Y7" s="19">
        <f>+$AH$7+$AJ$7+$AF$7</f>
        <v>74</v>
      </c>
      <c r="Z7" s="7">
        <f>COUNTIF($S$8:$S$113,"Khiển trách")</f>
        <v>0</v>
      </c>
      <c r="AA7" s="7">
        <f>COUNTIF($S$8:$S$113,"Cảnh cáo")</f>
        <v>0</v>
      </c>
      <c r="AB7" s="7">
        <f>COUNTIF($S$8:$S$113,"Đình chỉ thi")</f>
        <v>0</v>
      </c>
      <c r="AC7" s="20">
        <f>+($Z$7+$AA$7+$AB$7)/$Y$7*100%</f>
        <v>0</v>
      </c>
      <c r="AD7" s="7">
        <f>SUM(COUNTIF($S$8:$S$111,"Vắng"),COUNTIF($S$8:$S$111,"Vắng có phép"))</f>
        <v>0</v>
      </c>
      <c r="AE7" s="21">
        <f>+$AD$7/$Y$7</f>
        <v>0</v>
      </c>
      <c r="AF7" s="22">
        <f>COUNTIF($V$8:$V$111,"Thi lại")</f>
        <v>0</v>
      </c>
      <c r="AG7" s="21">
        <f>+$AF$7/$Y$7</f>
        <v>0</v>
      </c>
      <c r="AH7" s="22">
        <f>COUNTIF($V$8:$V$112,"Học lại")</f>
        <v>47</v>
      </c>
      <c r="AI7" s="21">
        <f>+$AH$7/$Y$7</f>
        <v>0.63513513513513509</v>
      </c>
      <c r="AJ7" s="7">
        <f>COUNTIF($V$9:$V$112,"Đạt")</f>
        <v>27</v>
      </c>
      <c r="AK7" s="20">
        <f>+$AJ$7/$Y$7</f>
        <v>0.36486486486486486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645</v>
      </c>
      <c r="D9" s="33" t="s">
        <v>646</v>
      </c>
      <c r="E9" s="34" t="s">
        <v>64</v>
      </c>
      <c r="F9" s="35"/>
      <c r="G9" s="32" t="s">
        <v>96</v>
      </c>
      <c r="H9" s="36">
        <v>7</v>
      </c>
      <c r="I9" s="37">
        <v>3</v>
      </c>
      <c r="J9" s="37" t="s">
        <v>38</v>
      </c>
      <c r="K9" s="37">
        <v>2</v>
      </c>
      <c r="L9" s="38"/>
      <c r="M9" s="38"/>
      <c r="N9" s="38"/>
      <c r="O9" s="38"/>
      <c r="P9" s="39">
        <v>1</v>
      </c>
      <c r="Q9" s="55">
        <f>IF(P9="H","I",IF(OR(P9="DC",P9="C",P9="V"),0,ROUND(SUMPRODUCT(H9:P9,$H$8:$P$8)/100,1)))</f>
        <v>1.9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82" si="0">IF($Q9&lt;4,"Kém",IF(AND($Q9&gt;=4,$Q9&lt;=5.4),"Trung bình yếu",IF(AND($Q9&gt;=5.5,$Q9&lt;=6.9),"Trung bình",IF(AND($Q9&gt;=7,$Q9&lt;=8.4),"Khá",IF(AND($Q9&gt;=8.5,$Q9&lt;=10),"Giỏi","")))))</f>
        <v>Kém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647</v>
      </c>
      <c r="D10" s="48" t="s">
        <v>648</v>
      </c>
      <c r="E10" s="49" t="s">
        <v>64</v>
      </c>
      <c r="F10" s="50"/>
      <c r="G10" s="47" t="s">
        <v>93</v>
      </c>
      <c r="H10" s="51">
        <v>10</v>
      </c>
      <c r="I10" s="52">
        <v>4</v>
      </c>
      <c r="J10" s="37" t="s">
        <v>38</v>
      </c>
      <c r="K10" s="52">
        <v>8</v>
      </c>
      <c r="L10" s="53"/>
      <c r="M10" s="53"/>
      <c r="N10" s="53"/>
      <c r="O10" s="53"/>
      <c r="P10" s="54">
        <v>4</v>
      </c>
      <c r="Q10" s="55">
        <f t="shared" ref="Q10:Q73" si="2">IF(P10="H","I",IF(OR(P10="DC",P10="C",P10="V"),0,ROUND(SUMPRODUCT(H10:P10,$H$8:$P$8)/100,1)))</f>
        <v>5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57" t="str">
        <f t="shared" si="0"/>
        <v>Trung bình yếu</v>
      </c>
      <c r="T10" s="41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649</v>
      </c>
      <c r="D11" s="48" t="s">
        <v>650</v>
      </c>
      <c r="E11" s="49" t="s">
        <v>64</v>
      </c>
      <c r="F11" s="50"/>
      <c r="G11" s="47" t="s">
        <v>238</v>
      </c>
      <c r="H11" s="51">
        <v>8</v>
      </c>
      <c r="I11" s="52">
        <v>8</v>
      </c>
      <c r="J11" s="37" t="s">
        <v>38</v>
      </c>
      <c r="K11" s="52">
        <v>8</v>
      </c>
      <c r="L11" s="58"/>
      <c r="M11" s="58"/>
      <c r="N11" s="58"/>
      <c r="O11" s="58"/>
      <c r="P11" s="54">
        <v>7</v>
      </c>
      <c r="Q11" s="55">
        <f t="shared" si="2"/>
        <v>7.3</v>
      </c>
      <c r="R11" s="56" t="str">
        <f t="shared" ref="R11:R82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7" t="str">
        <f t="shared" si="0"/>
        <v>Khá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7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651</v>
      </c>
      <c r="D12" s="48" t="s">
        <v>652</v>
      </c>
      <c r="E12" s="49" t="s">
        <v>64</v>
      </c>
      <c r="F12" s="50"/>
      <c r="G12" s="47" t="s">
        <v>479</v>
      </c>
      <c r="H12" s="51">
        <v>9</v>
      </c>
      <c r="I12" s="52">
        <v>0</v>
      </c>
      <c r="J12" s="37" t="s">
        <v>38</v>
      </c>
      <c r="K12" s="52">
        <v>0</v>
      </c>
      <c r="L12" s="58"/>
      <c r="M12" s="58"/>
      <c r="N12" s="58"/>
      <c r="O12" s="58"/>
      <c r="P12" s="54" t="s">
        <v>1481</v>
      </c>
      <c r="Q12" s="55">
        <f t="shared" si="2"/>
        <v>0</v>
      </c>
      <c r="R12" s="56" t="str">
        <f t="shared" si="4"/>
        <v>F</v>
      </c>
      <c r="S12" s="57" t="str">
        <f t="shared" si="0"/>
        <v>Kém</v>
      </c>
      <c r="T12" s="41" t="str">
        <f t="shared" si="3"/>
        <v>Không đủ ĐKDT</v>
      </c>
      <c r="U12" s="1"/>
      <c r="V12" s="44" t="str">
        <f t="shared" si="1"/>
        <v>Học lại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653</v>
      </c>
      <c r="D13" s="48" t="s">
        <v>654</v>
      </c>
      <c r="E13" s="49" t="s">
        <v>64</v>
      </c>
      <c r="F13" s="50"/>
      <c r="G13" s="47" t="s">
        <v>251</v>
      </c>
      <c r="H13" s="51">
        <v>6</v>
      </c>
      <c r="I13" s="52">
        <v>2</v>
      </c>
      <c r="J13" s="37" t="s">
        <v>38</v>
      </c>
      <c r="K13" s="52">
        <v>2</v>
      </c>
      <c r="L13" s="58"/>
      <c r="M13" s="58"/>
      <c r="N13" s="58"/>
      <c r="O13" s="58"/>
      <c r="P13" s="54">
        <v>1</v>
      </c>
      <c r="Q13" s="55">
        <f t="shared" si="2"/>
        <v>1.7</v>
      </c>
      <c r="R13" s="56" t="str">
        <f t="shared" si="4"/>
        <v>F</v>
      </c>
      <c r="S13" s="57" t="str">
        <f t="shared" si="0"/>
        <v>Kém</v>
      </c>
      <c r="T13" s="41" t="str">
        <f t="shared" si="3"/>
        <v/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655</v>
      </c>
      <c r="D14" s="48" t="s">
        <v>656</v>
      </c>
      <c r="E14" s="49" t="s">
        <v>64</v>
      </c>
      <c r="F14" s="50"/>
      <c r="G14" s="47" t="s">
        <v>782</v>
      </c>
      <c r="H14" s="51">
        <v>6</v>
      </c>
      <c r="I14" s="52">
        <v>0</v>
      </c>
      <c r="J14" s="37" t="s">
        <v>38</v>
      </c>
      <c r="K14" s="52">
        <v>0</v>
      </c>
      <c r="L14" s="58"/>
      <c r="M14" s="58"/>
      <c r="N14" s="58"/>
      <c r="O14" s="58"/>
      <c r="P14" s="54" t="s">
        <v>1481</v>
      </c>
      <c r="Q14" s="55">
        <f t="shared" si="2"/>
        <v>0</v>
      </c>
      <c r="R14" s="56" t="str">
        <f t="shared" si="4"/>
        <v>F</v>
      </c>
      <c r="S14" s="57" t="str">
        <f t="shared" si="0"/>
        <v>Kém</v>
      </c>
      <c r="T14" s="41" t="str">
        <f t="shared" si="3"/>
        <v>Không đủ ĐKDT</v>
      </c>
      <c r="U14" s="1"/>
      <c r="V14" s="44" t="str">
        <f t="shared" si="1"/>
        <v>Học lại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657</v>
      </c>
      <c r="D15" s="48" t="s">
        <v>658</v>
      </c>
      <c r="E15" s="49" t="s">
        <v>659</v>
      </c>
      <c r="F15" s="50"/>
      <c r="G15" s="47" t="s">
        <v>144</v>
      </c>
      <c r="H15" s="51">
        <v>7</v>
      </c>
      <c r="I15" s="52">
        <v>3</v>
      </c>
      <c r="J15" s="37" t="s">
        <v>38</v>
      </c>
      <c r="K15" s="52">
        <v>8</v>
      </c>
      <c r="L15" s="58"/>
      <c r="M15" s="58"/>
      <c r="N15" s="58"/>
      <c r="O15" s="58"/>
      <c r="P15" s="54" t="s">
        <v>1479</v>
      </c>
      <c r="Q15" s="55">
        <f t="shared" si="2"/>
        <v>0</v>
      </c>
      <c r="R15" s="56" t="str">
        <f t="shared" si="4"/>
        <v>F</v>
      </c>
      <c r="S15" s="57" t="str">
        <f t="shared" si="0"/>
        <v>Kém</v>
      </c>
      <c r="T15" s="41" t="str">
        <f t="shared" si="3"/>
        <v>Vắng</v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660</v>
      </c>
      <c r="D16" s="48" t="s">
        <v>661</v>
      </c>
      <c r="E16" s="49" t="s">
        <v>659</v>
      </c>
      <c r="F16" s="50"/>
      <c r="G16" s="47" t="s">
        <v>112</v>
      </c>
      <c r="H16" s="51">
        <v>7</v>
      </c>
      <c r="I16" s="52">
        <v>4</v>
      </c>
      <c r="J16" s="37" t="s">
        <v>38</v>
      </c>
      <c r="K16" s="52">
        <v>2</v>
      </c>
      <c r="L16" s="58"/>
      <c r="M16" s="58"/>
      <c r="N16" s="58"/>
      <c r="O16" s="58"/>
      <c r="P16" s="54">
        <v>1</v>
      </c>
      <c r="Q16" s="55">
        <f t="shared" si="2"/>
        <v>2</v>
      </c>
      <c r="R16" s="56" t="str">
        <f t="shared" si="4"/>
        <v>F</v>
      </c>
      <c r="S16" s="57" t="str">
        <f t="shared" si="0"/>
        <v>Kém</v>
      </c>
      <c r="T16" s="41" t="str">
        <f t="shared" si="3"/>
        <v/>
      </c>
      <c r="U16" s="1"/>
      <c r="V16" s="44" t="str">
        <f t="shared" si="1"/>
        <v>Học lại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662</v>
      </c>
      <c r="D17" s="48" t="s">
        <v>663</v>
      </c>
      <c r="E17" s="49" t="s">
        <v>664</v>
      </c>
      <c r="F17" s="50"/>
      <c r="G17" s="47" t="s">
        <v>481</v>
      </c>
      <c r="H17" s="51">
        <v>6</v>
      </c>
      <c r="I17" s="52">
        <v>2</v>
      </c>
      <c r="J17" s="37" t="s">
        <v>38</v>
      </c>
      <c r="K17" s="52">
        <v>2</v>
      </c>
      <c r="L17" s="58"/>
      <c r="M17" s="58"/>
      <c r="N17" s="58"/>
      <c r="O17" s="58"/>
      <c r="P17" s="54">
        <v>1</v>
      </c>
      <c r="Q17" s="55">
        <f t="shared" si="2"/>
        <v>1.7</v>
      </c>
      <c r="R17" s="56" t="str">
        <f t="shared" si="4"/>
        <v>F</v>
      </c>
      <c r="S17" s="57" t="str">
        <f t="shared" si="0"/>
        <v>Kém</v>
      </c>
      <c r="T17" s="41" t="str">
        <f t="shared" si="3"/>
        <v/>
      </c>
      <c r="U17" s="1"/>
      <c r="V17" s="44" t="str">
        <f t="shared" si="1"/>
        <v>Học lại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665</v>
      </c>
      <c r="D18" s="48" t="s">
        <v>666</v>
      </c>
      <c r="E18" s="49" t="s">
        <v>107</v>
      </c>
      <c r="F18" s="50"/>
      <c r="G18" s="47" t="s">
        <v>293</v>
      </c>
      <c r="H18" s="51">
        <v>9</v>
      </c>
      <c r="I18" s="52">
        <v>9</v>
      </c>
      <c r="J18" s="37" t="s">
        <v>38</v>
      </c>
      <c r="K18" s="52">
        <v>8</v>
      </c>
      <c r="L18" s="58"/>
      <c r="M18" s="58"/>
      <c r="N18" s="58"/>
      <c r="O18" s="58"/>
      <c r="P18" s="54">
        <v>7</v>
      </c>
      <c r="Q18" s="55">
        <f t="shared" si="2"/>
        <v>7.5</v>
      </c>
      <c r="R18" s="56" t="str">
        <f t="shared" si="4"/>
        <v>B</v>
      </c>
      <c r="S18" s="57" t="str">
        <f t="shared" si="0"/>
        <v>Khá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667</v>
      </c>
      <c r="D19" s="48" t="s">
        <v>668</v>
      </c>
      <c r="E19" s="49" t="s">
        <v>669</v>
      </c>
      <c r="F19" s="50"/>
      <c r="G19" s="47" t="s">
        <v>484</v>
      </c>
      <c r="H19" s="51">
        <v>6</v>
      </c>
      <c r="I19" s="52">
        <v>3</v>
      </c>
      <c r="J19" s="37" t="s">
        <v>38</v>
      </c>
      <c r="K19" s="52">
        <v>6</v>
      </c>
      <c r="L19" s="58"/>
      <c r="M19" s="58"/>
      <c r="N19" s="58"/>
      <c r="O19" s="58"/>
      <c r="P19" s="54">
        <v>1</v>
      </c>
      <c r="Q19" s="55">
        <f t="shared" si="2"/>
        <v>2.2000000000000002</v>
      </c>
      <c r="R19" s="56" t="str">
        <f t="shared" si="4"/>
        <v>F</v>
      </c>
      <c r="S19" s="57" t="str">
        <f t="shared" si="0"/>
        <v>Kém</v>
      </c>
      <c r="T19" s="41" t="str">
        <f t="shared" si="3"/>
        <v/>
      </c>
      <c r="U19" s="1"/>
      <c r="V19" s="44" t="str">
        <f t="shared" si="1"/>
        <v>Học lại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670</v>
      </c>
      <c r="D20" s="48" t="s">
        <v>671</v>
      </c>
      <c r="E20" s="49" t="s">
        <v>669</v>
      </c>
      <c r="F20" s="50"/>
      <c r="G20" s="47" t="s">
        <v>238</v>
      </c>
      <c r="H20" s="51">
        <v>8</v>
      </c>
      <c r="I20" s="52">
        <v>2</v>
      </c>
      <c r="J20" s="37" t="s">
        <v>38</v>
      </c>
      <c r="K20" s="52">
        <v>4</v>
      </c>
      <c r="L20" s="58"/>
      <c r="M20" s="58"/>
      <c r="N20" s="58"/>
      <c r="O20" s="58"/>
      <c r="P20" s="54">
        <v>1</v>
      </c>
      <c r="Q20" s="55">
        <f t="shared" si="2"/>
        <v>2.1</v>
      </c>
      <c r="R20" s="56" t="str">
        <f t="shared" si="4"/>
        <v>F</v>
      </c>
      <c r="S20" s="57" t="str">
        <f t="shared" si="0"/>
        <v>Kém</v>
      </c>
      <c r="T20" s="41" t="str">
        <f t="shared" si="3"/>
        <v/>
      </c>
      <c r="U20" s="1"/>
      <c r="V20" s="44" t="str">
        <f t="shared" si="1"/>
        <v>Học lại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672</v>
      </c>
      <c r="D21" s="48" t="s">
        <v>673</v>
      </c>
      <c r="E21" s="49" t="s">
        <v>674</v>
      </c>
      <c r="F21" s="50"/>
      <c r="G21" s="47" t="s">
        <v>131</v>
      </c>
      <c r="H21" s="51">
        <v>10</v>
      </c>
      <c r="I21" s="52">
        <v>4</v>
      </c>
      <c r="J21" s="37" t="s">
        <v>38</v>
      </c>
      <c r="K21" s="52">
        <v>2</v>
      </c>
      <c r="L21" s="58"/>
      <c r="M21" s="58"/>
      <c r="N21" s="58"/>
      <c r="O21" s="58"/>
      <c r="P21" s="54">
        <v>1</v>
      </c>
      <c r="Q21" s="55">
        <f t="shared" si="2"/>
        <v>2.2999999999999998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675</v>
      </c>
      <c r="D22" s="48" t="s">
        <v>676</v>
      </c>
      <c r="E22" s="49" t="s">
        <v>115</v>
      </c>
      <c r="F22" s="50"/>
      <c r="G22" s="47" t="s">
        <v>215</v>
      </c>
      <c r="H22" s="51">
        <v>6</v>
      </c>
      <c r="I22" s="52">
        <v>2</v>
      </c>
      <c r="J22" s="37" t="s">
        <v>38</v>
      </c>
      <c r="K22" s="52">
        <v>2</v>
      </c>
      <c r="L22" s="58"/>
      <c r="M22" s="58"/>
      <c r="N22" s="58"/>
      <c r="O22" s="58"/>
      <c r="P22" s="54">
        <v>1</v>
      </c>
      <c r="Q22" s="55">
        <f t="shared" si="2"/>
        <v>1.7</v>
      </c>
      <c r="R22" s="56" t="str">
        <f t="shared" si="4"/>
        <v>F</v>
      </c>
      <c r="S22" s="57" t="str">
        <f t="shared" si="0"/>
        <v>Kém</v>
      </c>
      <c r="T22" s="41" t="str">
        <f t="shared" si="3"/>
        <v/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677</v>
      </c>
      <c r="D23" s="48" t="s">
        <v>565</v>
      </c>
      <c r="E23" s="49" t="s">
        <v>115</v>
      </c>
      <c r="F23" s="50"/>
      <c r="G23" s="47" t="s">
        <v>783</v>
      </c>
      <c r="H23" s="51">
        <v>9</v>
      </c>
      <c r="I23" s="52">
        <v>2</v>
      </c>
      <c r="J23" s="37" t="s">
        <v>38</v>
      </c>
      <c r="K23" s="52">
        <v>8</v>
      </c>
      <c r="L23" s="58"/>
      <c r="M23" s="58"/>
      <c r="N23" s="58"/>
      <c r="O23" s="58"/>
      <c r="P23" s="54">
        <v>6</v>
      </c>
      <c r="Q23" s="55">
        <f t="shared" si="2"/>
        <v>6.1</v>
      </c>
      <c r="R23" s="56" t="str">
        <f t="shared" si="4"/>
        <v>C</v>
      </c>
      <c r="S23" s="57" t="str">
        <f t="shared" si="0"/>
        <v>Trung bình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678</v>
      </c>
      <c r="D24" s="48" t="s">
        <v>565</v>
      </c>
      <c r="E24" s="49" t="s">
        <v>115</v>
      </c>
      <c r="F24" s="50"/>
      <c r="G24" s="47" t="s">
        <v>81</v>
      </c>
      <c r="H24" s="51">
        <v>9</v>
      </c>
      <c r="I24" s="52">
        <v>8</v>
      </c>
      <c r="J24" s="37" t="s">
        <v>38</v>
      </c>
      <c r="K24" s="52">
        <v>9</v>
      </c>
      <c r="L24" s="58"/>
      <c r="M24" s="58"/>
      <c r="N24" s="58"/>
      <c r="O24" s="58"/>
      <c r="P24" s="54">
        <v>6</v>
      </c>
      <c r="Q24" s="55">
        <f t="shared" si="2"/>
        <v>6.8</v>
      </c>
      <c r="R24" s="56" t="str">
        <f t="shared" si="4"/>
        <v>C+</v>
      </c>
      <c r="S24" s="57" t="str">
        <f t="shared" si="0"/>
        <v>Trung bình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679</v>
      </c>
      <c r="D25" s="48" t="s">
        <v>177</v>
      </c>
      <c r="E25" s="49" t="s">
        <v>680</v>
      </c>
      <c r="F25" s="50"/>
      <c r="G25" s="47" t="s">
        <v>636</v>
      </c>
      <c r="H25" s="51">
        <v>6</v>
      </c>
      <c r="I25" s="52">
        <v>0</v>
      </c>
      <c r="J25" s="37" t="s">
        <v>38</v>
      </c>
      <c r="K25" s="52">
        <v>0</v>
      </c>
      <c r="L25" s="58"/>
      <c r="M25" s="58"/>
      <c r="N25" s="58"/>
      <c r="O25" s="58"/>
      <c r="P25" s="54" t="s">
        <v>1481</v>
      </c>
      <c r="Q25" s="55">
        <f t="shared" si="2"/>
        <v>0</v>
      </c>
      <c r="R25" s="56" t="str">
        <f t="shared" si="4"/>
        <v>F</v>
      </c>
      <c r="S25" s="57" t="str">
        <f t="shared" si="0"/>
        <v>Kém</v>
      </c>
      <c r="T25" s="41" t="str">
        <f t="shared" si="3"/>
        <v>Không đủ ĐKDT</v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681</v>
      </c>
      <c r="D26" s="48" t="s">
        <v>682</v>
      </c>
      <c r="E26" s="49" t="s">
        <v>126</v>
      </c>
      <c r="F26" s="50"/>
      <c r="G26" s="47" t="s">
        <v>484</v>
      </c>
      <c r="H26" s="51">
        <v>6</v>
      </c>
      <c r="I26" s="52">
        <v>4</v>
      </c>
      <c r="J26" s="37" t="s">
        <v>38</v>
      </c>
      <c r="K26" s="52">
        <v>4</v>
      </c>
      <c r="L26" s="58"/>
      <c r="M26" s="58"/>
      <c r="N26" s="58"/>
      <c r="O26" s="58"/>
      <c r="P26" s="54">
        <v>1</v>
      </c>
      <c r="Q26" s="55">
        <f t="shared" si="2"/>
        <v>2.1</v>
      </c>
      <c r="R26" s="56" t="str">
        <f t="shared" si="4"/>
        <v>F</v>
      </c>
      <c r="S26" s="57" t="str">
        <f t="shared" si="0"/>
        <v>Kém</v>
      </c>
      <c r="T26" s="41" t="str">
        <f t="shared" si="3"/>
        <v/>
      </c>
      <c r="U26" s="1"/>
      <c r="V26" s="44" t="str">
        <f t="shared" si="1"/>
        <v>Học lại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683</v>
      </c>
      <c r="D27" s="48" t="s">
        <v>158</v>
      </c>
      <c r="E27" s="49" t="s">
        <v>351</v>
      </c>
      <c r="F27" s="50"/>
      <c r="G27" s="47" t="s">
        <v>263</v>
      </c>
      <c r="H27" s="51">
        <v>10</v>
      </c>
      <c r="I27" s="52">
        <v>6</v>
      </c>
      <c r="J27" s="37" t="s">
        <v>38</v>
      </c>
      <c r="K27" s="52">
        <v>8</v>
      </c>
      <c r="L27" s="58"/>
      <c r="M27" s="58"/>
      <c r="N27" s="58"/>
      <c r="O27" s="58"/>
      <c r="P27" s="54">
        <v>8</v>
      </c>
      <c r="Q27" s="55">
        <f t="shared" si="2"/>
        <v>8</v>
      </c>
      <c r="R27" s="56" t="str">
        <f t="shared" si="4"/>
        <v>B+</v>
      </c>
      <c r="S27" s="57" t="str">
        <f t="shared" si="0"/>
        <v>Khá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684</v>
      </c>
      <c r="D28" s="48" t="s">
        <v>685</v>
      </c>
      <c r="E28" s="49" t="s">
        <v>686</v>
      </c>
      <c r="F28" s="50"/>
      <c r="G28" s="47" t="s">
        <v>473</v>
      </c>
      <c r="H28" s="51">
        <v>9</v>
      </c>
      <c r="I28" s="52">
        <v>6</v>
      </c>
      <c r="J28" s="37" t="s">
        <v>38</v>
      </c>
      <c r="K28" s="52">
        <v>9</v>
      </c>
      <c r="L28" s="58"/>
      <c r="M28" s="58"/>
      <c r="N28" s="58"/>
      <c r="O28" s="58"/>
      <c r="P28" s="54">
        <v>8</v>
      </c>
      <c r="Q28" s="55">
        <f t="shared" si="2"/>
        <v>8</v>
      </c>
      <c r="R28" s="56" t="str">
        <f t="shared" si="4"/>
        <v>B+</v>
      </c>
      <c r="S28" s="57" t="str">
        <f t="shared" si="0"/>
        <v>Khá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687</v>
      </c>
      <c r="D29" s="48" t="s">
        <v>158</v>
      </c>
      <c r="E29" s="49" t="s">
        <v>538</v>
      </c>
      <c r="F29" s="50"/>
      <c r="G29" s="47" t="s">
        <v>478</v>
      </c>
      <c r="H29" s="51">
        <v>6</v>
      </c>
      <c r="I29" s="52">
        <v>3</v>
      </c>
      <c r="J29" s="37" t="s">
        <v>38</v>
      </c>
      <c r="K29" s="52">
        <v>3</v>
      </c>
      <c r="L29" s="58"/>
      <c r="M29" s="58"/>
      <c r="N29" s="58"/>
      <c r="O29" s="58"/>
      <c r="P29" s="54">
        <v>1</v>
      </c>
      <c r="Q29" s="55">
        <f t="shared" si="2"/>
        <v>1.9</v>
      </c>
      <c r="R29" s="56" t="str">
        <f t="shared" si="4"/>
        <v>F</v>
      </c>
      <c r="S29" s="57" t="str">
        <f t="shared" si="0"/>
        <v>Kém</v>
      </c>
      <c r="T29" s="41" t="str">
        <f t="shared" si="3"/>
        <v/>
      </c>
      <c r="U29" s="1"/>
      <c r="V29" s="44" t="str">
        <f t="shared" si="1"/>
        <v>Học lại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688</v>
      </c>
      <c r="D30" s="48" t="s">
        <v>689</v>
      </c>
      <c r="E30" s="49" t="s">
        <v>147</v>
      </c>
      <c r="F30" s="50"/>
      <c r="G30" s="47" t="s">
        <v>85</v>
      </c>
      <c r="H30" s="51">
        <v>7</v>
      </c>
      <c r="I30" s="52">
        <v>2</v>
      </c>
      <c r="J30" s="37" t="s">
        <v>38</v>
      </c>
      <c r="K30" s="52">
        <v>2</v>
      </c>
      <c r="L30" s="58"/>
      <c r="M30" s="58"/>
      <c r="N30" s="58"/>
      <c r="O30" s="58"/>
      <c r="P30" s="54">
        <v>1</v>
      </c>
      <c r="Q30" s="55">
        <f t="shared" si="2"/>
        <v>1.8</v>
      </c>
      <c r="R30" s="56" t="str">
        <f t="shared" si="4"/>
        <v>F</v>
      </c>
      <c r="S30" s="57" t="str">
        <f t="shared" si="0"/>
        <v>Kém</v>
      </c>
      <c r="T30" s="41" t="str">
        <f t="shared" si="3"/>
        <v/>
      </c>
      <c r="U30" s="1"/>
      <c r="V30" s="44" t="str">
        <f t="shared" si="1"/>
        <v>Học lại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690</v>
      </c>
      <c r="D31" s="48" t="s">
        <v>106</v>
      </c>
      <c r="E31" s="49" t="s">
        <v>147</v>
      </c>
      <c r="F31" s="50"/>
      <c r="G31" s="47" t="s">
        <v>135</v>
      </c>
      <c r="H31" s="51">
        <v>9</v>
      </c>
      <c r="I31" s="52">
        <v>6</v>
      </c>
      <c r="J31" s="37" t="s">
        <v>38</v>
      </c>
      <c r="K31" s="52">
        <v>9</v>
      </c>
      <c r="L31" s="58"/>
      <c r="M31" s="58"/>
      <c r="N31" s="58"/>
      <c r="O31" s="58"/>
      <c r="P31" s="54">
        <v>7</v>
      </c>
      <c r="Q31" s="55">
        <f t="shared" si="2"/>
        <v>7.3</v>
      </c>
      <c r="R31" s="56" t="str">
        <f t="shared" si="4"/>
        <v>B</v>
      </c>
      <c r="S31" s="57" t="str">
        <f t="shared" si="0"/>
        <v>Khá</v>
      </c>
      <c r="T31" s="41" t="str">
        <f t="shared" si="3"/>
        <v/>
      </c>
      <c r="U31" s="1"/>
      <c r="V31" s="44" t="str">
        <f t="shared" si="1"/>
        <v>Đạt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691</v>
      </c>
      <c r="D32" s="48" t="s">
        <v>525</v>
      </c>
      <c r="E32" s="49" t="s">
        <v>147</v>
      </c>
      <c r="F32" s="50"/>
      <c r="G32" s="47" t="s">
        <v>112</v>
      </c>
      <c r="H32" s="51">
        <v>9</v>
      </c>
      <c r="I32" s="52">
        <v>2</v>
      </c>
      <c r="J32" s="37" t="s">
        <v>38</v>
      </c>
      <c r="K32" s="52">
        <v>3</v>
      </c>
      <c r="L32" s="58"/>
      <c r="M32" s="58"/>
      <c r="N32" s="58"/>
      <c r="O32" s="58"/>
      <c r="P32" s="54">
        <v>1</v>
      </c>
      <c r="Q32" s="55">
        <f t="shared" si="2"/>
        <v>2.1</v>
      </c>
      <c r="R32" s="56" t="str">
        <f t="shared" si="4"/>
        <v>F</v>
      </c>
      <c r="S32" s="57" t="str">
        <f t="shared" si="0"/>
        <v>Kém</v>
      </c>
      <c r="T32" s="41" t="str">
        <f t="shared" si="3"/>
        <v/>
      </c>
      <c r="U32" s="1"/>
      <c r="V32" s="44" t="str">
        <f t="shared" si="1"/>
        <v>Học lại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692</v>
      </c>
      <c r="D33" s="48" t="s">
        <v>693</v>
      </c>
      <c r="E33" s="49" t="s">
        <v>156</v>
      </c>
      <c r="F33" s="50"/>
      <c r="G33" s="47" t="s">
        <v>178</v>
      </c>
      <c r="H33" s="51">
        <v>6</v>
      </c>
      <c r="I33" s="52">
        <v>4</v>
      </c>
      <c r="J33" s="37" t="s">
        <v>38</v>
      </c>
      <c r="K33" s="52">
        <v>2</v>
      </c>
      <c r="L33" s="58"/>
      <c r="M33" s="58"/>
      <c r="N33" s="58"/>
      <c r="O33" s="58"/>
      <c r="P33" s="54">
        <v>1</v>
      </c>
      <c r="Q33" s="55">
        <f t="shared" si="2"/>
        <v>1.9</v>
      </c>
      <c r="R33" s="56" t="str">
        <f t="shared" si="4"/>
        <v>F</v>
      </c>
      <c r="S33" s="57" t="str">
        <f t="shared" si="0"/>
        <v>Kém</v>
      </c>
      <c r="T33" s="41" t="str">
        <f t="shared" si="3"/>
        <v/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694</v>
      </c>
      <c r="D34" s="48" t="s">
        <v>658</v>
      </c>
      <c r="E34" s="49" t="s">
        <v>159</v>
      </c>
      <c r="F34" s="50"/>
      <c r="G34" s="47" t="s">
        <v>234</v>
      </c>
      <c r="H34" s="51">
        <v>9</v>
      </c>
      <c r="I34" s="52">
        <v>9</v>
      </c>
      <c r="J34" s="37" t="s">
        <v>38</v>
      </c>
      <c r="K34" s="52">
        <v>6</v>
      </c>
      <c r="L34" s="58"/>
      <c r="M34" s="58"/>
      <c r="N34" s="58"/>
      <c r="O34" s="58"/>
      <c r="P34" s="54">
        <v>7</v>
      </c>
      <c r="Q34" s="55">
        <f t="shared" si="2"/>
        <v>7.3</v>
      </c>
      <c r="R34" s="56" t="str">
        <f t="shared" si="4"/>
        <v>B</v>
      </c>
      <c r="S34" s="57" t="str">
        <f t="shared" si="0"/>
        <v>Khá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695</v>
      </c>
      <c r="D35" s="48" t="s">
        <v>696</v>
      </c>
      <c r="E35" s="49" t="s">
        <v>162</v>
      </c>
      <c r="F35" s="50"/>
      <c r="G35" s="47" t="s">
        <v>470</v>
      </c>
      <c r="H35" s="51">
        <v>6</v>
      </c>
      <c r="I35" s="52">
        <v>2</v>
      </c>
      <c r="J35" s="37" t="s">
        <v>38</v>
      </c>
      <c r="K35" s="52">
        <v>4</v>
      </c>
      <c r="L35" s="58"/>
      <c r="M35" s="58"/>
      <c r="N35" s="58"/>
      <c r="O35" s="58"/>
      <c r="P35" s="54">
        <v>1</v>
      </c>
      <c r="Q35" s="55">
        <f t="shared" si="2"/>
        <v>1.9</v>
      </c>
      <c r="R35" s="56" t="str">
        <f t="shared" si="4"/>
        <v>F</v>
      </c>
      <c r="S35" s="57" t="str">
        <f t="shared" si="0"/>
        <v>Kém</v>
      </c>
      <c r="T35" s="41" t="str">
        <f t="shared" si="3"/>
        <v/>
      </c>
      <c r="U35" s="1"/>
      <c r="V35" s="44" t="str">
        <f t="shared" si="1"/>
        <v>Học lại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697</v>
      </c>
      <c r="D36" s="48" t="s">
        <v>698</v>
      </c>
      <c r="E36" s="49" t="s">
        <v>168</v>
      </c>
      <c r="F36" s="50"/>
      <c r="G36" s="47" t="s">
        <v>782</v>
      </c>
      <c r="H36" s="51">
        <v>7</v>
      </c>
      <c r="I36" s="52">
        <v>6</v>
      </c>
      <c r="J36" s="37" t="s">
        <v>38</v>
      </c>
      <c r="K36" s="52">
        <v>9</v>
      </c>
      <c r="L36" s="58"/>
      <c r="M36" s="58"/>
      <c r="N36" s="58"/>
      <c r="O36" s="58"/>
      <c r="P36" s="54">
        <v>6</v>
      </c>
      <c r="Q36" s="55">
        <f t="shared" si="2"/>
        <v>6.4</v>
      </c>
      <c r="R36" s="56" t="str">
        <f t="shared" si="4"/>
        <v>C</v>
      </c>
      <c r="S36" s="57" t="str">
        <f t="shared" si="0"/>
        <v>Trung bình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699</v>
      </c>
      <c r="D37" s="48" t="s">
        <v>666</v>
      </c>
      <c r="E37" s="49" t="s">
        <v>168</v>
      </c>
      <c r="F37" s="50"/>
      <c r="G37" s="47" t="s">
        <v>227</v>
      </c>
      <c r="H37" s="51">
        <v>6</v>
      </c>
      <c r="I37" s="52">
        <v>3</v>
      </c>
      <c r="J37" s="37" t="s">
        <v>38</v>
      </c>
      <c r="K37" s="52">
        <v>2</v>
      </c>
      <c r="L37" s="58"/>
      <c r="M37" s="58"/>
      <c r="N37" s="58"/>
      <c r="O37" s="58"/>
      <c r="P37" s="54" t="s">
        <v>1479</v>
      </c>
      <c r="Q37" s="55">
        <f t="shared" si="2"/>
        <v>0</v>
      </c>
      <c r="R37" s="56" t="str">
        <f t="shared" si="4"/>
        <v>F</v>
      </c>
      <c r="S37" s="57" t="str">
        <f t="shared" si="0"/>
        <v>Kém</v>
      </c>
      <c r="T37" s="41" t="str">
        <f t="shared" si="3"/>
        <v>Vắng</v>
      </c>
      <c r="U37" s="1"/>
      <c r="V37" s="44" t="str">
        <f t="shared" si="1"/>
        <v>Học lại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700</v>
      </c>
      <c r="D38" s="48" t="s">
        <v>701</v>
      </c>
      <c r="E38" s="49" t="s">
        <v>168</v>
      </c>
      <c r="F38" s="50"/>
      <c r="G38" s="47" t="s">
        <v>120</v>
      </c>
      <c r="H38" s="51">
        <v>9</v>
      </c>
      <c r="I38" s="52">
        <v>2</v>
      </c>
      <c r="J38" s="37" t="s">
        <v>38</v>
      </c>
      <c r="K38" s="52">
        <v>4</v>
      </c>
      <c r="L38" s="58"/>
      <c r="M38" s="58"/>
      <c r="N38" s="58"/>
      <c r="O38" s="58"/>
      <c r="P38" s="54">
        <v>1</v>
      </c>
      <c r="Q38" s="55">
        <f t="shared" si="2"/>
        <v>2.2000000000000002</v>
      </c>
      <c r="R38" s="56" t="str">
        <f t="shared" si="4"/>
        <v>F</v>
      </c>
      <c r="S38" s="57" t="str">
        <f t="shared" si="0"/>
        <v>Kém</v>
      </c>
      <c r="T38" s="41" t="str">
        <f t="shared" si="3"/>
        <v/>
      </c>
      <c r="U38" s="1"/>
      <c r="V38" s="44" t="str">
        <f t="shared" si="1"/>
        <v>Học lại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702</v>
      </c>
      <c r="D39" s="48" t="s">
        <v>79</v>
      </c>
      <c r="E39" s="49" t="s">
        <v>172</v>
      </c>
      <c r="F39" s="50"/>
      <c r="G39" s="47" t="s">
        <v>784</v>
      </c>
      <c r="H39" s="51">
        <v>6</v>
      </c>
      <c r="I39" s="52">
        <v>2</v>
      </c>
      <c r="J39" s="37" t="s">
        <v>38</v>
      </c>
      <c r="K39" s="52">
        <v>2</v>
      </c>
      <c r="L39" s="58"/>
      <c r="M39" s="58"/>
      <c r="N39" s="58"/>
      <c r="O39" s="58"/>
      <c r="P39" s="54">
        <v>1</v>
      </c>
      <c r="Q39" s="55">
        <f t="shared" si="2"/>
        <v>1.7</v>
      </c>
      <c r="R39" s="56" t="str">
        <f t="shared" si="4"/>
        <v>F</v>
      </c>
      <c r="S39" s="57" t="str">
        <f t="shared" si="0"/>
        <v>Kém</v>
      </c>
      <c r="T39" s="41" t="str">
        <f t="shared" si="3"/>
        <v/>
      </c>
      <c r="U39" s="1"/>
      <c r="V39" s="44" t="str">
        <f t="shared" si="1"/>
        <v>Học lại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703</v>
      </c>
      <c r="D40" s="48" t="s">
        <v>704</v>
      </c>
      <c r="E40" s="49" t="s">
        <v>172</v>
      </c>
      <c r="F40" s="50"/>
      <c r="G40" s="47" t="s">
        <v>785</v>
      </c>
      <c r="H40" s="51">
        <v>6</v>
      </c>
      <c r="I40" s="52">
        <v>2</v>
      </c>
      <c r="J40" s="37" t="s">
        <v>38</v>
      </c>
      <c r="K40" s="52">
        <v>4</v>
      </c>
      <c r="L40" s="58"/>
      <c r="M40" s="58"/>
      <c r="N40" s="58"/>
      <c r="O40" s="58"/>
      <c r="P40" s="54">
        <v>2</v>
      </c>
      <c r="Q40" s="55">
        <f t="shared" si="2"/>
        <v>2.6</v>
      </c>
      <c r="R40" s="56" t="str">
        <f t="shared" si="4"/>
        <v>F</v>
      </c>
      <c r="S40" s="57" t="str">
        <f t="shared" si="0"/>
        <v>Kém</v>
      </c>
      <c r="T40" s="41" t="str">
        <f t="shared" si="3"/>
        <v/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705</v>
      </c>
      <c r="D41" s="48" t="s">
        <v>706</v>
      </c>
      <c r="E41" s="49" t="s">
        <v>183</v>
      </c>
      <c r="F41" s="50"/>
      <c r="G41" s="47" t="s">
        <v>786</v>
      </c>
      <c r="H41" s="51">
        <v>6</v>
      </c>
      <c r="I41" s="52">
        <v>0</v>
      </c>
      <c r="J41" s="37" t="s">
        <v>38</v>
      </c>
      <c r="K41" s="52">
        <v>0</v>
      </c>
      <c r="L41" s="58"/>
      <c r="M41" s="58"/>
      <c r="N41" s="58"/>
      <c r="O41" s="58"/>
      <c r="P41" s="54" t="s">
        <v>1481</v>
      </c>
      <c r="Q41" s="55">
        <f t="shared" si="2"/>
        <v>0</v>
      </c>
      <c r="R41" s="56" t="str">
        <f t="shared" si="4"/>
        <v>F</v>
      </c>
      <c r="S41" s="57" t="str">
        <f t="shared" si="0"/>
        <v>Kém</v>
      </c>
      <c r="T41" s="41" t="str">
        <f t="shared" si="3"/>
        <v>Không đủ ĐKDT</v>
      </c>
      <c r="U41" s="1"/>
      <c r="V41" s="44" t="str">
        <f t="shared" si="1"/>
        <v>Học lại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707</v>
      </c>
      <c r="D42" s="48" t="s">
        <v>708</v>
      </c>
      <c r="E42" s="49" t="s">
        <v>709</v>
      </c>
      <c r="F42" s="50"/>
      <c r="G42" s="47" t="s">
        <v>238</v>
      </c>
      <c r="H42" s="51">
        <v>9</v>
      </c>
      <c r="I42" s="52">
        <v>6</v>
      </c>
      <c r="J42" s="37" t="s">
        <v>38</v>
      </c>
      <c r="K42" s="52">
        <v>4</v>
      </c>
      <c r="L42" s="58"/>
      <c r="M42" s="58"/>
      <c r="N42" s="58"/>
      <c r="O42" s="58"/>
      <c r="P42" s="54">
        <v>4</v>
      </c>
      <c r="Q42" s="55">
        <f t="shared" si="2"/>
        <v>4.7</v>
      </c>
      <c r="R42" s="56" t="str">
        <f t="shared" si="4"/>
        <v>D</v>
      </c>
      <c r="S42" s="57" t="str">
        <f t="shared" si="0"/>
        <v>Trung bình yếu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710</v>
      </c>
      <c r="D43" s="48" t="s">
        <v>182</v>
      </c>
      <c r="E43" s="49" t="s">
        <v>711</v>
      </c>
      <c r="F43" s="50"/>
      <c r="G43" s="47" t="s">
        <v>120</v>
      </c>
      <c r="H43" s="51">
        <v>10</v>
      </c>
      <c r="I43" s="52">
        <v>8</v>
      </c>
      <c r="J43" s="37" t="s">
        <v>38</v>
      </c>
      <c r="K43" s="52">
        <v>6</v>
      </c>
      <c r="L43" s="58"/>
      <c r="M43" s="58"/>
      <c r="N43" s="58"/>
      <c r="O43" s="58"/>
      <c r="P43" s="54">
        <v>6</v>
      </c>
      <c r="Q43" s="55">
        <f t="shared" si="2"/>
        <v>6.6</v>
      </c>
      <c r="R43" s="56" t="str">
        <f t="shared" si="4"/>
        <v>C+</v>
      </c>
      <c r="S43" s="57" t="str">
        <f t="shared" si="0"/>
        <v>Trung bình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712</v>
      </c>
      <c r="D44" s="48" t="s">
        <v>713</v>
      </c>
      <c r="E44" s="49" t="s">
        <v>193</v>
      </c>
      <c r="F44" s="50"/>
      <c r="G44" s="47" t="s">
        <v>787</v>
      </c>
      <c r="H44" s="51">
        <v>6</v>
      </c>
      <c r="I44" s="52">
        <v>2</v>
      </c>
      <c r="J44" s="37" t="s">
        <v>38</v>
      </c>
      <c r="K44" s="52">
        <v>2</v>
      </c>
      <c r="L44" s="58"/>
      <c r="M44" s="58"/>
      <c r="N44" s="58"/>
      <c r="O44" s="58"/>
      <c r="P44" s="54">
        <v>1</v>
      </c>
      <c r="Q44" s="55">
        <f t="shared" si="2"/>
        <v>1.7</v>
      </c>
      <c r="R44" s="56" t="str">
        <f t="shared" si="4"/>
        <v>F</v>
      </c>
      <c r="S44" s="57" t="str">
        <f t="shared" si="0"/>
        <v>Kém</v>
      </c>
      <c r="T44" s="41" t="str">
        <f t="shared" si="3"/>
        <v/>
      </c>
      <c r="U44" s="1"/>
      <c r="V44" s="44" t="str">
        <f t="shared" si="1"/>
        <v>Học lại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714</v>
      </c>
      <c r="D45" s="48" t="s">
        <v>715</v>
      </c>
      <c r="E45" s="49" t="s">
        <v>193</v>
      </c>
      <c r="F45" s="50"/>
      <c r="G45" s="47" t="s">
        <v>93</v>
      </c>
      <c r="H45" s="51">
        <v>6</v>
      </c>
      <c r="I45" s="52">
        <v>6</v>
      </c>
      <c r="J45" s="37" t="s">
        <v>38</v>
      </c>
      <c r="K45" s="52">
        <v>4</v>
      </c>
      <c r="L45" s="58"/>
      <c r="M45" s="58"/>
      <c r="N45" s="58"/>
      <c r="O45" s="58"/>
      <c r="P45" s="54">
        <v>1</v>
      </c>
      <c r="Q45" s="55">
        <f t="shared" si="2"/>
        <v>2.2999999999999998</v>
      </c>
      <c r="R45" s="56" t="str">
        <f t="shared" si="4"/>
        <v>F</v>
      </c>
      <c r="S45" s="57" t="str">
        <f t="shared" si="0"/>
        <v>Kém</v>
      </c>
      <c r="T45" s="41" t="str">
        <f t="shared" si="3"/>
        <v/>
      </c>
      <c r="U45" s="1"/>
      <c r="V45" s="44" t="str">
        <f t="shared" si="1"/>
        <v>Học lại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716</v>
      </c>
      <c r="D46" s="48" t="s">
        <v>717</v>
      </c>
      <c r="E46" s="49" t="s">
        <v>196</v>
      </c>
      <c r="F46" s="50"/>
      <c r="G46" s="47" t="s">
        <v>131</v>
      </c>
      <c r="H46" s="51">
        <v>9</v>
      </c>
      <c r="I46" s="52">
        <v>3</v>
      </c>
      <c r="J46" s="37" t="s">
        <v>38</v>
      </c>
      <c r="K46" s="52">
        <v>6</v>
      </c>
      <c r="L46" s="58"/>
      <c r="M46" s="58"/>
      <c r="N46" s="58"/>
      <c r="O46" s="58"/>
      <c r="P46" s="54">
        <v>1</v>
      </c>
      <c r="Q46" s="55">
        <f t="shared" si="2"/>
        <v>2.5</v>
      </c>
      <c r="R46" s="56" t="str">
        <f t="shared" si="4"/>
        <v>F</v>
      </c>
      <c r="S46" s="57" t="str">
        <f t="shared" si="0"/>
        <v>Kém</v>
      </c>
      <c r="T46" s="41" t="str">
        <f t="shared" si="3"/>
        <v/>
      </c>
      <c r="U46" s="1"/>
      <c r="V46" s="44" t="str">
        <f t="shared" si="1"/>
        <v>Học lại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718</v>
      </c>
      <c r="D47" s="48" t="s">
        <v>719</v>
      </c>
      <c r="E47" s="49" t="s">
        <v>204</v>
      </c>
      <c r="F47" s="50"/>
      <c r="G47" s="47" t="s">
        <v>165</v>
      </c>
      <c r="H47" s="51">
        <v>6</v>
      </c>
      <c r="I47" s="52">
        <v>2</v>
      </c>
      <c r="J47" s="37" t="s">
        <v>38</v>
      </c>
      <c r="K47" s="52">
        <v>2</v>
      </c>
      <c r="L47" s="58"/>
      <c r="M47" s="58"/>
      <c r="N47" s="58"/>
      <c r="O47" s="58"/>
      <c r="P47" s="54">
        <v>1</v>
      </c>
      <c r="Q47" s="55">
        <f t="shared" si="2"/>
        <v>1.7</v>
      </c>
      <c r="R47" s="56" t="str">
        <f t="shared" si="4"/>
        <v>F</v>
      </c>
      <c r="S47" s="57" t="str">
        <f t="shared" si="0"/>
        <v>Kém</v>
      </c>
      <c r="T47" s="41" t="str">
        <f t="shared" si="3"/>
        <v/>
      </c>
      <c r="U47" s="1"/>
      <c r="V47" s="44" t="str">
        <f t="shared" si="1"/>
        <v>Học lại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720</v>
      </c>
      <c r="D48" s="48" t="s">
        <v>721</v>
      </c>
      <c r="E48" s="49" t="s">
        <v>207</v>
      </c>
      <c r="F48" s="50"/>
      <c r="G48" s="47" t="s">
        <v>131</v>
      </c>
      <c r="H48" s="51">
        <v>6</v>
      </c>
      <c r="I48" s="52">
        <v>4</v>
      </c>
      <c r="J48" s="37" t="s">
        <v>38</v>
      </c>
      <c r="K48" s="52">
        <v>4</v>
      </c>
      <c r="L48" s="58"/>
      <c r="M48" s="58"/>
      <c r="N48" s="58"/>
      <c r="O48" s="58"/>
      <c r="P48" s="54">
        <v>4</v>
      </c>
      <c r="Q48" s="55">
        <f t="shared" si="2"/>
        <v>4.2</v>
      </c>
      <c r="R48" s="56" t="str">
        <f t="shared" si="4"/>
        <v>D</v>
      </c>
      <c r="S48" s="57" t="str">
        <f t="shared" si="0"/>
        <v>Trung bình yếu</v>
      </c>
      <c r="T48" s="41" t="str">
        <f t="shared" si="3"/>
        <v/>
      </c>
      <c r="U48" s="1"/>
      <c r="V48" s="44" t="str">
        <f t="shared" si="1"/>
        <v>Đạt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41</v>
      </c>
      <c r="C49" s="47" t="s">
        <v>722</v>
      </c>
      <c r="D49" s="48" t="s">
        <v>668</v>
      </c>
      <c r="E49" s="49" t="s">
        <v>392</v>
      </c>
      <c r="F49" s="50"/>
      <c r="G49" s="47" t="s">
        <v>638</v>
      </c>
      <c r="H49" s="51">
        <v>6</v>
      </c>
      <c r="I49" s="52">
        <v>2</v>
      </c>
      <c r="J49" s="37" t="s">
        <v>38</v>
      </c>
      <c r="K49" s="52">
        <v>3</v>
      </c>
      <c r="L49" s="58"/>
      <c r="M49" s="58"/>
      <c r="N49" s="58"/>
      <c r="O49" s="58"/>
      <c r="P49" s="54">
        <v>1</v>
      </c>
      <c r="Q49" s="55">
        <f t="shared" si="2"/>
        <v>1.8</v>
      </c>
      <c r="R49" s="56" t="str">
        <f t="shared" si="4"/>
        <v>F</v>
      </c>
      <c r="S49" s="57" t="str">
        <f t="shared" si="0"/>
        <v>Kém</v>
      </c>
      <c r="T49" s="41" t="str">
        <f t="shared" si="3"/>
        <v/>
      </c>
      <c r="U49" s="1"/>
      <c r="V49" s="44" t="str">
        <f t="shared" si="1"/>
        <v>Học lại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42</v>
      </c>
      <c r="C50" s="47" t="s">
        <v>723</v>
      </c>
      <c r="D50" s="48" t="s">
        <v>167</v>
      </c>
      <c r="E50" s="49" t="s">
        <v>724</v>
      </c>
      <c r="F50" s="50"/>
      <c r="G50" s="47" t="s">
        <v>475</v>
      </c>
      <c r="H50" s="51">
        <v>6</v>
      </c>
      <c r="I50" s="52">
        <v>2</v>
      </c>
      <c r="J50" s="37" t="s">
        <v>38</v>
      </c>
      <c r="K50" s="52">
        <v>1</v>
      </c>
      <c r="L50" s="58"/>
      <c r="M50" s="58"/>
      <c r="N50" s="58"/>
      <c r="O50" s="58"/>
      <c r="P50" s="54">
        <v>1</v>
      </c>
      <c r="Q50" s="55">
        <f t="shared" si="2"/>
        <v>1.6</v>
      </c>
      <c r="R50" s="56" t="str">
        <f t="shared" si="4"/>
        <v>F</v>
      </c>
      <c r="S50" s="57" t="str">
        <f t="shared" si="0"/>
        <v>Kém</v>
      </c>
      <c r="T50" s="41" t="str">
        <f t="shared" si="3"/>
        <v/>
      </c>
      <c r="U50" s="1"/>
      <c r="V50" s="44" t="str">
        <f t="shared" si="1"/>
        <v>Học lại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43</v>
      </c>
      <c r="C51" s="47" t="s">
        <v>725</v>
      </c>
      <c r="D51" s="48" t="s">
        <v>726</v>
      </c>
      <c r="E51" s="49" t="s">
        <v>214</v>
      </c>
      <c r="F51" s="50"/>
      <c r="G51" s="47" t="s">
        <v>484</v>
      </c>
      <c r="H51" s="51">
        <v>9</v>
      </c>
      <c r="I51" s="52">
        <v>9</v>
      </c>
      <c r="J51" s="37" t="s">
        <v>38</v>
      </c>
      <c r="K51" s="52">
        <v>9</v>
      </c>
      <c r="L51" s="58"/>
      <c r="M51" s="58"/>
      <c r="N51" s="58"/>
      <c r="O51" s="58"/>
      <c r="P51" s="54">
        <v>8</v>
      </c>
      <c r="Q51" s="55">
        <f t="shared" si="2"/>
        <v>8.3000000000000007</v>
      </c>
      <c r="R51" s="56" t="str">
        <f t="shared" si="4"/>
        <v>B+</v>
      </c>
      <c r="S51" s="57" t="str">
        <f t="shared" si="0"/>
        <v>Khá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44</v>
      </c>
      <c r="C52" s="47" t="s">
        <v>727</v>
      </c>
      <c r="D52" s="48" t="s">
        <v>728</v>
      </c>
      <c r="E52" s="49" t="s">
        <v>729</v>
      </c>
      <c r="F52" s="50"/>
      <c r="G52" s="47" t="s">
        <v>782</v>
      </c>
      <c r="H52" s="51">
        <v>8</v>
      </c>
      <c r="I52" s="52">
        <v>8</v>
      </c>
      <c r="J52" s="37" t="s">
        <v>38</v>
      </c>
      <c r="K52" s="52">
        <v>4</v>
      </c>
      <c r="L52" s="58"/>
      <c r="M52" s="58"/>
      <c r="N52" s="58"/>
      <c r="O52" s="58"/>
      <c r="P52" s="54">
        <v>4</v>
      </c>
      <c r="Q52" s="55">
        <f t="shared" si="2"/>
        <v>4.8</v>
      </c>
      <c r="R52" s="56" t="str">
        <f t="shared" si="4"/>
        <v>D</v>
      </c>
      <c r="S52" s="57" t="str">
        <f t="shared" si="0"/>
        <v>Trung bình yếu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45</v>
      </c>
      <c r="C53" s="47" t="s">
        <v>730</v>
      </c>
      <c r="D53" s="48" t="s">
        <v>661</v>
      </c>
      <c r="E53" s="49" t="s">
        <v>731</v>
      </c>
      <c r="F53" s="50"/>
      <c r="G53" s="47" t="s">
        <v>788</v>
      </c>
      <c r="H53" s="51">
        <v>6</v>
      </c>
      <c r="I53" s="52">
        <v>2</v>
      </c>
      <c r="J53" s="37" t="s">
        <v>38</v>
      </c>
      <c r="K53" s="52">
        <v>4</v>
      </c>
      <c r="L53" s="58"/>
      <c r="M53" s="58"/>
      <c r="N53" s="58"/>
      <c r="O53" s="58"/>
      <c r="P53" s="54">
        <v>2</v>
      </c>
      <c r="Q53" s="55">
        <f t="shared" si="2"/>
        <v>2.6</v>
      </c>
      <c r="R53" s="56" t="str">
        <f t="shared" si="4"/>
        <v>F</v>
      </c>
      <c r="S53" s="57" t="str">
        <f t="shared" si="0"/>
        <v>Kém</v>
      </c>
      <c r="T53" s="41" t="str">
        <f t="shared" si="3"/>
        <v/>
      </c>
      <c r="U53" s="1"/>
      <c r="V53" s="44" t="str">
        <f t="shared" si="1"/>
        <v>Học lại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46</v>
      </c>
      <c r="C54" s="47" t="s">
        <v>732</v>
      </c>
      <c r="D54" s="48" t="s">
        <v>598</v>
      </c>
      <c r="E54" s="49" t="s">
        <v>222</v>
      </c>
      <c r="F54" s="50"/>
      <c r="G54" s="47" t="s">
        <v>215</v>
      </c>
      <c r="H54" s="51">
        <v>8</v>
      </c>
      <c r="I54" s="52">
        <v>6</v>
      </c>
      <c r="J54" s="37" t="s">
        <v>38</v>
      </c>
      <c r="K54" s="52">
        <v>4</v>
      </c>
      <c r="L54" s="58"/>
      <c r="M54" s="58"/>
      <c r="N54" s="58"/>
      <c r="O54" s="58"/>
      <c r="P54" s="54">
        <v>1</v>
      </c>
      <c r="Q54" s="55">
        <f t="shared" si="2"/>
        <v>2.5</v>
      </c>
      <c r="R54" s="56" t="str">
        <f t="shared" si="4"/>
        <v>F</v>
      </c>
      <c r="S54" s="57" t="str">
        <f t="shared" si="0"/>
        <v>Kém</v>
      </c>
      <c r="T54" s="41" t="str">
        <f t="shared" si="3"/>
        <v/>
      </c>
      <c r="U54" s="1"/>
      <c r="V54" s="44" t="str">
        <f t="shared" si="1"/>
        <v>Học lại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47</v>
      </c>
      <c r="C55" s="47" t="s">
        <v>733</v>
      </c>
      <c r="D55" s="48" t="s">
        <v>431</v>
      </c>
      <c r="E55" s="49" t="s">
        <v>226</v>
      </c>
      <c r="F55" s="50"/>
      <c r="G55" s="47" t="s">
        <v>215</v>
      </c>
      <c r="H55" s="51">
        <v>9</v>
      </c>
      <c r="I55" s="52">
        <v>9</v>
      </c>
      <c r="J55" s="37" t="s">
        <v>38</v>
      </c>
      <c r="K55" s="52">
        <v>6</v>
      </c>
      <c r="L55" s="58"/>
      <c r="M55" s="58"/>
      <c r="N55" s="58"/>
      <c r="O55" s="58"/>
      <c r="P55" s="54">
        <v>4</v>
      </c>
      <c r="Q55" s="55">
        <f t="shared" si="2"/>
        <v>5.2</v>
      </c>
      <c r="R55" s="56" t="str">
        <f t="shared" si="4"/>
        <v>D+</v>
      </c>
      <c r="S55" s="57" t="str">
        <f t="shared" si="0"/>
        <v>Trung bình yếu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48</v>
      </c>
      <c r="C56" s="47" t="s">
        <v>734</v>
      </c>
      <c r="D56" s="48" t="s">
        <v>735</v>
      </c>
      <c r="E56" s="49" t="s">
        <v>226</v>
      </c>
      <c r="F56" s="50"/>
      <c r="G56" s="47" t="s">
        <v>234</v>
      </c>
      <c r="H56" s="51">
        <v>9</v>
      </c>
      <c r="I56" s="52">
        <v>8</v>
      </c>
      <c r="J56" s="37" t="s">
        <v>38</v>
      </c>
      <c r="K56" s="52">
        <v>1</v>
      </c>
      <c r="L56" s="58"/>
      <c r="M56" s="58"/>
      <c r="N56" s="58"/>
      <c r="O56" s="58"/>
      <c r="P56" s="54">
        <v>2</v>
      </c>
      <c r="Q56" s="55">
        <f t="shared" si="2"/>
        <v>3.2</v>
      </c>
      <c r="R56" s="56" t="str">
        <f t="shared" si="4"/>
        <v>F</v>
      </c>
      <c r="S56" s="57" t="str">
        <f t="shared" si="0"/>
        <v>Kém</v>
      </c>
      <c r="T56" s="41" t="str">
        <f t="shared" si="3"/>
        <v/>
      </c>
      <c r="U56" s="1"/>
      <c r="V56" s="44" t="str">
        <f t="shared" si="1"/>
        <v>Học lại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49</v>
      </c>
      <c r="C57" s="47" t="s">
        <v>736</v>
      </c>
      <c r="D57" s="48" t="s">
        <v>182</v>
      </c>
      <c r="E57" s="49" t="s">
        <v>226</v>
      </c>
      <c r="F57" s="50"/>
      <c r="G57" s="47" t="s">
        <v>120</v>
      </c>
      <c r="H57" s="51">
        <v>9</v>
      </c>
      <c r="I57" s="52">
        <v>9</v>
      </c>
      <c r="J57" s="37" t="s">
        <v>38</v>
      </c>
      <c r="K57" s="52">
        <v>9</v>
      </c>
      <c r="L57" s="58"/>
      <c r="M57" s="58"/>
      <c r="N57" s="58"/>
      <c r="O57" s="58"/>
      <c r="P57" s="54">
        <v>6</v>
      </c>
      <c r="Q57" s="55">
        <f t="shared" si="2"/>
        <v>6.9</v>
      </c>
      <c r="R57" s="56" t="str">
        <f t="shared" si="4"/>
        <v>C+</v>
      </c>
      <c r="S57" s="57" t="str">
        <f t="shared" si="0"/>
        <v>Trung bình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50</v>
      </c>
      <c r="C58" s="47" t="s">
        <v>737</v>
      </c>
      <c r="D58" s="48" t="s">
        <v>738</v>
      </c>
      <c r="E58" s="49" t="s">
        <v>226</v>
      </c>
      <c r="F58" s="50"/>
      <c r="G58" s="47" t="s">
        <v>165</v>
      </c>
      <c r="H58" s="51">
        <v>6</v>
      </c>
      <c r="I58" s="52">
        <v>2</v>
      </c>
      <c r="J58" s="37" t="s">
        <v>38</v>
      </c>
      <c r="K58" s="52">
        <v>4</v>
      </c>
      <c r="L58" s="58"/>
      <c r="M58" s="58"/>
      <c r="N58" s="58"/>
      <c r="O58" s="58"/>
      <c r="P58" s="54">
        <v>1</v>
      </c>
      <c r="Q58" s="55">
        <f t="shared" si="2"/>
        <v>1.9</v>
      </c>
      <c r="R58" s="56" t="str">
        <f t="shared" si="4"/>
        <v>F</v>
      </c>
      <c r="S58" s="57" t="str">
        <f t="shared" si="0"/>
        <v>Kém</v>
      </c>
      <c r="T58" s="41" t="str">
        <f t="shared" si="3"/>
        <v/>
      </c>
      <c r="U58" s="1"/>
      <c r="V58" s="44" t="str">
        <f t="shared" si="1"/>
        <v>Học lại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51</v>
      </c>
      <c r="C59" s="47" t="s">
        <v>739</v>
      </c>
      <c r="D59" s="48" t="s">
        <v>142</v>
      </c>
      <c r="E59" s="49" t="s">
        <v>740</v>
      </c>
      <c r="F59" s="50"/>
      <c r="G59" s="47" t="s">
        <v>131</v>
      </c>
      <c r="H59" s="51">
        <v>6</v>
      </c>
      <c r="I59" s="52">
        <v>4</v>
      </c>
      <c r="J59" s="37" t="s">
        <v>38</v>
      </c>
      <c r="K59" s="52">
        <v>2</v>
      </c>
      <c r="L59" s="58"/>
      <c r="M59" s="58"/>
      <c r="N59" s="58"/>
      <c r="O59" s="58"/>
      <c r="P59" s="54">
        <v>1</v>
      </c>
      <c r="Q59" s="55">
        <f t="shared" si="2"/>
        <v>1.9</v>
      </c>
      <c r="R59" s="56" t="str">
        <f t="shared" si="4"/>
        <v>F</v>
      </c>
      <c r="S59" s="57" t="str">
        <f t="shared" si="0"/>
        <v>Kém</v>
      </c>
      <c r="T59" s="41" t="str">
        <f t="shared" si="3"/>
        <v/>
      </c>
      <c r="U59" s="1"/>
      <c r="V59" s="44" t="str">
        <f t="shared" si="1"/>
        <v>Học lại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52</v>
      </c>
      <c r="C60" s="47" t="s">
        <v>741</v>
      </c>
      <c r="D60" s="48" t="s">
        <v>627</v>
      </c>
      <c r="E60" s="49" t="s">
        <v>740</v>
      </c>
      <c r="F60" s="50"/>
      <c r="G60" s="47" t="s">
        <v>482</v>
      </c>
      <c r="H60" s="51">
        <v>9</v>
      </c>
      <c r="I60" s="52">
        <v>2</v>
      </c>
      <c r="J60" s="37" t="s">
        <v>38</v>
      </c>
      <c r="K60" s="52">
        <v>6</v>
      </c>
      <c r="L60" s="58"/>
      <c r="M60" s="58"/>
      <c r="N60" s="58"/>
      <c r="O60" s="58"/>
      <c r="P60" s="54">
        <v>1</v>
      </c>
      <c r="Q60" s="55">
        <f t="shared" si="2"/>
        <v>2.4</v>
      </c>
      <c r="R60" s="56" t="str">
        <f t="shared" si="4"/>
        <v>F</v>
      </c>
      <c r="S60" s="57" t="str">
        <f t="shared" si="0"/>
        <v>Kém</v>
      </c>
      <c r="T60" s="41" t="str">
        <f t="shared" si="3"/>
        <v/>
      </c>
      <c r="U60" s="1"/>
      <c r="V60" s="44" t="str">
        <f t="shared" si="1"/>
        <v>Học lại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53</v>
      </c>
      <c r="C61" s="47" t="s">
        <v>742</v>
      </c>
      <c r="D61" s="48" t="s">
        <v>743</v>
      </c>
      <c r="E61" s="49" t="s">
        <v>425</v>
      </c>
      <c r="F61" s="50"/>
      <c r="G61" s="47" t="s">
        <v>96</v>
      </c>
      <c r="H61" s="51">
        <v>9</v>
      </c>
      <c r="I61" s="52">
        <v>6</v>
      </c>
      <c r="J61" s="37" t="s">
        <v>38</v>
      </c>
      <c r="K61" s="52">
        <v>4</v>
      </c>
      <c r="L61" s="58"/>
      <c r="M61" s="58"/>
      <c r="N61" s="58"/>
      <c r="O61" s="58"/>
      <c r="P61" s="54">
        <v>4</v>
      </c>
      <c r="Q61" s="55">
        <f t="shared" si="2"/>
        <v>4.7</v>
      </c>
      <c r="R61" s="56" t="str">
        <f t="shared" si="4"/>
        <v>D</v>
      </c>
      <c r="S61" s="57" t="str">
        <f t="shared" si="0"/>
        <v>Trung bình yếu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54</v>
      </c>
      <c r="C62" s="47" t="s">
        <v>744</v>
      </c>
      <c r="D62" s="48" t="s">
        <v>745</v>
      </c>
      <c r="E62" s="49" t="s">
        <v>429</v>
      </c>
      <c r="F62" s="50"/>
      <c r="G62" s="47" t="s">
        <v>77</v>
      </c>
      <c r="H62" s="51">
        <v>7</v>
      </c>
      <c r="I62" s="52">
        <v>2</v>
      </c>
      <c r="J62" s="37" t="s">
        <v>38</v>
      </c>
      <c r="K62" s="52">
        <v>1</v>
      </c>
      <c r="L62" s="58"/>
      <c r="M62" s="58"/>
      <c r="N62" s="58"/>
      <c r="O62" s="58"/>
      <c r="P62" s="54">
        <v>1</v>
      </c>
      <c r="Q62" s="55">
        <f t="shared" si="2"/>
        <v>1.7</v>
      </c>
      <c r="R62" s="56" t="str">
        <f t="shared" si="4"/>
        <v>F</v>
      </c>
      <c r="S62" s="57" t="str">
        <f t="shared" si="0"/>
        <v>Kém</v>
      </c>
      <c r="T62" s="41" t="str">
        <f t="shared" si="3"/>
        <v/>
      </c>
      <c r="U62" s="1"/>
      <c r="V62" s="44" t="str">
        <f t="shared" si="1"/>
        <v>Học lại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55</v>
      </c>
      <c r="C63" s="47" t="s">
        <v>746</v>
      </c>
      <c r="D63" s="48" t="s">
        <v>747</v>
      </c>
      <c r="E63" s="49" t="s">
        <v>429</v>
      </c>
      <c r="F63" s="50"/>
      <c r="G63" s="47" t="s">
        <v>131</v>
      </c>
      <c r="H63" s="51">
        <v>7</v>
      </c>
      <c r="I63" s="52">
        <v>4</v>
      </c>
      <c r="J63" s="37" t="s">
        <v>38</v>
      </c>
      <c r="K63" s="52">
        <v>2</v>
      </c>
      <c r="L63" s="58"/>
      <c r="M63" s="58"/>
      <c r="N63" s="58"/>
      <c r="O63" s="58"/>
      <c r="P63" s="54">
        <v>1</v>
      </c>
      <c r="Q63" s="55">
        <f t="shared" si="2"/>
        <v>2</v>
      </c>
      <c r="R63" s="56" t="str">
        <f t="shared" si="4"/>
        <v>F</v>
      </c>
      <c r="S63" s="57" t="str">
        <f t="shared" si="0"/>
        <v>Kém</v>
      </c>
      <c r="T63" s="41" t="str">
        <f t="shared" si="3"/>
        <v/>
      </c>
      <c r="U63" s="1"/>
      <c r="V63" s="44" t="str">
        <f t="shared" si="1"/>
        <v>Học lại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56</v>
      </c>
      <c r="C64" s="47" t="s">
        <v>748</v>
      </c>
      <c r="D64" s="48" t="s">
        <v>362</v>
      </c>
      <c r="E64" s="49" t="s">
        <v>432</v>
      </c>
      <c r="F64" s="50"/>
      <c r="G64" s="47" t="s">
        <v>789</v>
      </c>
      <c r="H64" s="51">
        <v>6</v>
      </c>
      <c r="I64" s="52">
        <v>0</v>
      </c>
      <c r="J64" s="37" t="s">
        <v>38</v>
      </c>
      <c r="K64" s="52">
        <v>0</v>
      </c>
      <c r="L64" s="58"/>
      <c r="M64" s="58"/>
      <c r="N64" s="58"/>
      <c r="O64" s="58"/>
      <c r="P64" s="54" t="s">
        <v>1481</v>
      </c>
      <c r="Q64" s="55">
        <f t="shared" si="2"/>
        <v>0</v>
      </c>
      <c r="R64" s="56" t="str">
        <f t="shared" si="4"/>
        <v>F</v>
      </c>
      <c r="S64" s="57" t="str">
        <f t="shared" si="0"/>
        <v>Kém</v>
      </c>
      <c r="T64" s="41" t="str">
        <f t="shared" si="3"/>
        <v>Không đủ ĐKDT</v>
      </c>
      <c r="U64" s="1"/>
      <c r="V64" s="44" t="str">
        <f t="shared" si="1"/>
        <v>Học lại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75" customHeight="1" x14ac:dyDescent="0.35">
      <c r="B65" s="46">
        <v>57</v>
      </c>
      <c r="C65" s="47" t="s">
        <v>749</v>
      </c>
      <c r="D65" s="48" t="s">
        <v>750</v>
      </c>
      <c r="E65" s="49" t="s">
        <v>436</v>
      </c>
      <c r="F65" s="50"/>
      <c r="G65" s="47" t="s">
        <v>234</v>
      </c>
      <c r="H65" s="51">
        <v>6</v>
      </c>
      <c r="I65" s="52">
        <v>6</v>
      </c>
      <c r="J65" s="37" t="s">
        <v>38</v>
      </c>
      <c r="K65" s="52">
        <v>9</v>
      </c>
      <c r="L65" s="58"/>
      <c r="M65" s="58"/>
      <c r="N65" s="58"/>
      <c r="O65" s="58"/>
      <c r="P65" s="54">
        <v>7</v>
      </c>
      <c r="Q65" s="55">
        <f t="shared" si="2"/>
        <v>7</v>
      </c>
      <c r="R65" s="56" t="str">
        <f t="shared" si="4"/>
        <v>B</v>
      </c>
      <c r="S65" s="57" t="str">
        <f t="shared" si="0"/>
        <v>Khá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75" customHeight="1" x14ac:dyDescent="0.35">
      <c r="B66" s="46">
        <v>58</v>
      </c>
      <c r="C66" s="47" t="s">
        <v>751</v>
      </c>
      <c r="D66" s="48" t="s">
        <v>752</v>
      </c>
      <c r="E66" s="49" t="s">
        <v>753</v>
      </c>
      <c r="F66" s="50"/>
      <c r="G66" s="47" t="s">
        <v>638</v>
      </c>
      <c r="H66" s="51">
        <v>6</v>
      </c>
      <c r="I66" s="52">
        <v>6</v>
      </c>
      <c r="J66" s="37" t="s">
        <v>38</v>
      </c>
      <c r="K66" s="52">
        <v>4</v>
      </c>
      <c r="L66" s="58"/>
      <c r="M66" s="58"/>
      <c r="N66" s="58"/>
      <c r="O66" s="58"/>
      <c r="P66" s="54">
        <v>4</v>
      </c>
      <c r="Q66" s="55">
        <f t="shared" si="2"/>
        <v>4.4000000000000004</v>
      </c>
      <c r="R66" s="56" t="str">
        <f t="shared" si="4"/>
        <v>D</v>
      </c>
      <c r="S66" s="57" t="str">
        <f t="shared" si="0"/>
        <v>Trung bình yếu</v>
      </c>
      <c r="T66" s="41" t="str">
        <f t="shared" si="3"/>
        <v/>
      </c>
      <c r="U66" s="1"/>
      <c r="V66" s="44" t="str">
        <f t="shared" si="1"/>
        <v>Đạt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75" customHeight="1" x14ac:dyDescent="0.35">
      <c r="B67" s="46">
        <v>59</v>
      </c>
      <c r="C67" s="47" t="s">
        <v>754</v>
      </c>
      <c r="D67" s="48" t="s">
        <v>508</v>
      </c>
      <c r="E67" s="49" t="s">
        <v>250</v>
      </c>
      <c r="F67" s="50"/>
      <c r="G67" s="47" t="s">
        <v>483</v>
      </c>
      <c r="H67" s="51">
        <v>9</v>
      </c>
      <c r="I67" s="52">
        <v>2</v>
      </c>
      <c r="J67" s="37" t="s">
        <v>38</v>
      </c>
      <c r="K67" s="52">
        <v>6</v>
      </c>
      <c r="L67" s="58"/>
      <c r="M67" s="58"/>
      <c r="N67" s="58"/>
      <c r="O67" s="58"/>
      <c r="P67" s="54">
        <v>1</v>
      </c>
      <c r="Q67" s="55">
        <f t="shared" si="2"/>
        <v>2.4</v>
      </c>
      <c r="R67" s="56" t="str">
        <f t="shared" si="4"/>
        <v>F</v>
      </c>
      <c r="S67" s="57" t="str">
        <f t="shared" si="0"/>
        <v>Kém</v>
      </c>
      <c r="T67" s="41" t="str">
        <f t="shared" si="3"/>
        <v/>
      </c>
      <c r="U67" s="1"/>
      <c r="V67" s="44" t="str">
        <f t="shared" si="1"/>
        <v>Học lại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75" customHeight="1" x14ac:dyDescent="0.35">
      <c r="B68" s="46">
        <v>60</v>
      </c>
      <c r="C68" s="47" t="s">
        <v>755</v>
      </c>
      <c r="D68" s="48" t="s">
        <v>756</v>
      </c>
      <c r="E68" s="49" t="s">
        <v>250</v>
      </c>
      <c r="F68" s="50"/>
      <c r="G68" s="47" t="s">
        <v>639</v>
      </c>
      <c r="H68" s="51">
        <v>9</v>
      </c>
      <c r="I68" s="52">
        <v>4</v>
      </c>
      <c r="J68" s="37" t="s">
        <v>38</v>
      </c>
      <c r="K68" s="52">
        <v>8</v>
      </c>
      <c r="L68" s="58"/>
      <c r="M68" s="58"/>
      <c r="N68" s="58"/>
      <c r="O68" s="58"/>
      <c r="P68" s="54">
        <v>6</v>
      </c>
      <c r="Q68" s="55">
        <f t="shared" si="2"/>
        <v>6.3</v>
      </c>
      <c r="R68" s="56" t="str">
        <f t="shared" si="4"/>
        <v>C</v>
      </c>
      <c r="S68" s="57" t="str">
        <f t="shared" si="0"/>
        <v>Trung bình</v>
      </c>
      <c r="T68" s="41" t="str">
        <f t="shared" si="3"/>
        <v/>
      </c>
      <c r="U68" s="1"/>
      <c r="V68" s="44" t="str">
        <f t="shared" si="1"/>
        <v>Đạt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75" customHeight="1" x14ac:dyDescent="0.35">
      <c r="B69" s="46">
        <v>61</v>
      </c>
      <c r="C69" s="47" t="s">
        <v>757</v>
      </c>
      <c r="D69" s="48" t="s">
        <v>758</v>
      </c>
      <c r="E69" s="49" t="s">
        <v>618</v>
      </c>
      <c r="F69" s="50"/>
      <c r="G69" s="47" t="s">
        <v>278</v>
      </c>
      <c r="H69" s="51">
        <v>6</v>
      </c>
      <c r="I69" s="52">
        <v>0</v>
      </c>
      <c r="J69" s="37" t="s">
        <v>38</v>
      </c>
      <c r="K69" s="52">
        <v>0</v>
      </c>
      <c r="L69" s="58"/>
      <c r="M69" s="58"/>
      <c r="N69" s="58"/>
      <c r="O69" s="58"/>
      <c r="P69" s="54" t="s">
        <v>1481</v>
      </c>
      <c r="Q69" s="55">
        <f t="shared" si="2"/>
        <v>0</v>
      </c>
      <c r="R69" s="56" t="str">
        <f t="shared" si="4"/>
        <v>F</v>
      </c>
      <c r="S69" s="57" t="str">
        <f t="shared" si="0"/>
        <v>Kém</v>
      </c>
      <c r="T69" s="41" t="str">
        <f t="shared" si="3"/>
        <v>Không đủ ĐKDT</v>
      </c>
      <c r="U69" s="1"/>
      <c r="V69" s="44" t="str">
        <f t="shared" si="1"/>
        <v>Học lại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75" customHeight="1" x14ac:dyDescent="0.35">
      <c r="B70" s="46">
        <v>62</v>
      </c>
      <c r="C70" s="47" t="s">
        <v>759</v>
      </c>
      <c r="D70" s="48" t="s">
        <v>760</v>
      </c>
      <c r="E70" s="49" t="s">
        <v>618</v>
      </c>
      <c r="F70" s="50"/>
      <c r="G70" s="47" t="s">
        <v>466</v>
      </c>
      <c r="H70" s="51">
        <v>6</v>
      </c>
      <c r="I70" s="52">
        <v>6</v>
      </c>
      <c r="J70" s="37" t="s">
        <v>38</v>
      </c>
      <c r="K70" s="52">
        <v>6</v>
      </c>
      <c r="L70" s="58"/>
      <c r="M70" s="58"/>
      <c r="N70" s="58"/>
      <c r="O70" s="58"/>
      <c r="P70" s="54">
        <v>1</v>
      </c>
      <c r="Q70" s="55">
        <f t="shared" si="2"/>
        <v>2.5</v>
      </c>
      <c r="R70" s="56" t="str">
        <f t="shared" si="4"/>
        <v>F</v>
      </c>
      <c r="S70" s="57" t="str">
        <f t="shared" si="0"/>
        <v>Kém</v>
      </c>
      <c r="T70" s="41" t="str">
        <f t="shared" si="3"/>
        <v/>
      </c>
      <c r="U70" s="1"/>
      <c r="V70" s="44" t="str">
        <f t="shared" si="1"/>
        <v>Học lại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75" customHeight="1" x14ac:dyDescent="0.35">
      <c r="B71" s="46">
        <v>63</v>
      </c>
      <c r="C71" s="47" t="s">
        <v>761</v>
      </c>
      <c r="D71" s="48" t="s">
        <v>762</v>
      </c>
      <c r="E71" s="49" t="s">
        <v>623</v>
      </c>
      <c r="F71" s="50"/>
      <c r="G71" s="47" t="s">
        <v>96</v>
      </c>
      <c r="H71" s="51">
        <v>9</v>
      </c>
      <c r="I71" s="52">
        <v>6</v>
      </c>
      <c r="J71" s="37" t="s">
        <v>38</v>
      </c>
      <c r="K71" s="52">
        <v>6</v>
      </c>
      <c r="L71" s="58"/>
      <c r="M71" s="58"/>
      <c r="N71" s="58"/>
      <c r="O71" s="58"/>
      <c r="P71" s="54">
        <v>6</v>
      </c>
      <c r="Q71" s="55">
        <f t="shared" si="2"/>
        <v>6.3</v>
      </c>
      <c r="R71" s="56" t="str">
        <f t="shared" si="4"/>
        <v>C</v>
      </c>
      <c r="S71" s="57" t="str">
        <f t="shared" si="0"/>
        <v>Trung bình</v>
      </c>
      <c r="T71" s="41" t="str">
        <f t="shared" si="3"/>
        <v/>
      </c>
      <c r="U71" s="1"/>
      <c r="V71" s="44" t="str">
        <f t="shared" si="1"/>
        <v>Đạt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75" customHeight="1" x14ac:dyDescent="0.35">
      <c r="B72" s="46">
        <v>64</v>
      </c>
      <c r="C72" s="47" t="s">
        <v>763</v>
      </c>
      <c r="D72" s="48" t="s">
        <v>764</v>
      </c>
      <c r="E72" s="49" t="s">
        <v>275</v>
      </c>
      <c r="F72" s="50"/>
      <c r="G72" s="47" t="s">
        <v>96</v>
      </c>
      <c r="H72" s="51">
        <v>8</v>
      </c>
      <c r="I72" s="52">
        <v>8</v>
      </c>
      <c r="J72" s="37" t="s">
        <v>38</v>
      </c>
      <c r="K72" s="52">
        <v>4</v>
      </c>
      <c r="L72" s="58"/>
      <c r="M72" s="58"/>
      <c r="N72" s="58"/>
      <c r="O72" s="58"/>
      <c r="P72" s="54">
        <v>4</v>
      </c>
      <c r="Q72" s="55">
        <f t="shared" si="2"/>
        <v>4.8</v>
      </c>
      <c r="R72" s="56" t="str">
        <f t="shared" si="4"/>
        <v>D</v>
      </c>
      <c r="S72" s="57" t="str">
        <f t="shared" si="0"/>
        <v>Trung bình yếu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75" customHeight="1" x14ac:dyDescent="0.35">
      <c r="B73" s="46">
        <v>65</v>
      </c>
      <c r="C73" s="47" t="s">
        <v>765</v>
      </c>
      <c r="D73" s="48" t="s">
        <v>229</v>
      </c>
      <c r="E73" s="49" t="s">
        <v>275</v>
      </c>
      <c r="F73" s="50"/>
      <c r="G73" s="47" t="s">
        <v>131</v>
      </c>
      <c r="H73" s="51">
        <v>9</v>
      </c>
      <c r="I73" s="52">
        <v>6</v>
      </c>
      <c r="J73" s="37" t="s">
        <v>38</v>
      </c>
      <c r="K73" s="52">
        <v>6</v>
      </c>
      <c r="L73" s="58"/>
      <c r="M73" s="58"/>
      <c r="N73" s="58"/>
      <c r="O73" s="58"/>
      <c r="P73" s="54">
        <v>2</v>
      </c>
      <c r="Q73" s="55">
        <f t="shared" si="2"/>
        <v>3.5</v>
      </c>
      <c r="R73" s="56" t="str">
        <f t="shared" si="4"/>
        <v>F</v>
      </c>
      <c r="S73" s="57" t="str">
        <f t="shared" si="0"/>
        <v>Kém</v>
      </c>
      <c r="T73" s="41" t="str">
        <f t="shared" si="3"/>
        <v/>
      </c>
      <c r="U73" s="1"/>
      <c r="V73" s="44" t="str">
        <f t="shared" ref="V73:V82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Học lại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75" customHeight="1" x14ac:dyDescent="0.35">
      <c r="B74" s="46">
        <v>66</v>
      </c>
      <c r="C74" s="47" t="s">
        <v>766</v>
      </c>
      <c r="D74" s="48" t="s">
        <v>394</v>
      </c>
      <c r="E74" s="49" t="s">
        <v>280</v>
      </c>
      <c r="F74" s="50"/>
      <c r="G74" s="47" t="s">
        <v>278</v>
      </c>
      <c r="H74" s="51">
        <v>6</v>
      </c>
      <c r="I74" s="52">
        <v>2</v>
      </c>
      <c r="J74" s="37" t="s">
        <v>38</v>
      </c>
      <c r="K74" s="52">
        <v>2</v>
      </c>
      <c r="L74" s="58"/>
      <c r="M74" s="58"/>
      <c r="N74" s="58"/>
      <c r="O74" s="58"/>
      <c r="P74" s="54" t="s">
        <v>1479</v>
      </c>
      <c r="Q74" s="55">
        <f t="shared" ref="Q74:Q82" si="6">IF(P74="H","I",IF(OR(P74="DC",P74="C",P74="V"),0,ROUND(SUMPRODUCT(H74:P74,$H$8:$P$8)/100,1)))</f>
        <v>0</v>
      </c>
      <c r="R74" s="56" t="str">
        <f t="shared" si="4"/>
        <v>F</v>
      </c>
      <c r="S74" s="57" t="str">
        <f t="shared" si="0"/>
        <v>Kém</v>
      </c>
      <c r="T74" s="41" t="str">
        <f t="shared" ref="T74:T82" si="7">+IF(OR($H74=0,$I74=0,$J74=0,$K74=0),"Không đủ ĐKDT",IF(AND(P74=0,Q74&gt;=4),"Không đạt",IF(P74="V", "Vắng", IF(P74="DC", "Đình chỉ thi",IF(P74="H", "Vắng có phép","")))))</f>
        <v>Vắng</v>
      </c>
      <c r="U74" s="1"/>
      <c r="V74" s="44" t="str">
        <f t="shared" si="5"/>
        <v>Học lại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75" customHeight="1" x14ac:dyDescent="0.35">
      <c r="B75" s="46">
        <v>67</v>
      </c>
      <c r="C75" s="47" t="s">
        <v>767</v>
      </c>
      <c r="D75" s="48" t="s">
        <v>83</v>
      </c>
      <c r="E75" s="49" t="s">
        <v>280</v>
      </c>
      <c r="F75" s="50"/>
      <c r="G75" s="47" t="s">
        <v>482</v>
      </c>
      <c r="H75" s="51">
        <v>6</v>
      </c>
      <c r="I75" s="52">
        <v>0</v>
      </c>
      <c r="J75" s="37" t="s">
        <v>38</v>
      </c>
      <c r="K75" s="52">
        <v>0</v>
      </c>
      <c r="L75" s="58"/>
      <c r="M75" s="58"/>
      <c r="N75" s="58"/>
      <c r="O75" s="58"/>
      <c r="P75" s="54" t="s">
        <v>1481</v>
      </c>
      <c r="Q75" s="55">
        <f t="shared" si="6"/>
        <v>0</v>
      </c>
      <c r="R75" s="56" t="str">
        <f t="shared" si="4"/>
        <v>F</v>
      </c>
      <c r="S75" s="57" t="str">
        <f t="shared" si="0"/>
        <v>Kém</v>
      </c>
      <c r="T75" s="41" t="str">
        <f t="shared" si="7"/>
        <v>Không đủ ĐKDT</v>
      </c>
      <c r="U75" s="1"/>
      <c r="V75" s="44" t="str">
        <f t="shared" si="5"/>
        <v>Học lại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75" customHeight="1" x14ac:dyDescent="0.35">
      <c r="B76" s="46">
        <v>68</v>
      </c>
      <c r="C76" s="47" t="s">
        <v>768</v>
      </c>
      <c r="D76" s="48" t="s">
        <v>769</v>
      </c>
      <c r="E76" s="49" t="s">
        <v>283</v>
      </c>
      <c r="F76" s="50"/>
      <c r="G76" s="47" t="s">
        <v>120</v>
      </c>
      <c r="H76" s="51">
        <v>9</v>
      </c>
      <c r="I76" s="52">
        <v>6</v>
      </c>
      <c r="J76" s="37" t="s">
        <v>38</v>
      </c>
      <c r="K76" s="52">
        <v>9</v>
      </c>
      <c r="L76" s="58"/>
      <c r="M76" s="58"/>
      <c r="N76" s="58"/>
      <c r="O76" s="58"/>
      <c r="P76" s="54">
        <v>7</v>
      </c>
      <c r="Q76" s="55">
        <f t="shared" si="6"/>
        <v>7.3</v>
      </c>
      <c r="R76" s="56" t="str">
        <f t="shared" si="4"/>
        <v>B</v>
      </c>
      <c r="S76" s="57" t="str">
        <f t="shared" si="0"/>
        <v>Khá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75" customHeight="1" x14ac:dyDescent="0.35">
      <c r="B77" s="46">
        <v>69</v>
      </c>
      <c r="C77" s="47" t="s">
        <v>770</v>
      </c>
      <c r="D77" s="48" t="s">
        <v>771</v>
      </c>
      <c r="E77" s="49" t="s">
        <v>283</v>
      </c>
      <c r="F77" s="50"/>
      <c r="G77" s="47" t="s">
        <v>215</v>
      </c>
      <c r="H77" s="51">
        <v>9</v>
      </c>
      <c r="I77" s="52">
        <v>6</v>
      </c>
      <c r="J77" s="37" t="s">
        <v>38</v>
      </c>
      <c r="K77" s="52">
        <v>8</v>
      </c>
      <c r="L77" s="58"/>
      <c r="M77" s="58"/>
      <c r="N77" s="58"/>
      <c r="O77" s="58"/>
      <c r="P77" s="54">
        <v>6</v>
      </c>
      <c r="Q77" s="55">
        <f t="shared" si="6"/>
        <v>6.5</v>
      </c>
      <c r="R77" s="56" t="str">
        <f t="shared" si="4"/>
        <v>C+</v>
      </c>
      <c r="S77" s="57" t="str">
        <f t="shared" si="0"/>
        <v>Trung bình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75" customHeight="1" x14ac:dyDescent="0.35">
      <c r="B78" s="46">
        <v>70</v>
      </c>
      <c r="C78" s="47" t="s">
        <v>772</v>
      </c>
      <c r="D78" s="48" t="s">
        <v>760</v>
      </c>
      <c r="E78" s="49" t="s">
        <v>773</v>
      </c>
      <c r="F78" s="50"/>
      <c r="G78" s="47" t="s">
        <v>120</v>
      </c>
      <c r="H78" s="51">
        <v>8</v>
      </c>
      <c r="I78" s="52">
        <v>6</v>
      </c>
      <c r="J78" s="37" t="s">
        <v>38</v>
      </c>
      <c r="K78" s="52">
        <v>6</v>
      </c>
      <c r="L78" s="58"/>
      <c r="M78" s="58"/>
      <c r="N78" s="58"/>
      <c r="O78" s="58"/>
      <c r="P78" s="54">
        <v>4</v>
      </c>
      <c r="Q78" s="55">
        <f t="shared" si="6"/>
        <v>4.8</v>
      </c>
      <c r="R78" s="56" t="str">
        <f t="shared" si="4"/>
        <v>D</v>
      </c>
      <c r="S78" s="57" t="str">
        <f t="shared" si="0"/>
        <v>Trung bình yếu</v>
      </c>
      <c r="T78" s="41" t="str">
        <f t="shared" si="7"/>
        <v/>
      </c>
      <c r="U78" s="1"/>
      <c r="V78" s="44" t="str">
        <f t="shared" si="5"/>
        <v>Đạt</v>
      </c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75" customHeight="1" x14ac:dyDescent="0.35">
      <c r="B79" s="46">
        <v>71</v>
      </c>
      <c r="C79" s="47" t="s">
        <v>774</v>
      </c>
      <c r="D79" s="48" t="s">
        <v>775</v>
      </c>
      <c r="E79" s="49" t="s">
        <v>292</v>
      </c>
      <c r="F79" s="50"/>
      <c r="G79" s="47" t="s">
        <v>259</v>
      </c>
      <c r="H79" s="51">
        <v>6</v>
      </c>
      <c r="I79" s="52">
        <v>0</v>
      </c>
      <c r="J79" s="37" t="s">
        <v>38</v>
      </c>
      <c r="K79" s="52">
        <v>0</v>
      </c>
      <c r="L79" s="58"/>
      <c r="M79" s="58"/>
      <c r="N79" s="58"/>
      <c r="O79" s="58"/>
      <c r="P79" s="54" t="s">
        <v>1481</v>
      </c>
      <c r="Q79" s="55">
        <f t="shared" si="6"/>
        <v>0</v>
      </c>
      <c r="R79" s="56" t="str">
        <f t="shared" si="4"/>
        <v>F</v>
      </c>
      <c r="S79" s="57" t="str">
        <f t="shared" si="0"/>
        <v>Kém</v>
      </c>
      <c r="T79" s="41" t="str">
        <f t="shared" si="7"/>
        <v>Không đủ ĐKDT</v>
      </c>
      <c r="U79" s="1"/>
      <c r="V79" s="44" t="str">
        <f t="shared" si="5"/>
        <v>Học lại</v>
      </c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75" customHeight="1" x14ac:dyDescent="0.35">
      <c r="B80" s="46">
        <v>72</v>
      </c>
      <c r="C80" s="47" t="s">
        <v>776</v>
      </c>
      <c r="D80" s="48" t="s">
        <v>777</v>
      </c>
      <c r="E80" s="49" t="s">
        <v>292</v>
      </c>
      <c r="F80" s="50"/>
      <c r="G80" s="47" t="s">
        <v>131</v>
      </c>
      <c r="H80" s="51">
        <v>9</v>
      </c>
      <c r="I80" s="52">
        <v>4</v>
      </c>
      <c r="J80" s="37" t="s">
        <v>38</v>
      </c>
      <c r="K80" s="52">
        <v>4</v>
      </c>
      <c r="L80" s="58"/>
      <c r="M80" s="58"/>
      <c r="N80" s="58"/>
      <c r="O80" s="58"/>
      <c r="P80" s="54">
        <v>4</v>
      </c>
      <c r="Q80" s="55">
        <f t="shared" si="6"/>
        <v>4.5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75" customHeight="1" x14ac:dyDescent="0.35">
      <c r="B81" s="46">
        <v>73</v>
      </c>
      <c r="C81" s="47" t="s">
        <v>778</v>
      </c>
      <c r="D81" s="48" t="s">
        <v>779</v>
      </c>
      <c r="E81" s="49" t="s">
        <v>296</v>
      </c>
      <c r="F81" s="50"/>
      <c r="G81" s="47" t="s">
        <v>790</v>
      </c>
      <c r="H81" s="51">
        <v>7</v>
      </c>
      <c r="I81" s="52">
        <v>2</v>
      </c>
      <c r="J81" s="37" t="s">
        <v>38</v>
      </c>
      <c r="K81" s="52">
        <v>4</v>
      </c>
      <c r="L81" s="58"/>
      <c r="M81" s="58"/>
      <c r="N81" s="58"/>
      <c r="O81" s="58"/>
      <c r="P81" s="54">
        <v>1</v>
      </c>
      <c r="Q81" s="55">
        <f t="shared" si="6"/>
        <v>2</v>
      </c>
      <c r="R81" s="56" t="str">
        <f t="shared" si="4"/>
        <v>F</v>
      </c>
      <c r="S81" s="57" t="str">
        <f t="shared" si="0"/>
        <v>Kém</v>
      </c>
      <c r="T81" s="41" t="str">
        <f t="shared" si="7"/>
        <v/>
      </c>
      <c r="U81" s="1"/>
      <c r="V81" s="44" t="str">
        <f t="shared" si="5"/>
        <v>Học lại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.75" customHeight="1" x14ac:dyDescent="0.35">
      <c r="B82" s="46">
        <v>74</v>
      </c>
      <c r="C82" s="47" t="s">
        <v>780</v>
      </c>
      <c r="D82" s="48" t="s">
        <v>781</v>
      </c>
      <c r="E82" s="49" t="s">
        <v>302</v>
      </c>
      <c r="F82" s="50"/>
      <c r="G82" s="47" t="s">
        <v>636</v>
      </c>
      <c r="H82" s="51">
        <v>8</v>
      </c>
      <c r="I82" s="52">
        <v>2</v>
      </c>
      <c r="J82" s="37" t="s">
        <v>38</v>
      </c>
      <c r="K82" s="52">
        <v>8</v>
      </c>
      <c r="L82" s="58"/>
      <c r="M82" s="58"/>
      <c r="N82" s="58"/>
      <c r="O82" s="58"/>
      <c r="P82" s="54">
        <v>1</v>
      </c>
      <c r="Q82" s="55">
        <f t="shared" si="6"/>
        <v>2.5</v>
      </c>
      <c r="R82" s="56" t="str">
        <f t="shared" si="4"/>
        <v>F</v>
      </c>
      <c r="S82" s="57" t="str">
        <f t="shared" si="0"/>
        <v>Kém</v>
      </c>
      <c r="T82" s="41" t="str">
        <f t="shared" si="7"/>
        <v/>
      </c>
      <c r="U82" s="1"/>
      <c r="V82" s="44" t="str">
        <f t="shared" si="5"/>
        <v>Học lại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6.5" hidden="1" x14ac:dyDescent="0.35">
      <c r="A83" s="64"/>
      <c r="B83" s="117" t="s">
        <v>39</v>
      </c>
      <c r="C83" s="117"/>
      <c r="D83" s="76"/>
      <c r="E83" s="77"/>
      <c r="F83" s="77"/>
      <c r="G83" s="77"/>
      <c r="H83" s="78"/>
      <c r="I83" s="79"/>
      <c r="J83" s="79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1"/>
    </row>
    <row r="84" spans="1:38" ht="16.5" hidden="1" customHeight="1" x14ac:dyDescent="0.35">
      <c r="A84" s="64"/>
      <c r="B84" s="81" t="s">
        <v>40</v>
      </c>
      <c r="C84" s="81"/>
      <c r="D84" s="82">
        <f>+$Y$7</f>
        <v>74</v>
      </c>
      <c r="E84" s="83" t="s">
        <v>41</v>
      </c>
      <c r="F84" s="83"/>
      <c r="G84" s="116" t="s">
        <v>42</v>
      </c>
      <c r="H84" s="116"/>
      <c r="I84" s="116"/>
      <c r="J84" s="116"/>
      <c r="K84" s="116"/>
      <c r="L84" s="116"/>
      <c r="M84" s="116"/>
      <c r="N84" s="116"/>
      <c r="O84" s="116"/>
      <c r="P84" s="43">
        <f>$Y$7 -COUNTIF($T$8:$T$243,"Vắng") -COUNTIF($T$8:$T$243,"Vắng có phép") - COUNTIF($T$8:$T$243,"Đình chỉ thi") - COUNTIF($T$8:$T$243,"Không đủ ĐKDT")</f>
        <v>63</v>
      </c>
      <c r="Q84" s="43"/>
      <c r="R84" s="84"/>
      <c r="S84" s="85"/>
      <c r="T84" s="85" t="s">
        <v>41</v>
      </c>
      <c r="U84" s="1"/>
    </row>
    <row r="85" spans="1:38" ht="16.5" hidden="1" customHeight="1" x14ac:dyDescent="0.35">
      <c r="A85" s="64"/>
      <c r="B85" s="81" t="s">
        <v>43</v>
      </c>
      <c r="C85" s="81"/>
      <c r="D85" s="82">
        <f>+$AJ$7</f>
        <v>27</v>
      </c>
      <c r="E85" s="83" t="s">
        <v>41</v>
      </c>
      <c r="F85" s="83"/>
      <c r="G85" s="116" t="s">
        <v>44</v>
      </c>
      <c r="H85" s="116"/>
      <c r="I85" s="116"/>
      <c r="J85" s="116"/>
      <c r="K85" s="116"/>
      <c r="L85" s="116"/>
      <c r="M85" s="116"/>
      <c r="N85" s="116"/>
      <c r="O85" s="116"/>
      <c r="P85" s="86">
        <f>COUNTIF($T$8:$T$119,"Vắng")</f>
        <v>3</v>
      </c>
      <c r="Q85" s="86"/>
      <c r="R85" s="87"/>
      <c r="S85" s="85"/>
      <c r="T85" s="85" t="s">
        <v>41</v>
      </c>
      <c r="U85" s="1"/>
    </row>
    <row r="86" spans="1:38" ht="16.5" hidden="1" customHeight="1" x14ac:dyDescent="0.35">
      <c r="A86" s="64"/>
      <c r="B86" s="81" t="s">
        <v>45</v>
      </c>
      <c r="C86" s="81"/>
      <c r="D86" s="88">
        <f>COUNTIF(V9:V82,"Học lại")</f>
        <v>47</v>
      </c>
      <c r="E86" s="83" t="s">
        <v>41</v>
      </c>
      <c r="F86" s="83"/>
      <c r="G86" s="116" t="s">
        <v>46</v>
      </c>
      <c r="H86" s="116"/>
      <c r="I86" s="116"/>
      <c r="J86" s="116"/>
      <c r="K86" s="116"/>
      <c r="L86" s="116"/>
      <c r="M86" s="116"/>
      <c r="N86" s="116"/>
      <c r="O86" s="116"/>
      <c r="P86" s="43">
        <f>COUNTIF($T$8:$T$119,"Vắng có phép")</f>
        <v>0</v>
      </c>
      <c r="Q86" s="43"/>
      <c r="R86" s="84"/>
      <c r="S86" s="85"/>
      <c r="T86" s="85" t="s">
        <v>41</v>
      </c>
      <c r="U86" s="1"/>
    </row>
    <row r="87" spans="1:38" ht="3" hidden="1" customHeight="1" x14ac:dyDescent="0.35">
      <c r="A87" s="64"/>
      <c r="B87" s="75"/>
      <c r="C87" s="76"/>
      <c r="D87" s="76"/>
      <c r="E87" s="77"/>
      <c r="F87" s="77"/>
      <c r="G87" s="77"/>
      <c r="H87" s="78"/>
      <c r="I87" s="79"/>
      <c r="J87" s="79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1"/>
    </row>
    <row r="88" spans="1:38" hidden="1" x14ac:dyDescent="0.35">
      <c r="B88" s="89" t="s">
        <v>47</v>
      </c>
      <c r="C88" s="89"/>
      <c r="D88" s="90">
        <f>COUNTIF(V9:V82,"Thi lại")</f>
        <v>0</v>
      </c>
      <c r="E88" s="91" t="s">
        <v>41</v>
      </c>
      <c r="F88" s="1"/>
      <c r="G88" s="1"/>
      <c r="H88" s="1"/>
      <c r="I88" s="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"/>
    </row>
    <row r="89" spans="1:38" ht="31" customHeight="1" x14ac:dyDescent="0.35">
      <c r="B89" s="89"/>
      <c r="C89" s="89"/>
      <c r="D89" s="90"/>
      <c r="E89" s="91"/>
      <c r="F89" s="1"/>
      <c r="G89" s="1"/>
      <c r="H89" s="1"/>
      <c r="I89" s="1"/>
      <c r="J89" s="121" t="s">
        <v>1485</v>
      </c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"/>
    </row>
    <row r="90" spans="1:38" ht="27" customHeight="1" x14ac:dyDescent="0.35">
      <c r="A90" s="92"/>
      <c r="B90" s="113" t="s">
        <v>48</v>
      </c>
      <c r="C90" s="113"/>
      <c r="D90" s="113"/>
      <c r="E90" s="113"/>
      <c r="F90" s="113"/>
      <c r="G90" s="113"/>
      <c r="H90" s="113"/>
      <c r="I90" s="93"/>
      <c r="J90" s="122" t="s">
        <v>53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"/>
    </row>
    <row r="91" spans="1:38" ht="4.5" customHeight="1" x14ac:dyDescent="0.35">
      <c r="A91" s="64"/>
      <c r="B91" s="75"/>
      <c r="C91" s="94"/>
      <c r="D91" s="94"/>
      <c r="E91" s="95"/>
      <c r="F91" s="95"/>
      <c r="G91" s="95"/>
      <c r="H91" s="96"/>
      <c r="I91" s="97"/>
      <c r="J91" s="9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38" s="64" customFormat="1" x14ac:dyDescent="0.35">
      <c r="B92" s="113" t="s">
        <v>49</v>
      </c>
      <c r="C92" s="113"/>
      <c r="D92" s="115" t="s">
        <v>50</v>
      </c>
      <c r="E92" s="115"/>
      <c r="F92" s="115"/>
      <c r="G92" s="115"/>
      <c r="H92" s="115"/>
      <c r="I92" s="97"/>
      <c r="J92" s="97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4" customFormat="1" x14ac:dyDescent="0.35">
      <c r="A93" s="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4" customFormat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ht="9.75" customHeigh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t="3.75" customHeight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18" customHeight="1" x14ac:dyDescent="0.35">
      <c r="A98" s="4"/>
      <c r="B98" s="111" t="s">
        <v>1482</v>
      </c>
      <c r="C98" s="111"/>
      <c r="D98" s="111" t="s">
        <v>1483</v>
      </c>
      <c r="E98" s="111"/>
      <c r="F98" s="111"/>
      <c r="G98" s="111"/>
      <c r="H98" s="111"/>
      <c r="I98" s="111"/>
      <c r="J98" s="111" t="s">
        <v>54</v>
      </c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4.5" customHeight="1" x14ac:dyDescent="0.35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ht="39" customHeight="1" x14ac:dyDescent="0.35">
      <c r="B100" s="112"/>
      <c r="C100" s="113"/>
      <c r="D100" s="113"/>
      <c r="E100" s="113"/>
      <c r="F100" s="113"/>
      <c r="G100" s="113"/>
      <c r="H100" s="112"/>
      <c r="I100" s="112"/>
      <c r="J100" s="112"/>
      <c r="K100" s="112"/>
      <c r="L100" s="112"/>
      <c r="M100" s="112"/>
      <c r="N100" s="114"/>
      <c r="O100" s="114"/>
      <c r="P100" s="114"/>
      <c r="Q100" s="114"/>
      <c r="R100" s="114"/>
      <c r="S100" s="114"/>
      <c r="T100" s="114"/>
    </row>
    <row r="101" spans="1:38" x14ac:dyDescent="0.35">
      <c r="B101" s="75"/>
      <c r="C101" s="94"/>
      <c r="D101" s="94"/>
      <c r="E101" s="95"/>
      <c r="F101" s="95"/>
      <c r="G101" s="95"/>
      <c r="H101" s="96"/>
      <c r="I101" s="97"/>
      <c r="J101" s="97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38" x14ac:dyDescent="0.35">
      <c r="B102" s="113"/>
      <c r="C102" s="113"/>
      <c r="D102" s="115"/>
      <c r="E102" s="115"/>
      <c r="F102" s="115"/>
      <c r="G102" s="115"/>
      <c r="H102" s="115"/>
      <c r="I102" s="97"/>
      <c r="J102" s="97"/>
      <c r="K102" s="80"/>
      <c r="L102" s="80"/>
      <c r="M102" s="80"/>
      <c r="N102" s="80"/>
      <c r="O102" s="80"/>
      <c r="P102" s="80"/>
      <c r="Q102" s="80"/>
      <c r="R102" s="80"/>
      <c r="S102" s="80"/>
      <c r="T102" s="80"/>
    </row>
    <row r="103" spans="1:38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8" spans="1:38" x14ac:dyDescent="0.35"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108:T108"/>
    <mergeCell ref="B98:C98"/>
    <mergeCell ref="D98:I98"/>
    <mergeCell ref="J98:T98"/>
    <mergeCell ref="B100:G100"/>
    <mergeCell ref="H100:M100"/>
    <mergeCell ref="N100:T100"/>
    <mergeCell ref="B102:C102"/>
    <mergeCell ref="D102:H102"/>
    <mergeCell ref="B108:D108"/>
    <mergeCell ref="E108:G108"/>
    <mergeCell ref="H108:M108"/>
    <mergeCell ref="G86:O86"/>
    <mergeCell ref="B83:C83"/>
    <mergeCell ref="G84:O84"/>
    <mergeCell ref="G85:O85"/>
    <mergeCell ref="M6:N6"/>
    <mergeCell ref="O6:O7"/>
    <mergeCell ref="B92:C92"/>
    <mergeCell ref="D92:H92"/>
    <mergeCell ref="J88:T88"/>
    <mergeCell ref="J89:T89"/>
    <mergeCell ref="B90:H90"/>
    <mergeCell ref="J90:T90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82">
    <cfRule type="cellIs" dxfId="73" priority="15" operator="greaterThan">
      <formula>10</formula>
    </cfRule>
  </conditionalFormatting>
  <conditionalFormatting sqref="P9:P11">
    <cfRule type="cellIs" dxfId="72" priority="11" operator="greaterThan">
      <formula>10</formula>
    </cfRule>
    <cfRule type="cellIs" dxfId="71" priority="12" operator="greaterThan">
      <formula>10</formula>
    </cfRule>
    <cfRule type="cellIs" dxfId="70" priority="13" operator="greaterThan">
      <formula>10</formula>
    </cfRule>
  </conditionalFormatting>
  <conditionalFormatting sqref="H9:K9 H10:I11 K10:K11 J10:J82">
    <cfRule type="cellIs" dxfId="69" priority="10" operator="greaterThan">
      <formula>10</formula>
    </cfRule>
  </conditionalFormatting>
  <conditionalFormatting sqref="O2">
    <cfRule type="duplicateValues" dxfId="68" priority="9"/>
  </conditionalFormatting>
  <conditionalFormatting sqref="O2">
    <cfRule type="duplicateValues" dxfId="67" priority="8"/>
  </conditionalFormatting>
  <conditionalFormatting sqref="H12:I82 K12:P82">
    <cfRule type="cellIs" dxfId="66" priority="7" operator="greaterThan">
      <formula>10</formula>
    </cfRule>
  </conditionalFormatting>
  <conditionalFormatting sqref="P12:P82">
    <cfRule type="cellIs" dxfId="65" priority="3" operator="greaterThan">
      <formula>10</formula>
    </cfRule>
    <cfRule type="cellIs" dxfId="64" priority="4" operator="greaterThan">
      <formula>10</formula>
    </cfRule>
    <cfRule type="cellIs" dxfId="63" priority="5" operator="greaterThan">
      <formula>10</formula>
    </cfRule>
  </conditionalFormatting>
  <conditionalFormatting sqref="H12:I82 K12:K82">
    <cfRule type="cellIs" dxfId="62" priority="2" operator="greaterThan">
      <formula>10</formula>
    </cfRule>
  </conditionalFormatting>
  <conditionalFormatting sqref="C1:C11 C83:C88 C99:C1048576">
    <cfRule type="duplicateValues" dxfId="61" priority="43"/>
  </conditionalFormatting>
  <conditionalFormatting sqref="C12:C82">
    <cfRule type="duplicateValues" dxfId="60" priority="46"/>
  </conditionalFormatting>
  <conditionalFormatting sqref="C89:C98">
    <cfRule type="duplicateValues" dxfId="59" priority="1"/>
  </conditionalFormatting>
  <dataValidations count="2">
    <dataValidation allowBlank="1" showInputMessage="1" showErrorMessage="1" errorTitle="Không xóa dữ liệu" error="Không xóa dữ liệu" prompt="Không xóa dữ liệu" sqref="D86 W3:AK7 X2:AK2 X9 AL2:AL7 V9:W82"/>
    <dataValidation type="decimal" allowBlank="1" showInputMessage="1" showErrorMessage="1" sqref="H9:K82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0"/>
  <sheetViews>
    <sheetView zoomScaleNormal="100" workbookViewId="0">
      <pane ySplit="2" topLeftCell="A78" activePane="bottomLeft" state="frozen"/>
      <selection activeCell="T80" sqref="T80"/>
      <selection pane="bottomLeft" activeCell="A91" sqref="A91:XFD100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1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3.582031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1486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61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1475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4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0" t="s">
        <v>35</v>
      </c>
      <c r="N7" s="100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CƠ SỞ 2</v>
      </c>
      <c r="X7" s="18">
        <f>+P3</f>
        <v>0</v>
      </c>
      <c r="Y7" s="19">
        <f>+$AH$7+$AJ$7+$AF$7</f>
        <v>76</v>
      </c>
      <c r="Z7" s="7">
        <f>COUNTIF($S$8:$S$115,"Khiển trách")</f>
        <v>0</v>
      </c>
      <c r="AA7" s="7">
        <f>COUNTIF($S$8:$S$115,"Cảnh cáo")</f>
        <v>0</v>
      </c>
      <c r="AB7" s="7">
        <f>COUNTIF($S$8:$S$115,"Đình chỉ thi")</f>
        <v>0</v>
      </c>
      <c r="AC7" s="20">
        <f>+($Z$7+$AA$7+$AB$7)/$Y$7*100%</f>
        <v>0</v>
      </c>
      <c r="AD7" s="7">
        <f>SUM(COUNTIF($S$8:$S$113,"Vắng"),COUNTIF($S$8:$S$113,"Vắng có phép"))</f>
        <v>0</v>
      </c>
      <c r="AE7" s="21">
        <f>+$AD$7/$Y$7</f>
        <v>0</v>
      </c>
      <c r="AF7" s="22">
        <f>COUNTIF($V$8:$V$113,"Thi lại")</f>
        <v>0</v>
      </c>
      <c r="AG7" s="21">
        <f>+$AF$7/$Y$7</f>
        <v>0</v>
      </c>
      <c r="AH7" s="22">
        <f>COUNTIF($V$8:$V$114,"Học lại")</f>
        <v>11</v>
      </c>
      <c r="AI7" s="21">
        <f>+$AH$7/$Y$7</f>
        <v>0.14473684210526316</v>
      </c>
      <c r="AJ7" s="7">
        <f>COUNTIF($V$9:$V$114,"Đạt")</f>
        <v>65</v>
      </c>
      <c r="AK7" s="20">
        <f>+$AJ$7/$Y$7</f>
        <v>0.85526315789473684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5" customHeight="1" x14ac:dyDescent="0.35">
      <c r="B9" s="31">
        <v>1</v>
      </c>
      <c r="C9" s="32" t="s">
        <v>62</v>
      </c>
      <c r="D9" s="33" t="s">
        <v>63</v>
      </c>
      <c r="E9" s="34" t="s">
        <v>64</v>
      </c>
      <c r="F9" s="35"/>
      <c r="G9" s="32" t="s">
        <v>65</v>
      </c>
      <c r="H9" s="36">
        <v>9</v>
      </c>
      <c r="I9" s="37">
        <v>6</v>
      </c>
      <c r="J9" s="37" t="s">
        <v>38</v>
      </c>
      <c r="K9" s="37">
        <v>6</v>
      </c>
      <c r="L9" s="38"/>
      <c r="M9" s="38"/>
      <c r="N9" s="38"/>
      <c r="O9" s="38"/>
      <c r="P9" s="39">
        <v>3</v>
      </c>
      <c r="Q9" s="55">
        <f>IF(P9="H","I",IF(OR(P9="DC",P9="C",P9="V"),0,ROUND(SUMPRODUCT(H9:P9,$H$8:$P$8)/100,1)))</f>
        <v>4.2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0" t="str">
        <f t="shared" ref="S9:S84" si="0">IF($Q9&lt;4,"Kém",IF(AND($Q9&gt;=4,$Q9&lt;=5.4),"Trung bình yếu",IF(AND($Q9&gt;=5.5,$Q9&lt;=6.9),"Trung bình",IF(AND($Q9&gt;=7,$Q9&lt;=8.4),"Khá",IF(AND($Q9&gt;=8.5,$Q9&lt;=10),"Giỏi","")))))</f>
        <v>Trung bình yếu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5" customHeight="1" x14ac:dyDescent="0.35">
      <c r="B10" s="46">
        <v>2</v>
      </c>
      <c r="C10" s="47" t="s">
        <v>66</v>
      </c>
      <c r="D10" s="48" t="s">
        <v>67</v>
      </c>
      <c r="E10" s="49" t="s">
        <v>64</v>
      </c>
      <c r="F10" s="50"/>
      <c r="G10" s="47" t="s">
        <v>65</v>
      </c>
      <c r="H10" s="51">
        <v>9</v>
      </c>
      <c r="I10" s="52">
        <v>7</v>
      </c>
      <c r="J10" s="37" t="s">
        <v>38</v>
      </c>
      <c r="K10" s="52">
        <v>6</v>
      </c>
      <c r="L10" s="53"/>
      <c r="M10" s="53"/>
      <c r="N10" s="53"/>
      <c r="O10" s="53"/>
      <c r="P10" s="54">
        <v>5</v>
      </c>
      <c r="Q10" s="55">
        <f t="shared" ref="Q10:Q73" si="2">IF(P10="H","I",IF(OR(P10="DC",P10="C",P10="V"),0,ROUND(SUMPRODUCT(H10:P10,$H$8:$P$8)/100,1)))</f>
        <v>5.7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57" t="str">
        <f t="shared" si="0"/>
        <v>Trung bình</v>
      </c>
      <c r="T10" s="41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5" customHeight="1" x14ac:dyDescent="0.35">
      <c r="B11" s="46">
        <v>3</v>
      </c>
      <c r="C11" s="47" t="s">
        <v>68</v>
      </c>
      <c r="D11" s="48" t="s">
        <v>69</v>
      </c>
      <c r="E11" s="49" t="s">
        <v>64</v>
      </c>
      <c r="F11" s="50"/>
      <c r="G11" s="47" t="s">
        <v>70</v>
      </c>
      <c r="H11" s="51">
        <v>9</v>
      </c>
      <c r="I11" s="52">
        <v>7</v>
      </c>
      <c r="J11" s="37" t="s">
        <v>38</v>
      </c>
      <c r="K11" s="52">
        <v>7</v>
      </c>
      <c r="L11" s="58"/>
      <c r="M11" s="58"/>
      <c r="N11" s="58"/>
      <c r="O11" s="58"/>
      <c r="P11" s="54">
        <v>4</v>
      </c>
      <c r="Q11" s="55">
        <f t="shared" si="2"/>
        <v>5.0999999999999996</v>
      </c>
      <c r="R11" s="56" t="str">
        <f t="shared" ref="R11:R84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57" t="str">
        <f t="shared" si="0"/>
        <v>Trung bình yếu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1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5" customHeight="1" x14ac:dyDescent="0.35">
      <c r="B12" s="46">
        <v>4</v>
      </c>
      <c r="C12" s="47" t="s">
        <v>71</v>
      </c>
      <c r="D12" s="48" t="s">
        <v>72</v>
      </c>
      <c r="E12" s="49" t="s">
        <v>64</v>
      </c>
      <c r="F12" s="50"/>
      <c r="G12" s="47" t="s">
        <v>73</v>
      </c>
      <c r="H12" s="51">
        <v>8</v>
      </c>
      <c r="I12" s="52">
        <v>7</v>
      </c>
      <c r="J12" s="37" t="s">
        <v>38</v>
      </c>
      <c r="K12" s="52">
        <v>6</v>
      </c>
      <c r="L12" s="58"/>
      <c r="M12" s="58"/>
      <c r="N12" s="58"/>
      <c r="O12" s="58"/>
      <c r="P12" s="54">
        <v>3</v>
      </c>
      <c r="Q12" s="55">
        <f t="shared" si="2"/>
        <v>4.2</v>
      </c>
      <c r="R12" s="56" t="str">
        <f t="shared" si="4"/>
        <v>D</v>
      </c>
      <c r="S12" s="57" t="str">
        <f t="shared" si="0"/>
        <v>Trung bình yếu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5" customHeight="1" x14ac:dyDescent="0.35">
      <c r="B13" s="46">
        <v>5</v>
      </c>
      <c r="C13" s="47" t="s">
        <v>74</v>
      </c>
      <c r="D13" s="48" t="s">
        <v>75</v>
      </c>
      <c r="E13" s="49" t="s">
        <v>76</v>
      </c>
      <c r="F13" s="50"/>
      <c r="G13" s="47" t="s">
        <v>77</v>
      </c>
      <c r="H13" s="51">
        <v>9</v>
      </c>
      <c r="I13" s="52">
        <v>7</v>
      </c>
      <c r="J13" s="37" t="s">
        <v>38</v>
      </c>
      <c r="K13" s="52">
        <v>7</v>
      </c>
      <c r="L13" s="58"/>
      <c r="M13" s="58"/>
      <c r="N13" s="58"/>
      <c r="O13" s="58"/>
      <c r="P13" s="54">
        <v>4</v>
      </c>
      <c r="Q13" s="55">
        <f t="shared" si="2"/>
        <v>5.0999999999999996</v>
      </c>
      <c r="R13" s="56" t="str">
        <f t="shared" si="4"/>
        <v>D+</v>
      </c>
      <c r="S13" s="57" t="str">
        <f t="shared" si="0"/>
        <v>Trung bình yếu</v>
      </c>
      <c r="T13" s="41" t="str">
        <f t="shared" si="3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5" customHeight="1" x14ac:dyDescent="0.35">
      <c r="B14" s="46">
        <v>6</v>
      </c>
      <c r="C14" s="47" t="s">
        <v>78</v>
      </c>
      <c r="D14" s="48" t="s">
        <v>79</v>
      </c>
      <c r="E14" s="49" t="s">
        <v>80</v>
      </c>
      <c r="F14" s="50"/>
      <c r="G14" s="47" t="s">
        <v>81</v>
      </c>
      <c r="H14" s="51">
        <v>8</v>
      </c>
      <c r="I14" s="52">
        <v>7</v>
      </c>
      <c r="J14" s="37" t="s">
        <v>38</v>
      </c>
      <c r="K14" s="52">
        <v>7</v>
      </c>
      <c r="L14" s="58"/>
      <c r="M14" s="58"/>
      <c r="N14" s="58"/>
      <c r="O14" s="58"/>
      <c r="P14" s="54">
        <v>5</v>
      </c>
      <c r="Q14" s="55">
        <f t="shared" si="2"/>
        <v>5.7</v>
      </c>
      <c r="R14" s="56" t="str">
        <f t="shared" si="4"/>
        <v>C</v>
      </c>
      <c r="S14" s="57" t="str">
        <f t="shared" si="0"/>
        <v>Trung bình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5" customHeight="1" x14ac:dyDescent="0.35">
      <c r="B15" s="46">
        <v>7</v>
      </c>
      <c r="C15" s="47" t="s">
        <v>82</v>
      </c>
      <c r="D15" s="48" t="s">
        <v>83</v>
      </c>
      <c r="E15" s="49" t="s">
        <v>84</v>
      </c>
      <c r="F15" s="50"/>
      <c r="G15" s="47" t="s">
        <v>85</v>
      </c>
      <c r="H15" s="51">
        <v>9</v>
      </c>
      <c r="I15" s="52">
        <v>7</v>
      </c>
      <c r="J15" s="37" t="s">
        <v>38</v>
      </c>
      <c r="K15" s="52">
        <v>6</v>
      </c>
      <c r="L15" s="58"/>
      <c r="M15" s="58"/>
      <c r="N15" s="58"/>
      <c r="O15" s="58"/>
      <c r="P15" s="54">
        <v>3</v>
      </c>
      <c r="Q15" s="55">
        <f t="shared" si="2"/>
        <v>4.3</v>
      </c>
      <c r="R15" s="56" t="str">
        <f t="shared" si="4"/>
        <v>D</v>
      </c>
      <c r="S15" s="57" t="str">
        <f t="shared" si="0"/>
        <v>Trung bình yếu</v>
      </c>
      <c r="T15" s="41" t="str">
        <f t="shared" si="3"/>
        <v/>
      </c>
      <c r="U15" s="1"/>
      <c r="V15" s="44" t="str">
        <f t="shared" si="1"/>
        <v>Đạt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5" customHeight="1" x14ac:dyDescent="0.35">
      <c r="B16" s="46">
        <v>8</v>
      </c>
      <c r="C16" s="47" t="s">
        <v>86</v>
      </c>
      <c r="D16" s="48" t="s">
        <v>87</v>
      </c>
      <c r="E16" s="49" t="s">
        <v>88</v>
      </c>
      <c r="F16" s="50"/>
      <c r="G16" s="47" t="s">
        <v>89</v>
      </c>
      <c r="H16" s="51">
        <v>7</v>
      </c>
      <c r="I16" s="52">
        <v>6</v>
      </c>
      <c r="J16" s="37" t="s">
        <v>38</v>
      </c>
      <c r="K16" s="52">
        <v>6</v>
      </c>
      <c r="L16" s="58"/>
      <c r="M16" s="58"/>
      <c r="N16" s="58"/>
      <c r="O16" s="58"/>
      <c r="P16" s="54">
        <v>3</v>
      </c>
      <c r="Q16" s="55">
        <f t="shared" si="2"/>
        <v>4</v>
      </c>
      <c r="R16" s="56" t="str">
        <f t="shared" si="4"/>
        <v>D</v>
      </c>
      <c r="S16" s="57" t="str">
        <f t="shared" si="0"/>
        <v>Trung bình yếu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5" customHeight="1" x14ac:dyDescent="0.35">
      <c r="B17" s="46">
        <v>9</v>
      </c>
      <c r="C17" s="47" t="s">
        <v>90</v>
      </c>
      <c r="D17" s="48" t="s">
        <v>91</v>
      </c>
      <c r="E17" s="49" t="s">
        <v>92</v>
      </c>
      <c r="F17" s="50"/>
      <c r="G17" s="47" t="s">
        <v>93</v>
      </c>
      <c r="H17" s="51">
        <v>9</v>
      </c>
      <c r="I17" s="52">
        <v>7</v>
      </c>
      <c r="J17" s="37" t="s">
        <v>38</v>
      </c>
      <c r="K17" s="52">
        <v>7</v>
      </c>
      <c r="L17" s="58"/>
      <c r="M17" s="58"/>
      <c r="N17" s="58"/>
      <c r="O17" s="58"/>
      <c r="P17" s="54">
        <v>3</v>
      </c>
      <c r="Q17" s="55">
        <f t="shared" si="2"/>
        <v>4.4000000000000004</v>
      </c>
      <c r="R17" s="56" t="str">
        <f t="shared" si="4"/>
        <v>D</v>
      </c>
      <c r="S17" s="57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5" customHeight="1" x14ac:dyDescent="0.35">
      <c r="B18" s="46">
        <v>10</v>
      </c>
      <c r="C18" s="47" t="s">
        <v>94</v>
      </c>
      <c r="D18" s="48" t="s">
        <v>95</v>
      </c>
      <c r="E18" s="49" t="s">
        <v>92</v>
      </c>
      <c r="F18" s="50"/>
      <c r="G18" s="47" t="s">
        <v>96</v>
      </c>
      <c r="H18" s="51">
        <v>10</v>
      </c>
      <c r="I18" s="52">
        <v>8</v>
      </c>
      <c r="J18" s="37" t="s">
        <v>38</v>
      </c>
      <c r="K18" s="52">
        <v>7</v>
      </c>
      <c r="L18" s="58"/>
      <c r="M18" s="58"/>
      <c r="N18" s="58"/>
      <c r="O18" s="58"/>
      <c r="P18" s="54">
        <v>5</v>
      </c>
      <c r="Q18" s="55">
        <f t="shared" si="2"/>
        <v>6</v>
      </c>
      <c r="R18" s="56" t="str">
        <f t="shared" si="4"/>
        <v>C</v>
      </c>
      <c r="S18" s="57" t="str">
        <f t="shared" si="0"/>
        <v>Trung bình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5" customHeight="1" x14ac:dyDescent="0.35">
      <c r="B19" s="46">
        <v>11</v>
      </c>
      <c r="C19" s="47" t="s">
        <v>97</v>
      </c>
      <c r="D19" s="48" t="s">
        <v>98</v>
      </c>
      <c r="E19" s="49" t="s">
        <v>99</v>
      </c>
      <c r="F19" s="50"/>
      <c r="G19" s="47" t="s">
        <v>100</v>
      </c>
      <c r="H19" s="51">
        <v>10</v>
      </c>
      <c r="I19" s="52">
        <v>7</v>
      </c>
      <c r="J19" s="37" t="s">
        <v>38</v>
      </c>
      <c r="K19" s="52">
        <v>8</v>
      </c>
      <c r="L19" s="58"/>
      <c r="M19" s="58"/>
      <c r="N19" s="58"/>
      <c r="O19" s="58"/>
      <c r="P19" s="54">
        <v>5</v>
      </c>
      <c r="Q19" s="55">
        <f t="shared" si="2"/>
        <v>6</v>
      </c>
      <c r="R19" s="56" t="str">
        <f t="shared" si="4"/>
        <v>C</v>
      </c>
      <c r="S19" s="57" t="str">
        <f t="shared" si="0"/>
        <v>Trung bình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5" customHeight="1" x14ac:dyDescent="0.35">
      <c r="B20" s="46">
        <v>12</v>
      </c>
      <c r="C20" s="47" t="s">
        <v>101</v>
      </c>
      <c r="D20" s="48" t="s">
        <v>102</v>
      </c>
      <c r="E20" s="49" t="s">
        <v>103</v>
      </c>
      <c r="F20" s="50"/>
      <c r="G20" s="47" t="s">
        <v>104</v>
      </c>
      <c r="H20" s="51">
        <v>9</v>
      </c>
      <c r="I20" s="52">
        <v>6</v>
      </c>
      <c r="J20" s="37" t="s">
        <v>38</v>
      </c>
      <c r="K20" s="52">
        <v>6</v>
      </c>
      <c r="L20" s="58"/>
      <c r="M20" s="58"/>
      <c r="N20" s="58"/>
      <c r="O20" s="58"/>
      <c r="P20" s="54">
        <v>1</v>
      </c>
      <c r="Q20" s="55">
        <f t="shared" si="2"/>
        <v>2.8</v>
      </c>
      <c r="R20" s="56" t="str">
        <f t="shared" si="4"/>
        <v>F</v>
      </c>
      <c r="S20" s="57" t="str">
        <f t="shared" si="0"/>
        <v>Kém</v>
      </c>
      <c r="T20" s="41" t="str">
        <f t="shared" si="3"/>
        <v/>
      </c>
      <c r="U20" s="1"/>
      <c r="V20" s="44" t="str">
        <f t="shared" si="1"/>
        <v>Học lại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5" customHeight="1" x14ac:dyDescent="0.35">
      <c r="B21" s="46">
        <v>13</v>
      </c>
      <c r="C21" s="47" t="s">
        <v>105</v>
      </c>
      <c r="D21" s="48" t="s">
        <v>106</v>
      </c>
      <c r="E21" s="49" t="s">
        <v>107</v>
      </c>
      <c r="F21" s="50"/>
      <c r="G21" s="47" t="s">
        <v>108</v>
      </c>
      <c r="H21" s="51">
        <v>9</v>
      </c>
      <c r="I21" s="52">
        <v>7</v>
      </c>
      <c r="J21" s="37" t="s">
        <v>38</v>
      </c>
      <c r="K21" s="52">
        <v>6</v>
      </c>
      <c r="L21" s="58"/>
      <c r="M21" s="58"/>
      <c r="N21" s="58"/>
      <c r="O21" s="58"/>
      <c r="P21" s="54">
        <v>1</v>
      </c>
      <c r="Q21" s="55">
        <f t="shared" si="2"/>
        <v>2.9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5" customHeight="1" x14ac:dyDescent="0.35">
      <c r="B22" s="46">
        <v>14</v>
      </c>
      <c r="C22" s="47" t="s">
        <v>109</v>
      </c>
      <c r="D22" s="48" t="s">
        <v>110</v>
      </c>
      <c r="E22" s="49" t="s">
        <v>111</v>
      </c>
      <c r="F22" s="50"/>
      <c r="G22" s="47" t="s">
        <v>112</v>
      </c>
      <c r="H22" s="51">
        <v>9</v>
      </c>
      <c r="I22" s="52">
        <v>6</v>
      </c>
      <c r="J22" s="37" t="s">
        <v>38</v>
      </c>
      <c r="K22" s="52">
        <v>7</v>
      </c>
      <c r="L22" s="58"/>
      <c r="M22" s="58"/>
      <c r="N22" s="58"/>
      <c r="O22" s="58"/>
      <c r="P22" s="54">
        <v>5</v>
      </c>
      <c r="Q22" s="55">
        <f t="shared" si="2"/>
        <v>5.7</v>
      </c>
      <c r="R22" s="56" t="str">
        <f t="shared" si="4"/>
        <v>C</v>
      </c>
      <c r="S22" s="57" t="str">
        <f t="shared" si="0"/>
        <v>Trung bình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5" customHeight="1" x14ac:dyDescent="0.35">
      <c r="B23" s="46">
        <v>15</v>
      </c>
      <c r="C23" s="47" t="s">
        <v>113</v>
      </c>
      <c r="D23" s="48" t="s">
        <v>114</v>
      </c>
      <c r="E23" s="49" t="s">
        <v>115</v>
      </c>
      <c r="F23" s="50"/>
      <c r="G23" s="47" t="s">
        <v>116</v>
      </c>
      <c r="H23" s="51">
        <v>8</v>
      </c>
      <c r="I23" s="52">
        <v>7</v>
      </c>
      <c r="J23" s="37" t="s">
        <v>38</v>
      </c>
      <c r="K23" s="52">
        <v>7</v>
      </c>
      <c r="L23" s="58"/>
      <c r="M23" s="58"/>
      <c r="N23" s="58"/>
      <c r="O23" s="58"/>
      <c r="P23" s="54">
        <v>3</v>
      </c>
      <c r="Q23" s="55">
        <f t="shared" si="2"/>
        <v>4.3</v>
      </c>
      <c r="R23" s="56" t="str">
        <f t="shared" si="4"/>
        <v>D</v>
      </c>
      <c r="S23" s="57" t="str">
        <f t="shared" si="0"/>
        <v>Trung bình yếu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5" customHeight="1" x14ac:dyDescent="0.35">
      <c r="B24" s="46">
        <v>16</v>
      </c>
      <c r="C24" s="47" t="s">
        <v>117</v>
      </c>
      <c r="D24" s="48" t="s">
        <v>118</v>
      </c>
      <c r="E24" s="49" t="s">
        <v>119</v>
      </c>
      <c r="F24" s="50"/>
      <c r="G24" s="47" t="s">
        <v>120</v>
      </c>
      <c r="H24" s="51">
        <v>9</v>
      </c>
      <c r="I24" s="52">
        <v>7</v>
      </c>
      <c r="J24" s="37" t="s">
        <v>38</v>
      </c>
      <c r="K24" s="52">
        <v>7</v>
      </c>
      <c r="L24" s="58"/>
      <c r="M24" s="58"/>
      <c r="N24" s="58"/>
      <c r="O24" s="58"/>
      <c r="P24" s="54" t="s">
        <v>1479</v>
      </c>
      <c r="Q24" s="55">
        <f t="shared" si="2"/>
        <v>0</v>
      </c>
      <c r="R24" s="56" t="str">
        <f t="shared" si="4"/>
        <v>F</v>
      </c>
      <c r="S24" s="57" t="str">
        <f t="shared" si="0"/>
        <v>Kém</v>
      </c>
      <c r="T24" s="41" t="str">
        <f t="shared" si="3"/>
        <v>Vắng</v>
      </c>
      <c r="U24" s="1"/>
      <c r="V24" s="44" t="str">
        <f t="shared" si="1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5" customHeight="1" x14ac:dyDescent="0.35">
      <c r="B25" s="46">
        <v>17</v>
      </c>
      <c r="C25" s="47" t="s">
        <v>121</v>
      </c>
      <c r="D25" s="48" t="s">
        <v>122</v>
      </c>
      <c r="E25" s="49" t="s">
        <v>123</v>
      </c>
      <c r="F25" s="50"/>
      <c r="G25" s="47" t="s">
        <v>81</v>
      </c>
      <c r="H25" s="51">
        <v>8</v>
      </c>
      <c r="I25" s="52">
        <v>7</v>
      </c>
      <c r="J25" s="37" t="s">
        <v>38</v>
      </c>
      <c r="K25" s="52">
        <v>6</v>
      </c>
      <c r="L25" s="58"/>
      <c r="M25" s="58"/>
      <c r="N25" s="58"/>
      <c r="O25" s="58"/>
      <c r="P25" s="54">
        <v>4</v>
      </c>
      <c r="Q25" s="55">
        <f t="shared" si="2"/>
        <v>4.9000000000000004</v>
      </c>
      <c r="R25" s="56" t="str">
        <f t="shared" si="4"/>
        <v>D</v>
      </c>
      <c r="S25" s="57" t="str">
        <f t="shared" si="0"/>
        <v>Trung bình yếu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5" customHeight="1" x14ac:dyDescent="0.35">
      <c r="B26" s="46">
        <v>18</v>
      </c>
      <c r="C26" s="47" t="s">
        <v>124</v>
      </c>
      <c r="D26" s="48" t="s">
        <v>125</v>
      </c>
      <c r="E26" s="49" t="s">
        <v>126</v>
      </c>
      <c r="F26" s="50"/>
      <c r="G26" s="47" t="s">
        <v>127</v>
      </c>
      <c r="H26" s="51">
        <v>8</v>
      </c>
      <c r="I26" s="52">
        <v>6</v>
      </c>
      <c r="J26" s="37" t="s">
        <v>38</v>
      </c>
      <c r="K26" s="52">
        <v>6</v>
      </c>
      <c r="L26" s="58"/>
      <c r="M26" s="58"/>
      <c r="N26" s="58"/>
      <c r="O26" s="58"/>
      <c r="P26" s="54">
        <v>6</v>
      </c>
      <c r="Q26" s="55">
        <f t="shared" si="2"/>
        <v>6.2</v>
      </c>
      <c r="R26" s="56" t="str">
        <f t="shared" si="4"/>
        <v>C</v>
      </c>
      <c r="S26" s="57" t="str">
        <f t="shared" si="0"/>
        <v>Trung bình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5" customHeight="1" x14ac:dyDescent="0.35">
      <c r="B27" s="46">
        <v>19</v>
      </c>
      <c r="C27" s="47" t="s">
        <v>128</v>
      </c>
      <c r="D27" s="48" t="s">
        <v>129</v>
      </c>
      <c r="E27" s="49" t="s">
        <v>130</v>
      </c>
      <c r="F27" s="50"/>
      <c r="G27" s="47" t="s">
        <v>131</v>
      </c>
      <c r="H27" s="51">
        <v>10</v>
      </c>
      <c r="I27" s="52">
        <v>7</v>
      </c>
      <c r="J27" s="37" t="s">
        <v>38</v>
      </c>
      <c r="K27" s="52">
        <v>7</v>
      </c>
      <c r="L27" s="58"/>
      <c r="M27" s="58"/>
      <c r="N27" s="58"/>
      <c r="O27" s="58"/>
      <c r="P27" s="54">
        <v>3</v>
      </c>
      <c r="Q27" s="55">
        <f t="shared" si="2"/>
        <v>4.5</v>
      </c>
      <c r="R27" s="56" t="str">
        <f t="shared" si="4"/>
        <v>D</v>
      </c>
      <c r="S27" s="57" t="str">
        <f t="shared" si="0"/>
        <v>Trung bình yếu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5" customHeight="1" x14ac:dyDescent="0.35">
      <c r="B28" s="46">
        <v>20</v>
      </c>
      <c r="C28" s="47" t="s">
        <v>132</v>
      </c>
      <c r="D28" s="48" t="s">
        <v>133</v>
      </c>
      <c r="E28" s="49" t="s">
        <v>134</v>
      </c>
      <c r="F28" s="50"/>
      <c r="G28" s="47" t="s">
        <v>135</v>
      </c>
      <c r="H28" s="51">
        <v>10</v>
      </c>
      <c r="I28" s="52">
        <v>7</v>
      </c>
      <c r="J28" s="37" t="s">
        <v>38</v>
      </c>
      <c r="K28" s="52">
        <v>6</v>
      </c>
      <c r="L28" s="58"/>
      <c r="M28" s="58"/>
      <c r="N28" s="58"/>
      <c r="O28" s="58"/>
      <c r="P28" s="54">
        <v>3</v>
      </c>
      <c r="Q28" s="55">
        <f t="shared" si="2"/>
        <v>4.4000000000000004</v>
      </c>
      <c r="R28" s="56" t="str">
        <f t="shared" si="4"/>
        <v>D</v>
      </c>
      <c r="S28" s="57" t="str">
        <f t="shared" si="0"/>
        <v>Trung bình yếu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5" customHeight="1" x14ac:dyDescent="0.35">
      <c r="B29" s="46">
        <v>21</v>
      </c>
      <c r="C29" s="47" t="s">
        <v>136</v>
      </c>
      <c r="D29" s="48" t="s">
        <v>137</v>
      </c>
      <c r="E29" s="49" t="s">
        <v>134</v>
      </c>
      <c r="F29" s="50"/>
      <c r="G29" s="47" t="s">
        <v>108</v>
      </c>
      <c r="H29" s="51">
        <v>10</v>
      </c>
      <c r="I29" s="52">
        <v>6</v>
      </c>
      <c r="J29" s="37" t="s">
        <v>38</v>
      </c>
      <c r="K29" s="52">
        <v>7</v>
      </c>
      <c r="L29" s="58"/>
      <c r="M29" s="58"/>
      <c r="N29" s="58"/>
      <c r="O29" s="58"/>
      <c r="P29" s="54">
        <v>3</v>
      </c>
      <c r="Q29" s="55">
        <f t="shared" si="2"/>
        <v>4.4000000000000004</v>
      </c>
      <c r="R29" s="56" t="str">
        <f t="shared" si="4"/>
        <v>D</v>
      </c>
      <c r="S29" s="57" t="str">
        <f t="shared" si="0"/>
        <v>Trung bình yếu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5" customHeight="1" x14ac:dyDescent="0.35">
      <c r="B30" s="46">
        <v>22</v>
      </c>
      <c r="C30" s="47" t="s">
        <v>138</v>
      </c>
      <c r="D30" s="48" t="s">
        <v>139</v>
      </c>
      <c r="E30" s="49" t="s">
        <v>140</v>
      </c>
      <c r="F30" s="50"/>
      <c r="G30" s="47" t="s">
        <v>104</v>
      </c>
      <c r="H30" s="51">
        <v>9</v>
      </c>
      <c r="I30" s="52">
        <v>6</v>
      </c>
      <c r="J30" s="37" t="s">
        <v>38</v>
      </c>
      <c r="K30" s="52">
        <v>6</v>
      </c>
      <c r="L30" s="58"/>
      <c r="M30" s="58"/>
      <c r="N30" s="58"/>
      <c r="O30" s="58"/>
      <c r="P30" s="54">
        <v>3</v>
      </c>
      <c r="Q30" s="55">
        <f t="shared" si="2"/>
        <v>4.2</v>
      </c>
      <c r="R30" s="56" t="str">
        <f t="shared" si="4"/>
        <v>D</v>
      </c>
      <c r="S30" s="57" t="str">
        <f t="shared" si="0"/>
        <v>Trung bình yếu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5" customHeight="1" x14ac:dyDescent="0.35">
      <c r="B31" s="46">
        <v>23</v>
      </c>
      <c r="C31" s="47" t="s">
        <v>141</v>
      </c>
      <c r="D31" s="48" t="s">
        <v>142</v>
      </c>
      <c r="E31" s="49" t="s">
        <v>143</v>
      </c>
      <c r="F31" s="50"/>
      <c r="G31" s="47" t="s">
        <v>144</v>
      </c>
      <c r="H31" s="51">
        <v>9</v>
      </c>
      <c r="I31" s="52">
        <v>7</v>
      </c>
      <c r="J31" s="37" t="s">
        <v>38</v>
      </c>
      <c r="K31" s="52">
        <v>8</v>
      </c>
      <c r="L31" s="58"/>
      <c r="M31" s="58"/>
      <c r="N31" s="58"/>
      <c r="O31" s="58"/>
      <c r="P31" s="54">
        <v>1</v>
      </c>
      <c r="Q31" s="55">
        <f t="shared" si="2"/>
        <v>3.1</v>
      </c>
      <c r="R31" s="56" t="str">
        <f t="shared" si="4"/>
        <v>F</v>
      </c>
      <c r="S31" s="57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5" customHeight="1" x14ac:dyDescent="0.35">
      <c r="B32" s="46">
        <v>24</v>
      </c>
      <c r="C32" s="47" t="s">
        <v>145</v>
      </c>
      <c r="D32" s="48" t="s">
        <v>146</v>
      </c>
      <c r="E32" s="49" t="s">
        <v>147</v>
      </c>
      <c r="F32" s="50"/>
      <c r="G32" s="47" t="s">
        <v>131</v>
      </c>
      <c r="H32" s="51">
        <v>10</v>
      </c>
      <c r="I32" s="52">
        <v>7</v>
      </c>
      <c r="J32" s="37" t="s">
        <v>38</v>
      </c>
      <c r="K32" s="52">
        <v>6</v>
      </c>
      <c r="L32" s="58"/>
      <c r="M32" s="58"/>
      <c r="N32" s="58"/>
      <c r="O32" s="58"/>
      <c r="P32" s="54">
        <v>5</v>
      </c>
      <c r="Q32" s="55">
        <f t="shared" si="2"/>
        <v>5.8</v>
      </c>
      <c r="R32" s="56" t="str">
        <f t="shared" si="4"/>
        <v>C</v>
      </c>
      <c r="S32" s="57" t="str">
        <f t="shared" si="0"/>
        <v>Trung bình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5" customHeight="1" x14ac:dyDescent="0.35">
      <c r="B33" s="46">
        <v>25</v>
      </c>
      <c r="C33" s="47" t="s">
        <v>148</v>
      </c>
      <c r="D33" s="48" t="s">
        <v>149</v>
      </c>
      <c r="E33" s="49" t="s">
        <v>147</v>
      </c>
      <c r="F33" s="50"/>
      <c r="G33" s="47" t="s">
        <v>65</v>
      </c>
      <c r="H33" s="51">
        <v>10</v>
      </c>
      <c r="I33" s="52">
        <v>6</v>
      </c>
      <c r="J33" s="37" t="s">
        <v>38</v>
      </c>
      <c r="K33" s="52">
        <v>6</v>
      </c>
      <c r="L33" s="58"/>
      <c r="M33" s="58"/>
      <c r="N33" s="58"/>
      <c r="O33" s="58"/>
      <c r="P33" s="54">
        <v>3</v>
      </c>
      <c r="Q33" s="55">
        <f t="shared" si="2"/>
        <v>4.3</v>
      </c>
      <c r="R33" s="56" t="str">
        <f t="shared" si="4"/>
        <v>D</v>
      </c>
      <c r="S33" s="57" t="str">
        <f t="shared" si="0"/>
        <v>Trung bình yếu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5" customHeight="1" x14ac:dyDescent="0.35">
      <c r="B34" s="46">
        <v>26</v>
      </c>
      <c r="C34" s="47" t="s">
        <v>150</v>
      </c>
      <c r="D34" s="48" t="s">
        <v>151</v>
      </c>
      <c r="E34" s="49" t="s">
        <v>152</v>
      </c>
      <c r="F34" s="50"/>
      <c r="G34" s="47" t="s">
        <v>153</v>
      </c>
      <c r="H34" s="51">
        <v>10</v>
      </c>
      <c r="I34" s="52">
        <v>7</v>
      </c>
      <c r="J34" s="37" t="s">
        <v>38</v>
      </c>
      <c r="K34" s="52">
        <v>7</v>
      </c>
      <c r="L34" s="58"/>
      <c r="M34" s="58"/>
      <c r="N34" s="58"/>
      <c r="O34" s="58"/>
      <c r="P34" s="54">
        <v>4</v>
      </c>
      <c r="Q34" s="55">
        <f t="shared" si="2"/>
        <v>5.2</v>
      </c>
      <c r="R34" s="56" t="str">
        <f t="shared" si="4"/>
        <v>D+</v>
      </c>
      <c r="S34" s="57" t="str">
        <f t="shared" si="0"/>
        <v>Trung bình yếu</v>
      </c>
      <c r="T34" s="41" t="str">
        <f t="shared" si="3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5" customHeight="1" x14ac:dyDescent="0.35">
      <c r="B35" s="46">
        <v>27</v>
      </c>
      <c r="C35" s="47" t="s">
        <v>154</v>
      </c>
      <c r="D35" s="48" t="s">
        <v>155</v>
      </c>
      <c r="E35" s="49" t="s">
        <v>156</v>
      </c>
      <c r="F35" s="50"/>
      <c r="G35" s="47" t="s">
        <v>135</v>
      </c>
      <c r="H35" s="51">
        <v>9</v>
      </c>
      <c r="I35" s="52">
        <v>7</v>
      </c>
      <c r="J35" s="37" t="s">
        <v>38</v>
      </c>
      <c r="K35" s="52">
        <v>7</v>
      </c>
      <c r="L35" s="58"/>
      <c r="M35" s="58"/>
      <c r="N35" s="58"/>
      <c r="O35" s="58"/>
      <c r="P35" s="54">
        <v>7</v>
      </c>
      <c r="Q35" s="55">
        <f t="shared" si="2"/>
        <v>7.2</v>
      </c>
      <c r="R35" s="56" t="str">
        <f t="shared" si="4"/>
        <v>B</v>
      </c>
      <c r="S35" s="57" t="str">
        <f t="shared" si="0"/>
        <v>Khá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5" customHeight="1" x14ac:dyDescent="0.35">
      <c r="B36" s="46">
        <v>28</v>
      </c>
      <c r="C36" s="47" t="s">
        <v>157</v>
      </c>
      <c r="D36" s="48" t="s">
        <v>158</v>
      </c>
      <c r="E36" s="49" t="s">
        <v>159</v>
      </c>
      <c r="F36" s="50"/>
      <c r="G36" s="47" t="s">
        <v>112</v>
      </c>
      <c r="H36" s="51">
        <v>9</v>
      </c>
      <c r="I36" s="52">
        <v>7</v>
      </c>
      <c r="J36" s="37" t="s">
        <v>38</v>
      </c>
      <c r="K36" s="52">
        <v>7</v>
      </c>
      <c r="L36" s="58"/>
      <c r="M36" s="58"/>
      <c r="N36" s="58"/>
      <c r="O36" s="58"/>
      <c r="P36" s="54">
        <v>3</v>
      </c>
      <c r="Q36" s="55">
        <f t="shared" si="2"/>
        <v>4.4000000000000004</v>
      </c>
      <c r="R36" s="56" t="str">
        <f t="shared" si="4"/>
        <v>D</v>
      </c>
      <c r="S36" s="57" t="str">
        <f t="shared" si="0"/>
        <v>Trung bình yếu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5" customHeight="1" x14ac:dyDescent="0.35">
      <c r="B37" s="46">
        <v>29</v>
      </c>
      <c r="C37" s="47" t="s">
        <v>160</v>
      </c>
      <c r="D37" s="48" t="s">
        <v>161</v>
      </c>
      <c r="E37" s="49" t="s">
        <v>162</v>
      </c>
      <c r="F37" s="50"/>
      <c r="G37" s="47" t="s">
        <v>144</v>
      </c>
      <c r="H37" s="51">
        <v>9</v>
      </c>
      <c r="I37" s="52">
        <v>6</v>
      </c>
      <c r="J37" s="37" t="s">
        <v>38</v>
      </c>
      <c r="K37" s="52">
        <v>7</v>
      </c>
      <c r="L37" s="58"/>
      <c r="M37" s="58"/>
      <c r="N37" s="58"/>
      <c r="O37" s="58"/>
      <c r="P37" s="54">
        <v>1</v>
      </c>
      <c r="Q37" s="55">
        <f t="shared" si="2"/>
        <v>2.9</v>
      </c>
      <c r="R37" s="56" t="str">
        <f t="shared" si="4"/>
        <v>F</v>
      </c>
      <c r="S37" s="57" t="str">
        <f t="shared" si="0"/>
        <v>Kém</v>
      </c>
      <c r="T37" s="41" t="str">
        <f t="shared" si="3"/>
        <v/>
      </c>
      <c r="U37" s="1"/>
      <c r="V37" s="44" t="str">
        <f t="shared" si="1"/>
        <v>Học lại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5" customHeight="1" x14ac:dyDescent="0.35">
      <c r="B38" s="46">
        <v>30</v>
      </c>
      <c r="C38" s="47" t="s">
        <v>163</v>
      </c>
      <c r="D38" s="48" t="s">
        <v>164</v>
      </c>
      <c r="E38" s="49" t="s">
        <v>162</v>
      </c>
      <c r="F38" s="50"/>
      <c r="G38" s="47" t="s">
        <v>165</v>
      </c>
      <c r="H38" s="51">
        <v>9</v>
      </c>
      <c r="I38" s="52">
        <v>7</v>
      </c>
      <c r="J38" s="37" t="s">
        <v>38</v>
      </c>
      <c r="K38" s="52">
        <v>6</v>
      </c>
      <c r="L38" s="58"/>
      <c r="M38" s="58"/>
      <c r="N38" s="58"/>
      <c r="O38" s="58"/>
      <c r="P38" s="54">
        <v>3</v>
      </c>
      <c r="Q38" s="55">
        <f t="shared" si="2"/>
        <v>4.3</v>
      </c>
      <c r="R38" s="56" t="str">
        <f t="shared" si="4"/>
        <v>D</v>
      </c>
      <c r="S38" s="57" t="str">
        <f t="shared" si="0"/>
        <v>Trung bình yếu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5" customHeight="1" x14ac:dyDescent="0.35">
      <c r="B39" s="46">
        <v>31</v>
      </c>
      <c r="C39" s="47" t="s">
        <v>166</v>
      </c>
      <c r="D39" s="48" t="s">
        <v>167</v>
      </c>
      <c r="E39" s="49" t="s">
        <v>168</v>
      </c>
      <c r="F39" s="50"/>
      <c r="G39" s="47" t="s">
        <v>169</v>
      </c>
      <c r="H39" s="51">
        <v>10</v>
      </c>
      <c r="I39" s="52">
        <v>6</v>
      </c>
      <c r="J39" s="37" t="s">
        <v>38</v>
      </c>
      <c r="K39" s="52">
        <v>7</v>
      </c>
      <c r="L39" s="58"/>
      <c r="M39" s="58"/>
      <c r="N39" s="58"/>
      <c r="O39" s="58"/>
      <c r="P39" s="54">
        <v>3</v>
      </c>
      <c r="Q39" s="55">
        <f t="shared" si="2"/>
        <v>4.4000000000000004</v>
      </c>
      <c r="R39" s="56" t="str">
        <f t="shared" si="4"/>
        <v>D</v>
      </c>
      <c r="S39" s="57" t="str">
        <f t="shared" si="0"/>
        <v>Trung bình yếu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5" customHeight="1" x14ac:dyDescent="0.35">
      <c r="B40" s="46">
        <v>32</v>
      </c>
      <c r="C40" s="47" t="s">
        <v>170</v>
      </c>
      <c r="D40" s="48" t="s">
        <v>171</v>
      </c>
      <c r="E40" s="49" t="s">
        <v>172</v>
      </c>
      <c r="F40" s="50"/>
      <c r="G40" s="47" t="s">
        <v>131</v>
      </c>
      <c r="H40" s="51">
        <v>10</v>
      </c>
      <c r="I40" s="52">
        <v>7</v>
      </c>
      <c r="J40" s="37" t="s">
        <v>38</v>
      </c>
      <c r="K40" s="52">
        <v>7</v>
      </c>
      <c r="L40" s="58"/>
      <c r="M40" s="58"/>
      <c r="N40" s="58"/>
      <c r="O40" s="58"/>
      <c r="P40" s="54">
        <v>1</v>
      </c>
      <c r="Q40" s="55">
        <f t="shared" si="2"/>
        <v>3.1</v>
      </c>
      <c r="R40" s="56" t="str">
        <f t="shared" si="4"/>
        <v>F</v>
      </c>
      <c r="S40" s="57" t="str">
        <f t="shared" si="0"/>
        <v>Kém</v>
      </c>
      <c r="T40" s="41" t="str">
        <f t="shared" si="3"/>
        <v/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5" customHeight="1" x14ac:dyDescent="0.35">
      <c r="B41" s="46">
        <v>33</v>
      </c>
      <c r="C41" s="47" t="s">
        <v>173</v>
      </c>
      <c r="D41" s="48" t="s">
        <v>174</v>
      </c>
      <c r="E41" s="49" t="s">
        <v>172</v>
      </c>
      <c r="F41" s="50"/>
      <c r="G41" s="47" t="s">
        <v>175</v>
      </c>
      <c r="H41" s="51">
        <v>9</v>
      </c>
      <c r="I41" s="52">
        <v>6</v>
      </c>
      <c r="J41" s="37" t="s">
        <v>38</v>
      </c>
      <c r="K41" s="52">
        <v>6</v>
      </c>
      <c r="L41" s="58"/>
      <c r="M41" s="58"/>
      <c r="N41" s="58"/>
      <c r="O41" s="58"/>
      <c r="P41" s="54">
        <v>3</v>
      </c>
      <c r="Q41" s="55">
        <f t="shared" si="2"/>
        <v>4.2</v>
      </c>
      <c r="R41" s="56" t="str">
        <f t="shared" si="4"/>
        <v>D</v>
      </c>
      <c r="S41" s="57" t="str">
        <f t="shared" si="0"/>
        <v>Trung bình yếu</v>
      </c>
      <c r="T41" s="41" t="str">
        <f t="shared" si="3"/>
        <v/>
      </c>
      <c r="U41" s="1"/>
      <c r="V41" s="44" t="str">
        <f t="shared" si="1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5" customHeight="1" x14ac:dyDescent="0.35">
      <c r="B42" s="46">
        <v>34</v>
      </c>
      <c r="C42" s="47" t="s">
        <v>176</v>
      </c>
      <c r="D42" s="48" t="s">
        <v>177</v>
      </c>
      <c r="E42" s="49" t="s">
        <v>172</v>
      </c>
      <c r="F42" s="50"/>
      <c r="G42" s="47" t="s">
        <v>178</v>
      </c>
      <c r="H42" s="51">
        <v>10</v>
      </c>
      <c r="I42" s="52">
        <v>7</v>
      </c>
      <c r="J42" s="37" t="s">
        <v>38</v>
      </c>
      <c r="K42" s="52">
        <v>6</v>
      </c>
      <c r="L42" s="58"/>
      <c r="M42" s="58"/>
      <c r="N42" s="58"/>
      <c r="O42" s="58"/>
      <c r="P42" s="54">
        <v>3</v>
      </c>
      <c r="Q42" s="55">
        <f t="shared" si="2"/>
        <v>4.4000000000000004</v>
      </c>
      <c r="R42" s="56" t="str">
        <f t="shared" si="4"/>
        <v>D</v>
      </c>
      <c r="S42" s="57" t="str">
        <f t="shared" si="0"/>
        <v>Trung bình yếu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5" customHeight="1" x14ac:dyDescent="0.35">
      <c r="B43" s="46">
        <v>35</v>
      </c>
      <c r="C43" s="47" t="s">
        <v>179</v>
      </c>
      <c r="D43" s="48" t="s">
        <v>180</v>
      </c>
      <c r="E43" s="49" t="s">
        <v>172</v>
      </c>
      <c r="F43" s="50"/>
      <c r="G43" s="47" t="s">
        <v>112</v>
      </c>
      <c r="H43" s="51">
        <v>9</v>
      </c>
      <c r="I43" s="52">
        <v>7</v>
      </c>
      <c r="J43" s="37" t="s">
        <v>38</v>
      </c>
      <c r="K43" s="52">
        <v>7</v>
      </c>
      <c r="L43" s="58"/>
      <c r="M43" s="58"/>
      <c r="N43" s="58"/>
      <c r="O43" s="58"/>
      <c r="P43" s="54">
        <v>3</v>
      </c>
      <c r="Q43" s="55">
        <f t="shared" si="2"/>
        <v>4.4000000000000004</v>
      </c>
      <c r="R43" s="56" t="str">
        <f t="shared" si="4"/>
        <v>D</v>
      </c>
      <c r="S43" s="57" t="str">
        <f t="shared" si="0"/>
        <v>Trung bình yếu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5" customHeight="1" x14ac:dyDescent="0.35">
      <c r="B44" s="46">
        <v>36</v>
      </c>
      <c r="C44" s="47" t="s">
        <v>181</v>
      </c>
      <c r="D44" s="48" t="s">
        <v>182</v>
      </c>
      <c r="E44" s="49" t="s">
        <v>183</v>
      </c>
      <c r="F44" s="50"/>
      <c r="G44" s="47" t="s">
        <v>65</v>
      </c>
      <c r="H44" s="51">
        <v>9</v>
      </c>
      <c r="I44" s="52">
        <v>6</v>
      </c>
      <c r="J44" s="37" t="s">
        <v>38</v>
      </c>
      <c r="K44" s="52">
        <v>7</v>
      </c>
      <c r="L44" s="58"/>
      <c r="M44" s="58"/>
      <c r="N44" s="58"/>
      <c r="O44" s="58"/>
      <c r="P44" s="54">
        <v>4</v>
      </c>
      <c r="Q44" s="55">
        <f t="shared" si="2"/>
        <v>5</v>
      </c>
      <c r="R44" s="56" t="str">
        <f t="shared" si="4"/>
        <v>D+</v>
      </c>
      <c r="S44" s="57" t="str">
        <f t="shared" si="0"/>
        <v>Trung bình yếu</v>
      </c>
      <c r="T44" s="41" t="str">
        <f t="shared" si="3"/>
        <v/>
      </c>
      <c r="U44" s="1"/>
      <c r="V44" s="44" t="str">
        <f t="shared" si="1"/>
        <v>Đạt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5" customHeight="1" x14ac:dyDescent="0.35">
      <c r="B45" s="46">
        <v>37</v>
      </c>
      <c r="C45" s="47" t="s">
        <v>184</v>
      </c>
      <c r="D45" s="48" t="s">
        <v>185</v>
      </c>
      <c r="E45" s="49" t="s">
        <v>186</v>
      </c>
      <c r="F45" s="50"/>
      <c r="G45" s="47" t="s">
        <v>187</v>
      </c>
      <c r="H45" s="51">
        <v>10</v>
      </c>
      <c r="I45" s="52">
        <v>7</v>
      </c>
      <c r="J45" s="37" t="s">
        <v>38</v>
      </c>
      <c r="K45" s="52">
        <v>6</v>
      </c>
      <c r="L45" s="58"/>
      <c r="M45" s="58"/>
      <c r="N45" s="58"/>
      <c r="O45" s="58"/>
      <c r="P45" s="54" t="s">
        <v>1479</v>
      </c>
      <c r="Q45" s="55">
        <f t="shared" si="2"/>
        <v>0</v>
      </c>
      <c r="R45" s="56" t="str">
        <f t="shared" si="4"/>
        <v>F</v>
      </c>
      <c r="S45" s="57" t="str">
        <f t="shared" si="0"/>
        <v>Kém</v>
      </c>
      <c r="T45" s="41" t="str">
        <f t="shared" si="3"/>
        <v>Vắng</v>
      </c>
      <c r="U45" s="1"/>
      <c r="V45" s="44" t="str">
        <f t="shared" si="1"/>
        <v>Học lại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5" customHeight="1" x14ac:dyDescent="0.35">
      <c r="B46" s="46">
        <v>38</v>
      </c>
      <c r="C46" s="47" t="s">
        <v>188</v>
      </c>
      <c r="D46" s="48" t="s">
        <v>189</v>
      </c>
      <c r="E46" s="49" t="s">
        <v>190</v>
      </c>
      <c r="F46" s="50"/>
      <c r="G46" s="47" t="s">
        <v>104</v>
      </c>
      <c r="H46" s="51">
        <v>9</v>
      </c>
      <c r="I46" s="52">
        <v>6</v>
      </c>
      <c r="J46" s="37" t="s">
        <v>38</v>
      </c>
      <c r="K46" s="52">
        <v>6</v>
      </c>
      <c r="L46" s="58"/>
      <c r="M46" s="58"/>
      <c r="N46" s="58"/>
      <c r="O46" s="58"/>
      <c r="P46" s="54">
        <v>3</v>
      </c>
      <c r="Q46" s="55">
        <f t="shared" si="2"/>
        <v>4.2</v>
      </c>
      <c r="R46" s="56" t="str">
        <f t="shared" si="4"/>
        <v>D</v>
      </c>
      <c r="S46" s="57" t="str">
        <f t="shared" si="0"/>
        <v>Trung bình yếu</v>
      </c>
      <c r="T46" s="41" t="str">
        <f t="shared" si="3"/>
        <v/>
      </c>
      <c r="U46" s="1"/>
      <c r="V46" s="44" t="str">
        <f t="shared" si="1"/>
        <v>Đạt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5" customHeight="1" x14ac:dyDescent="0.35">
      <c r="B47" s="46">
        <v>39</v>
      </c>
      <c r="C47" s="47" t="s">
        <v>191</v>
      </c>
      <c r="D47" s="48" t="s">
        <v>192</v>
      </c>
      <c r="E47" s="49" t="s">
        <v>193</v>
      </c>
      <c r="F47" s="50"/>
      <c r="G47" s="47" t="s">
        <v>165</v>
      </c>
      <c r="H47" s="51">
        <v>9</v>
      </c>
      <c r="I47" s="52">
        <v>6</v>
      </c>
      <c r="J47" s="37" t="s">
        <v>38</v>
      </c>
      <c r="K47" s="52">
        <v>7</v>
      </c>
      <c r="L47" s="58"/>
      <c r="M47" s="58"/>
      <c r="N47" s="58"/>
      <c r="O47" s="58"/>
      <c r="P47" s="54">
        <v>3</v>
      </c>
      <c r="Q47" s="55">
        <f t="shared" si="2"/>
        <v>4.3</v>
      </c>
      <c r="R47" s="56" t="str">
        <f t="shared" si="4"/>
        <v>D</v>
      </c>
      <c r="S47" s="57" t="str">
        <f t="shared" si="0"/>
        <v>Trung bình yếu</v>
      </c>
      <c r="T47" s="41" t="str">
        <f t="shared" si="3"/>
        <v/>
      </c>
      <c r="U47" s="1"/>
      <c r="V47" s="44" t="str">
        <f t="shared" si="1"/>
        <v>Đạt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5" customHeight="1" x14ac:dyDescent="0.35">
      <c r="B48" s="46">
        <v>40</v>
      </c>
      <c r="C48" s="47" t="s">
        <v>194</v>
      </c>
      <c r="D48" s="48" t="s">
        <v>195</v>
      </c>
      <c r="E48" s="49" t="s">
        <v>196</v>
      </c>
      <c r="F48" s="50"/>
      <c r="G48" s="47" t="s">
        <v>100</v>
      </c>
      <c r="H48" s="51">
        <v>10</v>
      </c>
      <c r="I48" s="52">
        <v>7</v>
      </c>
      <c r="J48" s="37" t="s">
        <v>38</v>
      </c>
      <c r="K48" s="52">
        <v>8</v>
      </c>
      <c r="L48" s="58"/>
      <c r="M48" s="58"/>
      <c r="N48" s="58"/>
      <c r="O48" s="58"/>
      <c r="P48" s="54">
        <v>6</v>
      </c>
      <c r="Q48" s="55">
        <f t="shared" si="2"/>
        <v>6.7</v>
      </c>
      <c r="R48" s="56" t="str">
        <f t="shared" si="4"/>
        <v>C+</v>
      </c>
      <c r="S48" s="57" t="str">
        <f t="shared" si="0"/>
        <v>Trung bình</v>
      </c>
      <c r="T48" s="41" t="str">
        <f t="shared" si="3"/>
        <v/>
      </c>
      <c r="U48" s="1"/>
      <c r="V48" s="44" t="str">
        <f t="shared" si="1"/>
        <v>Đạt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5" customHeight="1" x14ac:dyDescent="0.35">
      <c r="B49" s="46">
        <v>41</v>
      </c>
      <c r="C49" s="47" t="s">
        <v>197</v>
      </c>
      <c r="D49" s="48" t="s">
        <v>158</v>
      </c>
      <c r="E49" s="49" t="s">
        <v>198</v>
      </c>
      <c r="F49" s="50"/>
      <c r="G49" s="47" t="s">
        <v>175</v>
      </c>
      <c r="H49" s="51">
        <v>10</v>
      </c>
      <c r="I49" s="52">
        <v>7</v>
      </c>
      <c r="J49" s="37" t="s">
        <v>38</v>
      </c>
      <c r="K49" s="52">
        <v>8</v>
      </c>
      <c r="L49" s="58"/>
      <c r="M49" s="58"/>
      <c r="N49" s="58"/>
      <c r="O49" s="58"/>
      <c r="P49" s="54">
        <v>3</v>
      </c>
      <c r="Q49" s="55">
        <f t="shared" si="2"/>
        <v>4.5999999999999996</v>
      </c>
      <c r="R49" s="56" t="str">
        <f t="shared" si="4"/>
        <v>D</v>
      </c>
      <c r="S49" s="57" t="str">
        <f t="shared" si="0"/>
        <v>Trung bình yếu</v>
      </c>
      <c r="T49" s="41" t="str">
        <f t="shared" si="3"/>
        <v/>
      </c>
      <c r="U49" s="1"/>
      <c r="V49" s="44" t="str">
        <f t="shared" si="1"/>
        <v>Đạt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5" customHeight="1" x14ac:dyDescent="0.35">
      <c r="B50" s="46">
        <v>42</v>
      </c>
      <c r="C50" s="47" t="s">
        <v>199</v>
      </c>
      <c r="D50" s="48" t="s">
        <v>200</v>
      </c>
      <c r="E50" s="49" t="s">
        <v>201</v>
      </c>
      <c r="F50" s="50"/>
      <c r="G50" s="47" t="s">
        <v>108</v>
      </c>
      <c r="H50" s="51">
        <v>9</v>
      </c>
      <c r="I50" s="52">
        <v>7</v>
      </c>
      <c r="J50" s="37" t="s">
        <v>38</v>
      </c>
      <c r="K50" s="52">
        <v>7</v>
      </c>
      <c r="L50" s="58"/>
      <c r="M50" s="58"/>
      <c r="N50" s="58"/>
      <c r="O50" s="58"/>
      <c r="P50" s="54">
        <v>3</v>
      </c>
      <c r="Q50" s="55">
        <f t="shared" si="2"/>
        <v>4.4000000000000004</v>
      </c>
      <c r="R50" s="56" t="str">
        <f t="shared" si="4"/>
        <v>D</v>
      </c>
      <c r="S50" s="57" t="str">
        <f t="shared" si="0"/>
        <v>Trung bình yếu</v>
      </c>
      <c r="T50" s="41" t="str">
        <f t="shared" si="3"/>
        <v/>
      </c>
      <c r="U50" s="1"/>
      <c r="V50" s="44" t="str">
        <f t="shared" si="1"/>
        <v>Đạt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5" customHeight="1" x14ac:dyDescent="0.35">
      <c r="B51" s="46">
        <v>43</v>
      </c>
      <c r="C51" s="47" t="s">
        <v>202</v>
      </c>
      <c r="D51" s="48" t="s">
        <v>203</v>
      </c>
      <c r="E51" s="49" t="s">
        <v>204</v>
      </c>
      <c r="F51" s="50"/>
      <c r="G51" s="47" t="s">
        <v>131</v>
      </c>
      <c r="H51" s="51">
        <v>10</v>
      </c>
      <c r="I51" s="52">
        <v>6</v>
      </c>
      <c r="J51" s="37" t="s">
        <v>38</v>
      </c>
      <c r="K51" s="52">
        <v>6</v>
      </c>
      <c r="L51" s="58"/>
      <c r="M51" s="58"/>
      <c r="N51" s="58"/>
      <c r="O51" s="58"/>
      <c r="P51" s="54">
        <v>5</v>
      </c>
      <c r="Q51" s="55">
        <f t="shared" si="2"/>
        <v>5.7</v>
      </c>
      <c r="R51" s="56" t="str">
        <f t="shared" si="4"/>
        <v>C</v>
      </c>
      <c r="S51" s="57" t="str">
        <f t="shared" si="0"/>
        <v>Trung bình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5" customHeight="1" x14ac:dyDescent="0.35">
      <c r="B52" s="46">
        <v>44</v>
      </c>
      <c r="C52" s="47" t="s">
        <v>205</v>
      </c>
      <c r="D52" s="48" t="s">
        <v>206</v>
      </c>
      <c r="E52" s="49" t="s">
        <v>207</v>
      </c>
      <c r="F52" s="50"/>
      <c r="G52" s="47" t="s">
        <v>208</v>
      </c>
      <c r="H52" s="51">
        <v>10</v>
      </c>
      <c r="I52" s="52">
        <v>8</v>
      </c>
      <c r="J52" s="37" t="s">
        <v>38</v>
      </c>
      <c r="K52" s="52">
        <v>7</v>
      </c>
      <c r="L52" s="58"/>
      <c r="M52" s="58"/>
      <c r="N52" s="58"/>
      <c r="O52" s="58"/>
      <c r="P52" s="54">
        <v>8</v>
      </c>
      <c r="Q52" s="55">
        <f t="shared" si="2"/>
        <v>8.1</v>
      </c>
      <c r="R52" s="56" t="str">
        <f t="shared" si="4"/>
        <v>B+</v>
      </c>
      <c r="S52" s="57" t="str">
        <f t="shared" si="0"/>
        <v>Khá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5" customHeight="1" x14ac:dyDescent="0.35">
      <c r="B53" s="46">
        <v>45</v>
      </c>
      <c r="C53" s="47" t="s">
        <v>209</v>
      </c>
      <c r="D53" s="48" t="s">
        <v>210</v>
      </c>
      <c r="E53" s="49" t="s">
        <v>211</v>
      </c>
      <c r="F53" s="50"/>
      <c r="G53" s="47" t="s">
        <v>104</v>
      </c>
      <c r="H53" s="51">
        <v>9</v>
      </c>
      <c r="I53" s="52">
        <v>6</v>
      </c>
      <c r="J53" s="37" t="s">
        <v>38</v>
      </c>
      <c r="K53" s="52">
        <v>6</v>
      </c>
      <c r="L53" s="58"/>
      <c r="M53" s="58"/>
      <c r="N53" s="58"/>
      <c r="O53" s="58"/>
      <c r="P53" s="54">
        <v>3</v>
      </c>
      <c r="Q53" s="55">
        <f t="shared" si="2"/>
        <v>4.2</v>
      </c>
      <c r="R53" s="56" t="str">
        <f t="shared" si="4"/>
        <v>D</v>
      </c>
      <c r="S53" s="57" t="str">
        <f t="shared" si="0"/>
        <v>Trung bình yếu</v>
      </c>
      <c r="T53" s="41" t="str">
        <f t="shared" si="3"/>
        <v/>
      </c>
      <c r="U53" s="1"/>
      <c r="V53" s="44" t="str">
        <f t="shared" si="1"/>
        <v>Đạt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5" customHeight="1" x14ac:dyDescent="0.35">
      <c r="B54" s="46">
        <v>46</v>
      </c>
      <c r="C54" s="47" t="s">
        <v>212</v>
      </c>
      <c r="D54" s="48" t="s">
        <v>213</v>
      </c>
      <c r="E54" s="49" t="s">
        <v>214</v>
      </c>
      <c r="F54" s="50"/>
      <c r="G54" s="47" t="s">
        <v>215</v>
      </c>
      <c r="H54" s="51">
        <v>9</v>
      </c>
      <c r="I54" s="52">
        <v>6</v>
      </c>
      <c r="J54" s="37" t="s">
        <v>38</v>
      </c>
      <c r="K54" s="52">
        <v>6</v>
      </c>
      <c r="L54" s="58"/>
      <c r="M54" s="58"/>
      <c r="N54" s="58"/>
      <c r="O54" s="58"/>
      <c r="P54" s="54">
        <v>3</v>
      </c>
      <c r="Q54" s="55">
        <f t="shared" si="2"/>
        <v>4.2</v>
      </c>
      <c r="R54" s="56" t="str">
        <f t="shared" si="4"/>
        <v>D</v>
      </c>
      <c r="S54" s="57" t="str">
        <f t="shared" si="0"/>
        <v>Trung bình yếu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5" customHeight="1" x14ac:dyDescent="0.35">
      <c r="B55" s="46">
        <v>47</v>
      </c>
      <c r="C55" s="47" t="s">
        <v>216</v>
      </c>
      <c r="D55" s="48" t="s">
        <v>217</v>
      </c>
      <c r="E55" s="49" t="s">
        <v>218</v>
      </c>
      <c r="F55" s="50"/>
      <c r="G55" s="47" t="s">
        <v>219</v>
      </c>
      <c r="H55" s="51">
        <v>10</v>
      </c>
      <c r="I55" s="52">
        <v>8</v>
      </c>
      <c r="J55" s="37" t="s">
        <v>38</v>
      </c>
      <c r="K55" s="52">
        <v>7</v>
      </c>
      <c r="L55" s="58"/>
      <c r="M55" s="58"/>
      <c r="N55" s="58"/>
      <c r="O55" s="58"/>
      <c r="P55" s="54">
        <v>4</v>
      </c>
      <c r="Q55" s="55">
        <f t="shared" si="2"/>
        <v>5.3</v>
      </c>
      <c r="R55" s="56" t="str">
        <f t="shared" si="4"/>
        <v>D+</v>
      </c>
      <c r="S55" s="57" t="str">
        <f t="shared" si="0"/>
        <v>Trung bình yếu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5" customHeight="1" x14ac:dyDescent="0.35">
      <c r="B56" s="46">
        <v>48</v>
      </c>
      <c r="C56" s="47" t="s">
        <v>220</v>
      </c>
      <c r="D56" s="48" t="s">
        <v>221</v>
      </c>
      <c r="E56" s="49" t="s">
        <v>222</v>
      </c>
      <c r="F56" s="50"/>
      <c r="G56" s="47" t="s">
        <v>223</v>
      </c>
      <c r="H56" s="51">
        <v>7</v>
      </c>
      <c r="I56" s="52">
        <v>7</v>
      </c>
      <c r="J56" s="37" t="s">
        <v>38</v>
      </c>
      <c r="K56" s="52">
        <v>6</v>
      </c>
      <c r="L56" s="58"/>
      <c r="M56" s="58"/>
      <c r="N56" s="58"/>
      <c r="O56" s="58"/>
      <c r="P56" s="54">
        <v>8</v>
      </c>
      <c r="Q56" s="55">
        <f t="shared" si="2"/>
        <v>7.6</v>
      </c>
      <c r="R56" s="56" t="str">
        <f t="shared" si="4"/>
        <v>B</v>
      </c>
      <c r="S56" s="57" t="str">
        <f t="shared" si="0"/>
        <v>Khá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5" customHeight="1" x14ac:dyDescent="0.35">
      <c r="B57" s="46">
        <v>49</v>
      </c>
      <c r="C57" s="47" t="s">
        <v>224</v>
      </c>
      <c r="D57" s="48" t="s">
        <v>225</v>
      </c>
      <c r="E57" s="49" t="s">
        <v>226</v>
      </c>
      <c r="F57" s="50"/>
      <c r="G57" s="47" t="s">
        <v>227</v>
      </c>
      <c r="H57" s="51">
        <v>9</v>
      </c>
      <c r="I57" s="52">
        <v>6</v>
      </c>
      <c r="J57" s="37" t="s">
        <v>38</v>
      </c>
      <c r="K57" s="52">
        <v>7</v>
      </c>
      <c r="L57" s="58"/>
      <c r="M57" s="58"/>
      <c r="N57" s="58"/>
      <c r="O57" s="58"/>
      <c r="P57" s="54">
        <v>1</v>
      </c>
      <c r="Q57" s="55">
        <f t="shared" si="2"/>
        <v>2.9</v>
      </c>
      <c r="R57" s="56" t="str">
        <f t="shared" si="4"/>
        <v>F</v>
      </c>
      <c r="S57" s="57" t="str">
        <f t="shared" si="0"/>
        <v>Kém</v>
      </c>
      <c r="T57" s="41" t="str">
        <f t="shared" si="3"/>
        <v/>
      </c>
      <c r="U57" s="1"/>
      <c r="V57" s="44" t="str">
        <f t="shared" si="1"/>
        <v>Học lại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5" customHeight="1" x14ac:dyDescent="0.35">
      <c r="B58" s="46">
        <v>50</v>
      </c>
      <c r="C58" s="47" t="s">
        <v>228</v>
      </c>
      <c r="D58" s="48" t="s">
        <v>229</v>
      </c>
      <c r="E58" s="49" t="s">
        <v>230</v>
      </c>
      <c r="F58" s="50"/>
      <c r="G58" s="47" t="s">
        <v>112</v>
      </c>
      <c r="H58" s="51">
        <v>9</v>
      </c>
      <c r="I58" s="52">
        <v>7</v>
      </c>
      <c r="J58" s="37" t="s">
        <v>38</v>
      </c>
      <c r="K58" s="52">
        <v>7</v>
      </c>
      <c r="L58" s="58"/>
      <c r="M58" s="58"/>
      <c r="N58" s="58"/>
      <c r="O58" s="58"/>
      <c r="P58" s="54">
        <v>3</v>
      </c>
      <c r="Q58" s="55">
        <f t="shared" si="2"/>
        <v>4.4000000000000004</v>
      </c>
      <c r="R58" s="56" t="str">
        <f t="shared" si="4"/>
        <v>D</v>
      </c>
      <c r="S58" s="57" t="str">
        <f t="shared" si="0"/>
        <v>Trung bình yếu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5" customHeight="1" x14ac:dyDescent="0.35">
      <c r="B59" s="46">
        <v>51</v>
      </c>
      <c r="C59" s="47" t="s">
        <v>231</v>
      </c>
      <c r="D59" s="48" t="s">
        <v>232</v>
      </c>
      <c r="E59" s="49" t="s">
        <v>233</v>
      </c>
      <c r="F59" s="50"/>
      <c r="G59" s="47" t="s">
        <v>234</v>
      </c>
      <c r="H59" s="51">
        <v>10</v>
      </c>
      <c r="I59" s="52">
        <v>6</v>
      </c>
      <c r="J59" s="37" t="s">
        <v>38</v>
      </c>
      <c r="K59" s="52">
        <v>6</v>
      </c>
      <c r="L59" s="58"/>
      <c r="M59" s="58"/>
      <c r="N59" s="58"/>
      <c r="O59" s="58"/>
      <c r="P59" s="54">
        <v>4</v>
      </c>
      <c r="Q59" s="55">
        <f t="shared" si="2"/>
        <v>5</v>
      </c>
      <c r="R59" s="56" t="str">
        <f t="shared" si="4"/>
        <v>D+</v>
      </c>
      <c r="S59" s="57" t="str">
        <f t="shared" si="0"/>
        <v>Trung bình yếu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5" customHeight="1" x14ac:dyDescent="0.35">
      <c r="B60" s="46">
        <v>52</v>
      </c>
      <c r="C60" s="47" t="s">
        <v>235</v>
      </c>
      <c r="D60" s="48" t="s">
        <v>236</v>
      </c>
      <c r="E60" s="49" t="s">
        <v>237</v>
      </c>
      <c r="F60" s="50"/>
      <c r="G60" s="47" t="s">
        <v>238</v>
      </c>
      <c r="H60" s="51">
        <v>10</v>
      </c>
      <c r="I60" s="52">
        <v>7</v>
      </c>
      <c r="J60" s="37" t="s">
        <v>38</v>
      </c>
      <c r="K60" s="52">
        <v>7</v>
      </c>
      <c r="L60" s="58"/>
      <c r="M60" s="58"/>
      <c r="N60" s="58"/>
      <c r="O60" s="58"/>
      <c r="P60" s="54">
        <v>5</v>
      </c>
      <c r="Q60" s="55">
        <f t="shared" si="2"/>
        <v>5.9</v>
      </c>
      <c r="R60" s="56" t="str">
        <f t="shared" si="4"/>
        <v>C</v>
      </c>
      <c r="S60" s="57" t="str">
        <f t="shared" si="0"/>
        <v>Trung bình</v>
      </c>
      <c r="T60" s="41" t="str">
        <f t="shared" si="3"/>
        <v/>
      </c>
      <c r="U60" s="1"/>
      <c r="V60" s="44" t="str">
        <f t="shared" si="1"/>
        <v>Đạt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5" customHeight="1" x14ac:dyDescent="0.35">
      <c r="B61" s="46">
        <v>53</v>
      </c>
      <c r="C61" s="47" t="s">
        <v>239</v>
      </c>
      <c r="D61" s="48" t="s">
        <v>240</v>
      </c>
      <c r="E61" s="49" t="s">
        <v>237</v>
      </c>
      <c r="F61" s="50"/>
      <c r="G61" s="47" t="s">
        <v>241</v>
      </c>
      <c r="H61" s="51">
        <v>8</v>
      </c>
      <c r="I61" s="52">
        <v>7</v>
      </c>
      <c r="J61" s="37" t="s">
        <v>38</v>
      </c>
      <c r="K61" s="52">
        <v>7</v>
      </c>
      <c r="L61" s="58"/>
      <c r="M61" s="58"/>
      <c r="N61" s="58"/>
      <c r="O61" s="58"/>
      <c r="P61" s="54">
        <v>4</v>
      </c>
      <c r="Q61" s="55">
        <f t="shared" si="2"/>
        <v>5</v>
      </c>
      <c r="R61" s="56" t="str">
        <f t="shared" si="4"/>
        <v>D+</v>
      </c>
      <c r="S61" s="57" t="str">
        <f t="shared" si="0"/>
        <v>Trung bình yếu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5" customHeight="1" x14ac:dyDescent="0.35">
      <c r="B62" s="46">
        <v>54</v>
      </c>
      <c r="C62" s="47" t="s">
        <v>242</v>
      </c>
      <c r="D62" s="48" t="s">
        <v>182</v>
      </c>
      <c r="E62" s="49" t="s">
        <v>243</v>
      </c>
      <c r="F62" s="50"/>
      <c r="G62" s="47" t="s">
        <v>208</v>
      </c>
      <c r="H62" s="51">
        <v>6</v>
      </c>
      <c r="I62" s="52">
        <v>5</v>
      </c>
      <c r="J62" s="37" t="s">
        <v>38</v>
      </c>
      <c r="K62" s="52">
        <v>4</v>
      </c>
      <c r="L62" s="58"/>
      <c r="M62" s="58"/>
      <c r="N62" s="58"/>
      <c r="O62" s="58"/>
      <c r="P62" s="54">
        <v>5</v>
      </c>
      <c r="Q62" s="55">
        <f t="shared" si="2"/>
        <v>5</v>
      </c>
      <c r="R62" s="56" t="str">
        <f t="shared" si="4"/>
        <v>D+</v>
      </c>
      <c r="S62" s="57" t="str">
        <f t="shared" si="0"/>
        <v>Trung bình yếu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5" customHeight="1" x14ac:dyDescent="0.35">
      <c r="B63" s="46">
        <v>55</v>
      </c>
      <c r="C63" s="47" t="s">
        <v>244</v>
      </c>
      <c r="D63" s="48" t="s">
        <v>245</v>
      </c>
      <c r="E63" s="49" t="s">
        <v>246</v>
      </c>
      <c r="F63" s="50"/>
      <c r="G63" s="47" t="s">
        <v>247</v>
      </c>
      <c r="H63" s="51">
        <v>8</v>
      </c>
      <c r="I63" s="52">
        <v>6</v>
      </c>
      <c r="J63" s="37" t="s">
        <v>38</v>
      </c>
      <c r="K63" s="52">
        <v>6</v>
      </c>
      <c r="L63" s="58"/>
      <c r="M63" s="58"/>
      <c r="N63" s="58"/>
      <c r="O63" s="58"/>
      <c r="P63" s="54">
        <v>5</v>
      </c>
      <c r="Q63" s="55">
        <f t="shared" si="2"/>
        <v>5.5</v>
      </c>
      <c r="R63" s="56" t="str">
        <f t="shared" si="4"/>
        <v>C</v>
      </c>
      <c r="S63" s="57" t="str">
        <f t="shared" si="0"/>
        <v>Trung bình</v>
      </c>
      <c r="T63" s="41" t="str">
        <f t="shared" si="3"/>
        <v/>
      </c>
      <c r="U63" s="1"/>
      <c r="V63" s="44" t="str">
        <f t="shared" si="1"/>
        <v>Đạt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5" customHeight="1" x14ac:dyDescent="0.35">
      <c r="B64" s="46">
        <v>56</v>
      </c>
      <c r="C64" s="47" t="s">
        <v>248</v>
      </c>
      <c r="D64" s="48" t="s">
        <v>249</v>
      </c>
      <c r="E64" s="49" t="s">
        <v>250</v>
      </c>
      <c r="F64" s="50"/>
      <c r="G64" s="47" t="s">
        <v>251</v>
      </c>
      <c r="H64" s="51">
        <v>7</v>
      </c>
      <c r="I64" s="52">
        <v>7</v>
      </c>
      <c r="J64" s="37" t="s">
        <v>38</v>
      </c>
      <c r="K64" s="52">
        <v>6</v>
      </c>
      <c r="L64" s="58"/>
      <c r="M64" s="58"/>
      <c r="N64" s="58"/>
      <c r="O64" s="58"/>
      <c r="P64" s="54">
        <v>3</v>
      </c>
      <c r="Q64" s="55">
        <f t="shared" si="2"/>
        <v>4.0999999999999996</v>
      </c>
      <c r="R64" s="56" t="str">
        <f t="shared" si="4"/>
        <v>D</v>
      </c>
      <c r="S64" s="57" t="str">
        <f t="shared" si="0"/>
        <v>Trung bình yếu</v>
      </c>
      <c r="T64" s="41" t="str">
        <f t="shared" si="3"/>
        <v/>
      </c>
      <c r="U64" s="1"/>
      <c r="V64" s="44" t="str">
        <f t="shared" si="1"/>
        <v>Đạt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5" customHeight="1" x14ac:dyDescent="0.35">
      <c r="B65" s="46">
        <v>57</v>
      </c>
      <c r="C65" s="47" t="s">
        <v>252</v>
      </c>
      <c r="D65" s="48" t="s">
        <v>177</v>
      </c>
      <c r="E65" s="49" t="s">
        <v>250</v>
      </c>
      <c r="F65" s="50"/>
      <c r="G65" s="47" t="s">
        <v>135</v>
      </c>
      <c r="H65" s="51">
        <v>9</v>
      </c>
      <c r="I65" s="52">
        <v>7</v>
      </c>
      <c r="J65" s="37" t="s">
        <v>38</v>
      </c>
      <c r="K65" s="52">
        <v>7</v>
      </c>
      <c r="L65" s="58"/>
      <c r="M65" s="58"/>
      <c r="N65" s="58"/>
      <c r="O65" s="58"/>
      <c r="P65" s="54">
        <v>6</v>
      </c>
      <c r="Q65" s="55">
        <f t="shared" si="2"/>
        <v>6.5</v>
      </c>
      <c r="R65" s="56" t="str">
        <f t="shared" si="4"/>
        <v>C+</v>
      </c>
      <c r="S65" s="57" t="str">
        <f t="shared" si="0"/>
        <v>Trung bình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5" customHeight="1" x14ac:dyDescent="0.35">
      <c r="B66" s="46">
        <v>58</v>
      </c>
      <c r="C66" s="47" t="s">
        <v>253</v>
      </c>
      <c r="D66" s="48" t="s">
        <v>254</v>
      </c>
      <c r="E66" s="49" t="s">
        <v>255</v>
      </c>
      <c r="F66" s="50"/>
      <c r="G66" s="47" t="s">
        <v>89</v>
      </c>
      <c r="H66" s="51">
        <v>9</v>
      </c>
      <c r="I66" s="52">
        <v>6</v>
      </c>
      <c r="J66" s="37" t="s">
        <v>38</v>
      </c>
      <c r="K66" s="52">
        <v>7</v>
      </c>
      <c r="L66" s="58"/>
      <c r="M66" s="58"/>
      <c r="N66" s="58"/>
      <c r="O66" s="58"/>
      <c r="P66" s="54">
        <v>1</v>
      </c>
      <c r="Q66" s="55">
        <f t="shared" si="2"/>
        <v>2.9</v>
      </c>
      <c r="R66" s="56" t="str">
        <f t="shared" si="4"/>
        <v>F</v>
      </c>
      <c r="S66" s="57" t="str">
        <f t="shared" si="0"/>
        <v>Kém</v>
      </c>
      <c r="T66" s="41" t="str">
        <f t="shared" si="3"/>
        <v/>
      </c>
      <c r="U66" s="1"/>
      <c r="V66" s="44" t="str">
        <f t="shared" si="1"/>
        <v>Học lại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5" customHeight="1" x14ac:dyDescent="0.35">
      <c r="B67" s="46">
        <v>59</v>
      </c>
      <c r="C67" s="47" t="s">
        <v>256</v>
      </c>
      <c r="D67" s="48" t="s">
        <v>257</v>
      </c>
      <c r="E67" s="49" t="s">
        <v>258</v>
      </c>
      <c r="F67" s="50"/>
      <c r="G67" s="47" t="s">
        <v>259</v>
      </c>
      <c r="H67" s="51">
        <v>10</v>
      </c>
      <c r="I67" s="52">
        <v>7</v>
      </c>
      <c r="J67" s="37" t="s">
        <v>38</v>
      </c>
      <c r="K67" s="52">
        <v>7</v>
      </c>
      <c r="L67" s="58"/>
      <c r="M67" s="58"/>
      <c r="N67" s="58"/>
      <c r="O67" s="58"/>
      <c r="P67" s="54">
        <v>3</v>
      </c>
      <c r="Q67" s="55">
        <f t="shared" si="2"/>
        <v>4.5</v>
      </c>
      <c r="R67" s="56" t="str">
        <f t="shared" si="4"/>
        <v>D</v>
      </c>
      <c r="S67" s="57" t="str">
        <f t="shared" si="0"/>
        <v>Trung bình yếu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5" customHeight="1" x14ac:dyDescent="0.35">
      <c r="B68" s="46">
        <v>60</v>
      </c>
      <c r="C68" s="47" t="s">
        <v>260</v>
      </c>
      <c r="D68" s="48" t="s">
        <v>261</v>
      </c>
      <c r="E68" s="49" t="s">
        <v>262</v>
      </c>
      <c r="F68" s="50"/>
      <c r="G68" s="47" t="s">
        <v>263</v>
      </c>
      <c r="H68" s="51">
        <v>10</v>
      </c>
      <c r="I68" s="52">
        <v>7</v>
      </c>
      <c r="J68" s="37" t="s">
        <v>38</v>
      </c>
      <c r="K68" s="52">
        <v>7</v>
      </c>
      <c r="L68" s="58"/>
      <c r="M68" s="58"/>
      <c r="N68" s="58"/>
      <c r="O68" s="58"/>
      <c r="P68" s="54">
        <v>5</v>
      </c>
      <c r="Q68" s="55">
        <f t="shared" si="2"/>
        <v>5.9</v>
      </c>
      <c r="R68" s="56" t="str">
        <f t="shared" si="4"/>
        <v>C</v>
      </c>
      <c r="S68" s="57" t="str">
        <f t="shared" si="0"/>
        <v>Trung bình</v>
      </c>
      <c r="T68" s="41" t="str">
        <f t="shared" si="3"/>
        <v/>
      </c>
      <c r="U68" s="1"/>
      <c r="V68" s="44" t="str">
        <f t="shared" si="1"/>
        <v>Đạt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5" customHeight="1" x14ac:dyDescent="0.35">
      <c r="B69" s="46">
        <v>61</v>
      </c>
      <c r="C69" s="47" t="s">
        <v>264</v>
      </c>
      <c r="D69" s="48" t="s">
        <v>265</v>
      </c>
      <c r="E69" s="49" t="s">
        <v>262</v>
      </c>
      <c r="F69" s="50"/>
      <c r="G69" s="47" t="s">
        <v>96</v>
      </c>
      <c r="H69" s="51">
        <v>9</v>
      </c>
      <c r="I69" s="52">
        <v>7</v>
      </c>
      <c r="J69" s="37" t="s">
        <v>38</v>
      </c>
      <c r="K69" s="52">
        <v>7</v>
      </c>
      <c r="L69" s="58"/>
      <c r="M69" s="58"/>
      <c r="N69" s="58"/>
      <c r="O69" s="58"/>
      <c r="P69" s="54">
        <v>3</v>
      </c>
      <c r="Q69" s="55">
        <f t="shared" si="2"/>
        <v>4.4000000000000004</v>
      </c>
      <c r="R69" s="56" t="str">
        <f t="shared" si="4"/>
        <v>D</v>
      </c>
      <c r="S69" s="57" t="str">
        <f t="shared" si="0"/>
        <v>Trung bình yếu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5" customHeight="1" x14ac:dyDescent="0.35">
      <c r="B70" s="46">
        <v>62</v>
      </c>
      <c r="C70" s="47" t="s">
        <v>266</v>
      </c>
      <c r="D70" s="48" t="s">
        <v>267</v>
      </c>
      <c r="E70" s="49" t="s">
        <v>268</v>
      </c>
      <c r="F70" s="50"/>
      <c r="G70" s="47" t="s">
        <v>104</v>
      </c>
      <c r="H70" s="51">
        <v>10</v>
      </c>
      <c r="I70" s="52">
        <v>6</v>
      </c>
      <c r="J70" s="37" t="s">
        <v>38</v>
      </c>
      <c r="K70" s="52">
        <v>6</v>
      </c>
      <c r="L70" s="58"/>
      <c r="M70" s="58"/>
      <c r="N70" s="58"/>
      <c r="O70" s="58"/>
      <c r="P70" s="54">
        <v>3</v>
      </c>
      <c r="Q70" s="55">
        <f t="shared" si="2"/>
        <v>4.3</v>
      </c>
      <c r="R70" s="56" t="str">
        <f t="shared" si="4"/>
        <v>D</v>
      </c>
      <c r="S70" s="57" t="str">
        <f t="shared" si="0"/>
        <v>Trung bình yếu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5" customHeight="1" x14ac:dyDescent="0.35">
      <c r="B71" s="46">
        <v>63</v>
      </c>
      <c r="C71" s="47" t="s">
        <v>269</v>
      </c>
      <c r="D71" s="48" t="s">
        <v>270</v>
      </c>
      <c r="E71" s="49" t="s">
        <v>268</v>
      </c>
      <c r="F71" s="50"/>
      <c r="G71" s="47" t="s">
        <v>263</v>
      </c>
      <c r="H71" s="51">
        <v>9</v>
      </c>
      <c r="I71" s="52">
        <v>6</v>
      </c>
      <c r="J71" s="37" t="s">
        <v>38</v>
      </c>
      <c r="K71" s="52">
        <v>7</v>
      </c>
      <c r="L71" s="58"/>
      <c r="M71" s="58"/>
      <c r="N71" s="58"/>
      <c r="O71" s="58"/>
      <c r="P71" s="54">
        <v>1</v>
      </c>
      <c r="Q71" s="55">
        <f t="shared" si="2"/>
        <v>2.9</v>
      </c>
      <c r="R71" s="56" t="str">
        <f t="shared" si="4"/>
        <v>F</v>
      </c>
      <c r="S71" s="57" t="str">
        <f t="shared" si="0"/>
        <v>Kém</v>
      </c>
      <c r="T71" s="41" t="str">
        <f t="shared" si="3"/>
        <v/>
      </c>
      <c r="U71" s="1"/>
      <c r="V71" s="44" t="str">
        <f t="shared" si="1"/>
        <v>Học lại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5" customHeight="1" x14ac:dyDescent="0.35">
      <c r="B72" s="46">
        <v>64</v>
      </c>
      <c r="C72" s="47" t="s">
        <v>271</v>
      </c>
      <c r="D72" s="48" t="s">
        <v>137</v>
      </c>
      <c r="E72" s="49" t="s">
        <v>268</v>
      </c>
      <c r="F72" s="50"/>
      <c r="G72" s="47" t="s">
        <v>272</v>
      </c>
      <c r="H72" s="51">
        <v>10</v>
      </c>
      <c r="I72" s="52">
        <v>7</v>
      </c>
      <c r="J72" s="37" t="s">
        <v>38</v>
      </c>
      <c r="K72" s="52">
        <v>7</v>
      </c>
      <c r="L72" s="58"/>
      <c r="M72" s="58"/>
      <c r="N72" s="58"/>
      <c r="O72" s="58"/>
      <c r="P72" s="54">
        <v>3</v>
      </c>
      <c r="Q72" s="55">
        <f t="shared" si="2"/>
        <v>4.5</v>
      </c>
      <c r="R72" s="56" t="str">
        <f t="shared" si="4"/>
        <v>D</v>
      </c>
      <c r="S72" s="57" t="str">
        <f t="shared" si="0"/>
        <v>Trung bình yếu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5" customHeight="1" x14ac:dyDescent="0.35">
      <c r="B73" s="46">
        <v>65</v>
      </c>
      <c r="C73" s="47" t="s">
        <v>273</v>
      </c>
      <c r="D73" s="48" t="s">
        <v>274</v>
      </c>
      <c r="E73" s="49" t="s">
        <v>275</v>
      </c>
      <c r="F73" s="50"/>
      <c r="G73" s="47" t="s">
        <v>65</v>
      </c>
      <c r="H73" s="51">
        <v>10</v>
      </c>
      <c r="I73" s="52">
        <v>6</v>
      </c>
      <c r="J73" s="37" t="s">
        <v>38</v>
      </c>
      <c r="K73" s="52">
        <v>6</v>
      </c>
      <c r="L73" s="58"/>
      <c r="M73" s="58"/>
      <c r="N73" s="58"/>
      <c r="O73" s="58"/>
      <c r="P73" s="54">
        <v>6</v>
      </c>
      <c r="Q73" s="55">
        <f t="shared" si="2"/>
        <v>6.4</v>
      </c>
      <c r="R73" s="56" t="str">
        <f t="shared" si="4"/>
        <v>C</v>
      </c>
      <c r="S73" s="57" t="str">
        <f t="shared" si="0"/>
        <v>Trung bình</v>
      </c>
      <c r="T73" s="41" t="str">
        <f t="shared" si="3"/>
        <v/>
      </c>
      <c r="U73" s="1"/>
      <c r="V73" s="44" t="str">
        <f t="shared" ref="V73:V84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5" customHeight="1" x14ac:dyDescent="0.35">
      <c r="B74" s="46">
        <v>66</v>
      </c>
      <c r="C74" s="47" t="s">
        <v>276</v>
      </c>
      <c r="D74" s="48" t="s">
        <v>277</v>
      </c>
      <c r="E74" s="49" t="s">
        <v>275</v>
      </c>
      <c r="F74" s="50"/>
      <c r="G74" s="47" t="s">
        <v>278</v>
      </c>
      <c r="H74" s="51">
        <v>10</v>
      </c>
      <c r="I74" s="52">
        <v>8</v>
      </c>
      <c r="J74" s="37" t="s">
        <v>38</v>
      </c>
      <c r="K74" s="52">
        <v>7</v>
      </c>
      <c r="L74" s="58"/>
      <c r="M74" s="58"/>
      <c r="N74" s="58"/>
      <c r="O74" s="58"/>
      <c r="P74" s="54">
        <v>4</v>
      </c>
      <c r="Q74" s="55">
        <f t="shared" ref="Q74:Q84" si="6">IF(P74="H","I",IF(OR(P74="DC",P74="C",P74="V"),0,ROUND(SUMPRODUCT(H74:P74,$H$8:$P$8)/100,1)))</f>
        <v>5.3</v>
      </c>
      <c r="R74" s="56" t="str">
        <f t="shared" si="4"/>
        <v>D+</v>
      </c>
      <c r="S74" s="57" t="str">
        <f t="shared" si="0"/>
        <v>Trung bình yếu</v>
      </c>
      <c r="T74" s="41" t="str">
        <f t="shared" ref="T74:T84" si="7">+IF(OR($H74=0,$I74=0,$J74=0,$K74=0),"Không đủ ĐKDT",IF(AND(P74=0,Q74&gt;=4),"Không đạt",IF(P74="V", "Vắng", IF(P74="DC", "Đình chỉ thi",IF(P74="H", "Vắng có phép","")))))</f>
        <v/>
      </c>
      <c r="U74" s="1"/>
      <c r="V74" s="44" t="str">
        <f t="shared" si="5"/>
        <v>Đạt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5" customHeight="1" x14ac:dyDescent="0.35">
      <c r="B75" s="46">
        <v>67</v>
      </c>
      <c r="C75" s="47" t="s">
        <v>279</v>
      </c>
      <c r="D75" s="48" t="s">
        <v>182</v>
      </c>
      <c r="E75" s="49" t="s">
        <v>280</v>
      </c>
      <c r="F75" s="50"/>
      <c r="G75" s="47" t="s">
        <v>263</v>
      </c>
      <c r="H75" s="51">
        <v>10</v>
      </c>
      <c r="I75" s="52">
        <v>7</v>
      </c>
      <c r="J75" s="37" t="s">
        <v>38</v>
      </c>
      <c r="K75" s="52">
        <v>7</v>
      </c>
      <c r="L75" s="58"/>
      <c r="M75" s="58"/>
      <c r="N75" s="58"/>
      <c r="O75" s="58"/>
      <c r="P75" s="54">
        <v>6</v>
      </c>
      <c r="Q75" s="55">
        <f t="shared" si="6"/>
        <v>6.6</v>
      </c>
      <c r="R75" s="56" t="str">
        <f t="shared" si="4"/>
        <v>C+</v>
      </c>
      <c r="S75" s="57" t="str">
        <f t="shared" si="0"/>
        <v>Trung bình</v>
      </c>
      <c r="T75" s="41" t="str">
        <f t="shared" si="7"/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5" customHeight="1" x14ac:dyDescent="0.35">
      <c r="B76" s="46">
        <v>68</v>
      </c>
      <c r="C76" s="47" t="s">
        <v>281</v>
      </c>
      <c r="D76" s="48" t="s">
        <v>282</v>
      </c>
      <c r="E76" s="49" t="s">
        <v>283</v>
      </c>
      <c r="F76" s="50"/>
      <c r="G76" s="47" t="s">
        <v>284</v>
      </c>
      <c r="H76" s="51">
        <v>10</v>
      </c>
      <c r="I76" s="52">
        <v>6</v>
      </c>
      <c r="J76" s="37" t="s">
        <v>38</v>
      </c>
      <c r="K76" s="52">
        <v>6</v>
      </c>
      <c r="L76" s="58"/>
      <c r="M76" s="58"/>
      <c r="N76" s="58"/>
      <c r="O76" s="58"/>
      <c r="P76" s="54">
        <v>3</v>
      </c>
      <c r="Q76" s="55">
        <f t="shared" si="6"/>
        <v>4.3</v>
      </c>
      <c r="R76" s="56" t="str">
        <f t="shared" si="4"/>
        <v>D</v>
      </c>
      <c r="S76" s="57" t="str">
        <f t="shared" si="0"/>
        <v>Trung bình yếu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5" customHeight="1" x14ac:dyDescent="0.35">
      <c r="B77" s="46">
        <v>69</v>
      </c>
      <c r="C77" s="47" t="s">
        <v>285</v>
      </c>
      <c r="D77" s="48" t="s">
        <v>286</v>
      </c>
      <c r="E77" s="49" t="s">
        <v>283</v>
      </c>
      <c r="F77" s="50"/>
      <c r="G77" s="47" t="s">
        <v>131</v>
      </c>
      <c r="H77" s="51">
        <v>10</v>
      </c>
      <c r="I77" s="52">
        <v>8</v>
      </c>
      <c r="J77" s="37" t="s">
        <v>38</v>
      </c>
      <c r="K77" s="52">
        <v>8</v>
      </c>
      <c r="L77" s="58"/>
      <c r="M77" s="58"/>
      <c r="N77" s="58"/>
      <c r="O77" s="58"/>
      <c r="P77" s="54">
        <v>8</v>
      </c>
      <c r="Q77" s="55">
        <f t="shared" si="6"/>
        <v>8.1999999999999993</v>
      </c>
      <c r="R77" s="56" t="str">
        <f t="shared" si="4"/>
        <v>B+</v>
      </c>
      <c r="S77" s="57" t="str">
        <f t="shared" si="0"/>
        <v>Khá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5" customHeight="1" x14ac:dyDescent="0.35">
      <c r="B78" s="46">
        <v>70</v>
      </c>
      <c r="C78" s="47" t="s">
        <v>287</v>
      </c>
      <c r="D78" s="48" t="s">
        <v>288</v>
      </c>
      <c r="E78" s="49" t="s">
        <v>283</v>
      </c>
      <c r="F78" s="50"/>
      <c r="G78" s="47" t="s">
        <v>289</v>
      </c>
      <c r="H78" s="51">
        <v>10</v>
      </c>
      <c r="I78" s="52">
        <v>6</v>
      </c>
      <c r="J78" s="37" t="s">
        <v>38</v>
      </c>
      <c r="K78" s="52">
        <v>6</v>
      </c>
      <c r="L78" s="58"/>
      <c r="M78" s="58"/>
      <c r="N78" s="58"/>
      <c r="O78" s="58"/>
      <c r="P78" s="54">
        <v>8</v>
      </c>
      <c r="Q78" s="55">
        <f t="shared" si="6"/>
        <v>7.8</v>
      </c>
      <c r="R78" s="56" t="str">
        <f t="shared" si="4"/>
        <v>B</v>
      </c>
      <c r="S78" s="57" t="str">
        <f t="shared" si="0"/>
        <v>Khá</v>
      </c>
      <c r="T78" s="41" t="str">
        <f t="shared" si="7"/>
        <v/>
      </c>
      <c r="U78" s="1"/>
      <c r="V78" s="44" t="str">
        <f t="shared" si="5"/>
        <v>Đạt</v>
      </c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5" customHeight="1" x14ac:dyDescent="0.35">
      <c r="B79" s="46">
        <v>71</v>
      </c>
      <c r="C79" s="47" t="s">
        <v>290</v>
      </c>
      <c r="D79" s="48" t="s">
        <v>291</v>
      </c>
      <c r="E79" s="49" t="s">
        <v>292</v>
      </c>
      <c r="F79" s="50"/>
      <c r="G79" s="47" t="s">
        <v>293</v>
      </c>
      <c r="H79" s="51">
        <v>10</v>
      </c>
      <c r="I79" s="52">
        <v>7</v>
      </c>
      <c r="J79" s="37" t="s">
        <v>38</v>
      </c>
      <c r="K79" s="52">
        <v>7</v>
      </c>
      <c r="L79" s="58"/>
      <c r="M79" s="58"/>
      <c r="N79" s="58"/>
      <c r="O79" s="58"/>
      <c r="P79" s="54">
        <v>5</v>
      </c>
      <c r="Q79" s="55">
        <f t="shared" si="6"/>
        <v>5.9</v>
      </c>
      <c r="R79" s="56" t="str">
        <f t="shared" si="4"/>
        <v>C</v>
      </c>
      <c r="S79" s="57" t="str">
        <f t="shared" si="0"/>
        <v>Trung bình</v>
      </c>
      <c r="T79" s="41" t="str">
        <f t="shared" si="7"/>
        <v/>
      </c>
      <c r="U79" s="1"/>
      <c r="V79" s="44" t="str">
        <f t="shared" si="5"/>
        <v>Đạt</v>
      </c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5" customHeight="1" x14ac:dyDescent="0.35">
      <c r="B80" s="46">
        <v>72</v>
      </c>
      <c r="C80" s="47" t="s">
        <v>294</v>
      </c>
      <c r="D80" s="48" t="s">
        <v>295</v>
      </c>
      <c r="E80" s="49" t="s">
        <v>296</v>
      </c>
      <c r="F80" s="50"/>
      <c r="G80" s="47" t="s">
        <v>297</v>
      </c>
      <c r="H80" s="51">
        <v>10</v>
      </c>
      <c r="I80" s="52">
        <v>7</v>
      </c>
      <c r="J80" s="37" t="s">
        <v>38</v>
      </c>
      <c r="K80" s="52">
        <v>6</v>
      </c>
      <c r="L80" s="58"/>
      <c r="M80" s="58"/>
      <c r="N80" s="58"/>
      <c r="O80" s="58"/>
      <c r="P80" s="54">
        <v>3</v>
      </c>
      <c r="Q80" s="55">
        <f t="shared" si="6"/>
        <v>4.4000000000000004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5" customHeight="1" x14ac:dyDescent="0.35">
      <c r="B81" s="46">
        <v>73</v>
      </c>
      <c r="C81" s="47" t="s">
        <v>298</v>
      </c>
      <c r="D81" s="48" t="s">
        <v>299</v>
      </c>
      <c r="E81" s="49" t="s">
        <v>300</v>
      </c>
      <c r="F81" s="50"/>
      <c r="G81" s="47" t="s">
        <v>108</v>
      </c>
      <c r="H81" s="51">
        <v>10</v>
      </c>
      <c r="I81" s="52">
        <v>6</v>
      </c>
      <c r="J81" s="37" t="s">
        <v>38</v>
      </c>
      <c r="K81" s="52">
        <v>7</v>
      </c>
      <c r="L81" s="58"/>
      <c r="M81" s="58"/>
      <c r="N81" s="58"/>
      <c r="O81" s="58"/>
      <c r="P81" s="54" t="s">
        <v>1479</v>
      </c>
      <c r="Q81" s="55">
        <f t="shared" si="6"/>
        <v>0</v>
      </c>
      <c r="R81" s="56" t="str">
        <f t="shared" si="4"/>
        <v>F</v>
      </c>
      <c r="S81" s="57" t="str">
        <f t="shared" si="0"/>
        <v>Kém</v>
      </c>
      <c r="T81" s="41" t="str">
        <f t="shared" si="7"/>
        <v>Vắng</v>
      </c>
      <c r="U81" s="1"/>
      <c r="V81" s="44" t="str">
        <f t="shared" si="5"/>
        <v>Học lại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.5" customHeight="1" x14ac:dyDescent="0.35">
      <c r="B82" s="46">
        <v>74</v>
      </c>
      <c r="C82" s="47" t="s">
        <v>301</v>
      </c>
      <c r="D82" s="48" t="s">
        <v>257</v>
      </c>
      <c r="E82" s="49" t="s">
        <v>302</v>
      </c>
      <c r="F82" s="50"/>
      <c r="G82" s="47" t="s">
        <v>100</v>
      </c>
      <c r="H82" s="51">
        <v>10</v>
      </c>
      <c r="I82" s="52">
        <v>8</v>
      </c>
      <c r="J82" s="37" t="s">
        <v>38</v>
      </c>
      <c r="K82" s="52">
        <v>7</v>
      </c>
      <c r="L82" s="58"/>
      <c r="M82" s="58"/>
      <c r="N82" s="58"/>
      <c r="O82" s="58"/>
      <c r="P82" s="54">
        <v>3</v>
      </c>
      <c r="Q82" s="55">
        <f t="shared" si="6"/>
        <v>4.5999999999999996</v>
      </c>
      <c r="R82" s="56" t="str">
        <f t="shared" si="4"/>
        <v>D</v>
      </c>
      <c r="S82" s="57" t="str">
        <f t="shared" si="0"/>
        <v>Trung bình yếu</v>
      </c>
      <c r="T82" s="41" t="str">
        <f t="shared" si="7"/>
        <v/>
      </c>
      <c r="U82" s="1"/>
      <c r="V82" s="44" t="str">
        <f t="shared" si="5"/>
        <v>Đạt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8.5" customHeight="1" x14ac:dyDescent="0.35">
      <c r="B83" s="46">
        <v>75</v>
      </c>
      <c r="C83" s="47" t="s">
        <v>303</v>
      </c>
      <c r="D83" s="48" t="s">
        <v>304</v>
      </c>
      <c r="E83" s="49" t="s">
        <v>305</v>
      </c>
      <c r="F83" s="50"/>
      <c r="G83" s="47" t="s">
        <v>306</v>
      </c>
      <c r="H83" s="51">
        <v>7</v>
      </c>
      <c r="I83" s="52">
        <v>7</v>
      </c>
      <c r="J83" s="37" t="s">
        <v>38</v>
      </c>
      <c r="K83" s="52">
        <v>7</v>
      </c>
      <c r="L83" s="58"/>
      <c r="M83" s="58"/>
      <c r="N83" s="58"/>
      <c r="O83" s="58"/>
      <c r="P83" s="54">
        <v>8</v>
      </c>
      <c r="Q83" s="55">
        <f t="shared" si="6"/>
        <v>7.7</v>
      </c>
      <c r="R83" s="56" t="str">
        <f t="shared" si="4"/>
        <v>B</v>
      </c>
      <c r="S83" s="57" t="str">
        <f t="shared" si="0"/>
        <v>Khá</v>
      </c>
      <c r="T83" s="41" t="str">
        <f t="shared" si="7"/>
        <v/>
      </c>
      <c r="U83" s="1"/>
      <c r="V83" s="44" t="str">
        <f t="shared" si="5"/>
        <v>Đạt</v>
      </c>
      <c r="W83" s="44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64"/>
    </row>
    <row r="84" spans="1:38" ht="18.5" customHeight="1" x14ac:dyDescent="0.35">
      <c r="B84" s="104">
        <v>76</v>
      </c>
      <c r="C84" s="66" t="s">
        <v>307</v>
      </c>
      <c r="D84" s="67" t="s">
        <v>308</v>
      </c>
      <c r="E84" s="68" t="s">
        <v>309</v>
      </c>
      <c r="F84" s="69"/>
      <c r="G84" s="66" t="s">
        <v>227</v>
      </c>
      <c r="H84" s="70">
        <v>10</v>
      </c>
      <c r="I84" s="71">
        <v>7</v>
      </c>
      <c r="J84" s="37" t="s">
        <v>38</v>
      </c>
      <c r="K84" s="71">
        <v>8</v>
      </c>
      <c r="L84" s="72"/>
      <c r="M84" s="72"/>
      <c r="N84" s="72"/>
      <c r="O84" s="72"/>
      <c r="P84" s="65">
        <v>3</v>
      </c>
      <c r="Q84" s="105">
        <f t="shared" si="6"/>
        <v>4.5999999999999996</v>
      </c>
      <c r="R84" s="73" t="str">
        <f t="shared" si="4"/>
        <v>D</v>
      </c>
      <c r="S84" s="74" t="str">
        <f t="shared" si="0"/>
        <v>Trung bình yếu</v>
      </c>
      <c r="T84" s="99" t="str">
        <f t="shared" si="7"/>
        <v/>
      </c>
      <c r="U84" s="1"/>
      <c r="V84" s="44" t="str">
        <f t="shared" si="5"/>
        <v>Đạt</v>
      </c>
      <c r="W84" s="44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64"/>
    </row>
    <row r="85" spans="1:38" ht="16.5" hidden="1" x14ac:dyDescent="0.35">
      <c r="A85" s="64"/>
      <c r="B85" s="117" t="s">
        <v>39</v>
      </c>
      <c r="C85" s="117"/>
      <c r="D85" s="76"/>
      <c r="E85" s="77"/>
      <c r="F85" s="77"/>
      <c r="G85" s="77"/>
      <c r="H85" s="78"/>
      <c r="I85" s="79"/>
      <c r="J85" s="79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1"/>
    </row>
    <row r="86" spans="1:38" ht="16.5" hidden="1" customHeight="1" x14ac:dyDescent="0.35">
      <c r="A86" s="64"/>
      <c r="B86" s="81" t="s">
        <v>40</v>
      </c>
      <c r="C86" s="81"/>
      <c r="D86" s="82">
        <f>+$Y$7</f>
        <v>76</v>
      </c>
      <c r="E86" s="83" t="s">
        <v>41</v>
      </c>
      <c r="F86" s="83"/>
      <c r="G86" s="116" t="s">
        <v>42</v>
      </c>
      <c r="H86" s="116"/>
      <c r="I86" s="116"/>
      <c r="J86" s="116"/>
      <c r="K86" s="116"/>
      <c r="L86" s="116"/>
      <c r="M86" s="116"/>
      <c r="N86" s="116"/>
      <c r="O86" s="116"/>
      <c r="P86" s="43">
        <f>$Y$7 -COUNTIF($T$8:$T$245,"Vắng") -COUNTIF($T$8:$T$245,"Vắng có phép") - COUNTIF($T$8:$T$245,"Đình chỉ thi") - COUNTIF($T$8:$T$245,"Không đủ ĐKDT")</f>
        <v>73</v>
      </c>
      <c r="Q86" s="43"/>
      <c r="R86" s="84"/>
      <c r="S86" s="85"/>
      <c r="T86" s="85" t="s">
        <v>41</v>
      </c>
      <c r="U86" s="1"/>
    </row>
    <row r="87" spans="1:38" ht="16.5" hidden="1" customHeight="1" x14ac:dyDescent="0.35">
      <c r="A87" s="64"/>
      <c r="B87" s="81" t="s">
        <v>43</v>
      </c>
      <c r="C87" s="81"/>
      <c r="D87" s="82">
        <f>+$AJ$7</f>
        <v>65</v>
      </c>
      <c r="E87" s="83" t="s">
        <v>41</v>
      </c>
      <c r="F87" s="83"/>
      <c r="G87" s="116" t="s">
        <v>44</v>
      </c>
      <c r="H87" s="116"/>
      <c r="I87" s="116"/>
      <c r="J87" s="116"/>
      <c r="K87" s="116"/>
      <c r="L87" s="116"/>
      <c r="M87" s="116"/>
      <c r="N87" s="116"/>
      <c r="O87" s="116"/>
      <c r="P87" s="86">
        <f>COUNTIF($T$8:$T$121,"Vắng")</f>
        <v>3</v>
      </c>
      <c r="Q87" s="86"/>
      <c r="R87" s="87"/>
      <c r="S87" s="85"/>
      <c r="T87" s="85" t="s">
        <v>41</v>
      </c>
      <c r="U87" s="1"/>
    </row>
    <row r="88" spans="1:38" ht="16.5" hidden="1" customHeight="1" x14ac:dyDescent="0.35">
      <c r="A88" s="64"/>
      <c r="B88" s="81" t="s">
        <v>45</v>
      </c>
      <c r="C88" s="81"/>
      <c r="D88" s="88">
        <f>COUNTIF(V9:V84,"Học lại")</f>
        <v>11</v>
      </c>
      <c r="E88" s="83" t="s">
        <v>41</v>
      </c>
      <c r="F88" s="83"/>
      <c r="G88" s="116" t="s">
        <v>46</v>
      </c>
      <c r="H88" s="116"/>
      <c r="I88" s="116"/>
      <c r="J88" s="116"/>
      <c r="K88" s="116"/>
      <c r="L88" s="116"/>
      <c r="M88" s="116"/>
      <c r="N88" s="116"/>
      <c r="O88" s="116"/>
      <c r="P88" s="43">
        <f>COUNTIF($T$8:$T$121,"Vắng có phép")</f>
        <v>0</v>
      </c>
      <c r="Q88" s="43"/>
      <c r="R88" s="84"/>
      <c r="S88" s="85"/>
      <c r="T88" s="85" t="s">
        <v>41</v>
      </c>
      <c r="U88" s="1"/>
    </row>
    <row r="89" spans="1:38" ht="3" hidden="1" customHeight="1" x14ac:dyDescent="0.35">
      <c r="A89" s="64"/>
      <c r="B89" s="75"/>
      <c r="C89" s="76"/>
      <c r="D89" s="76"/>
      <c r="E89" s="77"/>
      <c r="F89" s="77"/>
      <c r="G89" s="77"/>
      <c r="H89" s="78"/>
      <c r="I89" s="79"/>
      <c r="J89" s="79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1"/>
    </row>
    <row r="90" spans="1:38" hidden="1" x14ac:dyDescent="0.35">
      <c r="B90" s="89" t="s">
        <v>47</v>
      </c>
      <c r="C90" s="89"/>
      <c r="D90" s="90">
        <f>COUNTIF(V9:V84,"Thi lại")</f>
        <v>0</v>
      </c>
      <c r="E90" s="91" t="s">
        <v>41</v>
      </c>
      <c r="F90" s="1"/>
      <c r="G90" s="1"/>
      <c r="H90" s="1"/>
      <c r="I90" s="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"/>
    </row>
    <row r="91" spans="1:38" ht="32" customHeight="1" x14ac:dyDescent="0.35">
      <c r="B91" s="89"/>
      <c r="C91" s="89"/>
      <c r="D91" s="90"/>
      <c r="E91" s="91"/>
      <c r="F91" s="1"/>
      <c r="G91" s="1"/>
      <c r="H91" s="1"/>
      <c r="I91" s="1"/>
      <c r="J91" s="121" t="s">
        <v>1485</v>
      </c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"/>
    </row>
    <row r="92" spans="1:38" ht="38.5" customHeight="1" x14ac:dyDescent="0.35">
      <c r="A92" s="92"/>
      <c r="B92" s="113" t="s">
        <v>48</v>
      </c>
      <c r="C92" s="113"/>
      <c r="D92" s="113"/>
      <c r="E92" s="113"/>
      <c r="F92" s="113"/>
      <c r="G92" s="113"/>
      <c r="H92" s="113"/>
      <c r="I92" s="93"/>
      <c r="J92" s="122" t="s">
        <v>53</v>
      </c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"/>
    </row>
    <row r="93" spans="1:38" ht="4.5" customHeight="1" x14ac:dyDescent="0.35">
      <c r="A93" s="64"/>
      <c r="B93" s="75"/>
      <c r="C93" s="94"/>
      <c r="D93" s="94"/>
      <c r="E93" s="95"/>
      <c r="F93" s="95"/>
      <c r="G93" s="95"/>
      <c r="H93" s="96"/>
      <c r="I93" s="97"/>
      <c r="J93" s="9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38" s="64" customFormat="1" x14ac:dyDescent="0.35">
      <c r="B94" s="113" t="s">
        <v>49</v>
      </c>
      <c r="C94" s="113"/>
      <c r="D94" s="115" t="s">
        <v>50</v>
      </c>
      <c r="E94" s="115"/>
      <c r="F94" s="115"/>
      <c r="G94" s="115"/>
      <c r="H94" s="115"/>
      <c r="I94" s="97"/>
      <c r="J94" s="97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idden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9.75" customHeight="1" x14ac:dyDescent="0.35">
      <c r="A98" s="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3.75" customHeight="1" x14ac:dyDescent="0.35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64" customFormat="1" ht="18" customHeight="1" x14ac:dyDescent="0.35">
      <c r="A100" s="4"/>
      <c r="B100" s="111" t="s">
        <v>1482</v>
      </c>
      <c r="C100" s="111"/>
      <c r="D100" s="111" t="s">
        <v>1483</v>
      </c>
      <c r="E100" s="111"/>
      <c r="F100" s="111"/>
      <c r="G100" s="111"/>
      <c r="H100" s="111"/>
      <c r="I100" s="111"/>
      <c r="J100" s="111" t="s">
        <v>54</v>
      </c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"/>
      <c r="V100" s="2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s="64" customFormat="1" ht="4.5" customHeight="1" x14ac:dyDescent="0.35">
      <c r="A101" s="4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ht="39" customHeight="1" x14ac:dyDescent="0.35">
      <c r="B102" s="112"/>
      <c r="C102" s="113"/>
      <c r="D102" s="113"/>
      <c r="E102" s="113"/>
      <c r="F102" s="113"/>
      <c r="G102" s="113"/>
      <c r="H102" s="112"/>
      <c r="I102" s="112"/>
      <c r="J102" s="112"/>
      <c r="K102" s="112"/>
      <c r="L102" s="112"/>
      <c r="M102" s="112"/>
      <c r="N102" s="114"/>
      <c r="O102" s="114"/>
      <c r="P102" s="114"/>
      <c r="Q102" s="114"/>
      <c r="R102" s="114"/>
      <c r="S102" s="114"/>
      <c r="T102" s="114"/>
    </row>
    <row r="103" spans="1:38" x14ac:dyDescent="0.35">
      <c r="B103" s="75"/>
      <c r="C103" s="94"/>
      <c r="D103" s="94"/>
      <c r="E103" s="95"/>
      <c r="F103" s="95"/>
      <c r="G103" s="95"/>
      <c r="H103" s="96"/>
      <c r="I103" s="97"/>
      <c r="J103" s="97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38" x14ac:dyDescent="0.35">
      <c r="B104" s="113"/>
      <c r="C104" s="113"/>
      <c r="D104" s="115"/>
      <c r="E104" s="115"/>
      <c r="F104" s="115"/>
      <c r="G104" s="115"/>
      <c r="H104" s="115"/>
      <c r="I104" s="97"/>
      <c r="J104" s="97"/>
      <c r="K104" s="80"/>
      <c r="L104" s="80"/>
      <c r="M104" s="80"/>
      <c r="N104" s="80"/>
      <c r="O104" s="80"/>
      <c r="P104" s="80"/>
      <c r="Q104" s="80"/>
      <c r="R104" s="80"/>
      <c r="S104" s="80"/>
      <c r="T104" s="80"/>
    </row>
    <row r="105" spans="1:38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10" spans="1:38" x14ac:dyDescent="0.35"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110:T110"/>
    <mergeCell ref="B100:C100"/>
    <mergeCell ref="D100:I100"/>
    <mergeCell ref="J100:T100"/>
    <mergeCell ref="B102:G102"/>
    <mergeCell ref="H102:M102"/>
    <mergeCell ref="N102:T102"/>
    <mergeCell ref="B104:C104"/>
    <mergeCell ref="D104:H104"/>
    <mergeCell ref="B110:D110"/>
    <mergeCell ref="E110:G110"/>
    <mergeCell ref="H110:M110"/>
    <mergeCell ref="G88:O88"/>
    <mergeCell ref="B85:C85"/>
    <mergeCell ref="G86:O86"/>
    <mergeCell ref="G87:O87"/>
    <mergeCell ref="M6:N6"/>
    <mergeCell ref="O6:O7"/>
    <mergeCell ref="B94:C94"/>
    <mergeCell ref="D94:H94"/>
    <mergeCell ref="J90:T90"/>
    <mergeCell ref="J91:T91"/>
    <mergeCell ref="B92:H92"/>
    <mergeCell ref="J92:T92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84">
    <cfRule type="cellIs" dxfId="58" priority="15" operator="greaterThan">
      <formula>10</formula>
    </cfRule>
  </conditionalFormatting>
  <conditionalFormatting sqref="P9:P11">
    <cfRule type="cellIs" dxfId="57" priority="11" operator="greaterThan">
      <formula>10</formula>
    </cfRule>
    <cfRule type="cellIs" dxfId="56" priority="12" operator="greaterThan">
      <formula>10</formula>
    </cfRule>
    <cfRule type="cellIs" dxfId="55" priority="13" operator="greaterThan">
      <formula>10</formula>
    </cfRule>
  </conditionalFormatting>
  <conditionalFormatting sqref="H9:K9 H10:I11 K10:K11 J10:J84">
    <cfRule type="cellIs" dxfId="54" priority="10" operator="greaterThan">
      <formula>10</formula>
    </cfRule>
  </conditionalFormatting>
  <conditionalFormatting sqref="O2">
    <cfRule type="duplicateValues" dxfId="53" priority="9"/>
  </conditionalFormatting>
  <conditionalFormatting sqref="O2">
    <cfRule type="duplicateValues" dxfId="52" priority="8"/>
  </conditionalFormatting>
  <conditionalFormatting sqref="H12:I84 K12:P84">
    <cfRule type="cellIs" dxfId="51" priority="7" operator="greaterThan">
      <formula>10</formula>
    </cfRule>
  </conditionalFormatting>
  <conditionalFormatting sqref="P12:P84">
    <cfRule type="cellIs" dxfId="50" priority="3" operator="greaterThan">
      <formula>10</formula>
    </cfRule>
    <cfRule type="cellIs" dxfId="49" priority="4" operator="greaterThan">
      <formula>10</formula>
    </cfRule>
    <cfRule type="cellIs" dxfId="48" priority="5" operator="greaterThan">
      <formula>10</formula>
    </cfRule>
  </conditionalFormatting>
  <conditionalFormatting sqref="H12:I84 K12:K84">
    <cfRule type="cellIs" dxfId="47" priority="2" operator="greaterThan">
      <formula>10</formula>
    </cfRule>
  </conditionalFormatting>
  <conditionalFormatting sqref="C1:C11 C85:C90 C101:C1048576">
    <cfRule type="duplicateValues" dxfId="46" priority="19"/>
  </conditionalFormatting>
  <conditionalFormatting sqref="C12:C84">
    <cfRule type="duplicateValues" dxfId="45" priority="22"/>
  </conditionalFormatting>
  <conditionalFormatting sqref="C91:C100">
    <cfRule type="duplicateValues" dxfId="44" priority="1"/>
  </conditionalFormatting>
  <dataValidations count="3">
    <dataValidation allowBlank="1" showInputMessage="1" showErrorMessage="1" errorTitle="Không xóa dữ liệu" error="Không xóa dữ liệu" prompt="Không xóa dữ liệu" sqref="D88 W3:AK7 X2:AK2 X9 AL2:AL7 V9:W84"/>
    <dataValidation type="decimal" allowBlank="1" showInputMessage="1" showErrorMessage="1" sqref="H9:K84">
      <formula1>0</formula1>
      <formula2>10</formula2>
    </dataValidation>
    <dataValidation type="list" allowBlank="1" showInputMessage="1" showErrorMessage="1" sqref="T3">
      <formula1>#REF!</formula1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workbookViewId="0">
      <pane ySplit="2" topLeftCell="A33" activePane="bottomLeft" state="frozen"/>
      <selection activeCell="T80" sqref="T80"/>
      <selection pane="bottomLeft" activeCell="A89" sqref="A89:XFD98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33203125" style="4" customWidth="1"/>
    <col min="4" max="4" width="12.9140625" style="4" customWidth="1"/>
    <col min="5" max="5" width="10.58203125" style="4" customWidth="1"/>
    <col min="6" max="6" width="9.33203125" style="4" hidden="1" customWidth="1"/>
    <col min="7" max="7" width="15.1640625" style="4" customWidth="1"/>
    <col min="8" max="8" width="4.75" style="4" customWidth="1"/>
    <col min="9" max="9" width="4.33203125" style="4" customWidth="1"/>
    <col min="10" max="10" width="4.33203125" style="4" hidden="1" customWidth="1"/>
    <col min="11" max="11" width="4.332031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1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" customHeight="1" x14ac:dyDescent="0.35">
      <c r="B1" s="132" t="s">
        <v>0</v>
      </c>
      <c r="C1" s="132"/>
      <c r="D1" s="132"/>
      <c r="E1" s="132"/>
      <c r="F1" s="132"/>
      <c r="G1" s="132"/>
      <c r="H1" s="133" t="s">
        <v>1484</v>
      </c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"/>
    </row>
    <row r="2" spans="2:38" ht="19.5" customHeight="1" x14ac:dyDescent="0.35">
      <c r="B2" s="134" t="s">
        <v>2</v>
      </c>
      <c r="C2" s="134"/>
      <c r="D2" s="134"/>
      <c r="E2" s="134"/>
      <c r="F2" s="134"/>
      <c r="G2" s="134"/>
      <c r="H2" s="135" t="s">
        <v>58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24" t="s">
        <v>3</v>
      </c>
      <c r="C3" s="124"/>
      <c r="D3" s="125" t="s">
        <v>1486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 t="s">
        <v>57</v>
      </c>
      <c r="P3" s="124"/>
      <c r="Q3" s="124"/>
      <c r="R3" s="124"/>
      <c r="S3" s="124"/>
      <c r="T3" s="10" t="s">
        <v>485</v>
      </c>
      <c r="W3" s="131" t="s">
        <v>4</v>
      </c>
      <c r="X3" s="131" t="s">
        <v>5</v>
      </c>
      <c r="Y3" s="131" t="s">
        <v>6</v>
      </c>
      <c r="Z3" s="131" t="s">
        <v>7</v>
      </c>
      <c r="AA3" s="131"/>
      <c r="AB3" s="131"/>
      <c r="AC3" s="131"/>
      <c r="AD3" s="131" t="s">
        <v>8</v>
      </c>
      <c r="AE3" s="131"/>
      <c r="AF3" s="131" t="s">
        <v>9</v>
      </c>
      <c r="AG3" s="131"/>
      <c r="AH3" s="131" t="s">
        <v>10</v>
      </c>
      <c r="AI3" s="131"/>
      <c r="AJ3" s="131" t="s">
        <v>11</v>
      </c>
      <c r="AK3" s="131"/>
      <c r="AL3" s="9"/>
    </row>
    <row r="4" spans="2:38" ht="17.25" customHeight="1" x14ac:dyDescent="0.35">
      <c r="B4" s="143" t="s">
        <v>12</v>
      </c>
      <c r="C4" s="143"/>
      <c r="D4" s="98">
        <v>2</v>
      </c>
      <c r="E4" s="144" t="s">
        <v>13</v>
      </c>
      <c r="F4" s="144"/>
      <c r="G4" s="145">
        <v>43686</v>
      </c>
      <c r="H4" s="146"/>
      <c r="I4" s="146"/>
      <c r="J4" s="146"/>
      <c r="K4" s="146"/>
      <c r="L4" s="10"/>
      <c r="M4" s="10"/>
      <c r="N4" s="10"/>
      <c r="O4" s="144" t="s">
        <v>1477</v>
      </c>
      <c r="P4" s="144"/>
      <c r="Q4" s="144"/>
      <c r="R4" s="144"/>
      <c r="S4" s="144"/>
      <c r="T4" s="144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9"/>
    </row>
    <row r="6" spans="2:38" ht="30.75" customHeight="1" x14ac:dyDescent="0.35">
      <c r="B6" s="126" t="s">
        <v>14</v>
      </c>
      <c r="C6" s="137" t="s">
        <v>15</v>
      </c>
      <c r="D6" s="139" t="s">
        <v>16</v>
      </c>
      <c r="E6" s="140"/>
      <c r="F6" s="126" t="s">
        <v>17</v>
      </c>
      <c r="G6" s="126" t="s">
        <v>5</v>
      </c>
      <c r="H6" s="130" t="s">
        <v>18</v>
      </c>
      <c r="I6" s="130" t="s">
        <v>19</v>
      </c>
      <c r="J6" s="130" t="s">
        <v>20</v>
      </c>
      <c r="K6" s="130" t="s">
        <v>21</v>
      </c>
      <c r="L6" s="120" t="s">
        <v>22</v>
      </c>
      <c r="M6" s="118" t="s">
        <v>23</v>
      </c>
      <c r="N6" s="119"/>
      <c r="O6" s="120" t="s">
        <v>24</v>
      </c>
      <c r="P6" s="120" t="s">
        <v>25</v>
      </c>
      <c r="Q6" s="126" t="s">
        <v>26</v>
      </c>
      <c r="R6" s="120" t="s">
        <v>27</v>
      </c>
      <c r="S6" s="126" t="s">
        <v>28</v>
      </c>
      <c r="T6" s="126" t="s">
        <v>29</v>
      </c>
      <c r="W6" s="131"/>
      <c r="X6" s="131"/>
      <c r="Y6" s="131"/>
      <c r="Z6" s="13" t="s">
        <v>30</v>
      </c>
      <c r="AA6" s="13" t="s">
        <v>31</v>
      </c>
      <c r="AB6" s="13" t="s">
        <v>32</v>
      </c>
      <c r="AC6" s="13" t="s">
        <v>33</v>
      </c>
      <c r="AD6" s="13" t="s">
        <v>34</v>
      </c>
      <c r="AE6" s="13" t="s">
        <v>33</v>
      </c>
      <c r="AF6" s="13" t="s">
        <v>34</v>
      </c>
      <c r="AG6" s="13" t="s">
        <v>33</v>
      </c>
      <c r="AH6" s="13" t="s">
        <v>34</v>
      </c>
      <c r="AI6" s="13" t="s">
        <v>33</v>
      </c>
      <c r="AJ6" s="13" t="s">
        <v>34</v>
      </c>
      <c r="AK6" s="14" t="s">
        <v>33</v>
      </c>
      <c r="AL6" s="15"/>
    </row>
    <row r="7" spans="2:38" ht="24.5" customHeight="1" x14ac:dyDescent="0.35">
      <c r="B7" s="127"/>
      <c r="C7" s="138"/>
      <c r="D7" s="141"/>
      <c r="E7" s="142"/>
      <c r="F7" s="127"/>
      <c r="G7" s="127"/>
      <c r="H7" s="130"/>
      <c r="I7" s="130"/>
      <c r="J7" s="130"/>
      <c r="K7" s="130"/>
      <c r="L7" s="120"/>
      <c r="M7" s="100" t="s">
        <v>35</v>
      </c>
      <c r="N7" s="100" t="s">
        <v>36</v>
      </c>
      <c r="O7" s="120"/>
      <c r="P7" s="120"/>
      <c r="Q7" s="128"/>
      <c r="R7" s="120"/>
      <c r="S7" s="127"/>
      <c r="T7" s="128"/>
      <c r="V7" s="16"/>
      <c r="W7" s="17" t="str">
        <f>+D3</f>
        <v>TIN HOC CƠ SỞ 2</v>
      </c>
      <c r="X7" s="18">
        <f>+P3</f>
        <v>0</v>
      </c>
      <c r="Y7" s="19">
        <f>+$AH$7+$AJ$7+$AF$7</f>
        <v>74</v>
      </c>
      <c r="Z7" s="7">
        <f>COUNTIF($S$8:$S$113,"Khiển trách")</f>
        <v>0</v>
      </c>
      <c r="AA7" s="7">
        <f>COUNTIF($S$8:$S$113,"Cảnh cáo")</f>
        <v>0</v>
      </c>
      <c r="AB7" s="7">
        <f>COUNTIF($S$8:$S$113,"Đình chỉ thi")</f>
        <v>0</v>
      </c>
      <c r="AC7" s="20">
        <f>+($Z$7+$AA$7+$AB$7)/$Y$7*100%</f>
        <v>0</v>
      </c>
      <c r="AD7" s="7">
        <f>SUM(COUNTIF($S$8:$S$111,"Vắng"),COUNTIF($S$8:$S$111,"Vắng có phép"))</f>
        <v>0</v>
      </c>
      <c r="AE7" s="21">
        <f>+$AD$7/$Y$7</f>
        <v>0</v>
      </c>
      <c r="AF7" s="22">
        <f>COUNTIF($V$8:$V$111,"Thi lại")</f>
        <v>0</v>
      </c>
      <c r="AG7" s="21">
        <f>+$AF$7/$Y$7</f>
        <v>0</v>
      </c>
      <c r="AH7" s="22">
        <f>COUNTIF($V$8:$V$112,"Học lại")</f>
        <v>8</v>
      </c>
      <c r="AI7" s="21">
        <f>+$AH$7/$Y$7</f>
        <v>0.10810810810810811</v>
      </c>
      <c r="AJ7" s="7">
        <f>COUNTIF($V$9:$V$112,"Đạt")</f>
        <v>66</v>
      </c>
      <c r="AK7" s="20">
        <f>+$AJ$7/$Y$7</f>
        <v>0.89189189189189189</v>
      </c>
      <c r="AL7" s="23"/>
    </row>
    <row r="8" spans="2:38" ht="14.25" customHeight="1" x14ac:dyDescent="0.35">
      <c r="B8" s="118" t="s">
        <v>37</v>
      </c>
      <c r="C8" s="129"/>
      <c r="D8" s="129"/>
      <c r="E8" s="129"/>
      <c r="F8" s="129"/>
      <c r="G8" s="119"/>
      <c r="H8" s="24">
        <v>10</v>
      </c>
      <c r="I8" s="24">
        <v>10</v>
      </c>
      <c r="J8" s="25"/>
      <c r="K8" s="24">
        <v>10</v>
      </c>
      <c r="L8" s="26"/>
      <c r="M8" s="27"/>
      <c r="N8" s="27"/>
      <c r="O8" s="27"/>
      <c r="P8" s="28">
        <f>100-(H8+I8+J8+K8)</f>
        <v>70</v>
      </c>
      <c r="Q8" s="127"/>
      <c r="R8" s="29"/>
      <c r="S8" s="29"/>
      <c r="T8" s="127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9"/>
    </row>
    <row r="9" spans="2:38" ht="18.75" customHeight="1" x14ac:dyDescent="0.35">
      <c r="B9" s="31">
        <v>1</v>
      </c>
      <c r="C9" s="32" t="s">
        <v>310</v>
      </c>
      <c r="D9" s="33" t="s">
        <v>311</v>
      </c>
      <c r="E9" s="34" t="s">
        <v>312</v>
      </c>
      <c r="F9" s="35"/>
      <c r="G9" s="32" t="s">
        <v>89</v>
      </c>
      <c r="H9" s="36">
        <v>10</v>
      </c>
      <c r="I9" s="37">
        <v>6</v>
      </c>
      <c r="J9" s="37" t="s">
        <v>38</v>
      </c>
      <c r="K9" s="37">
        <v>6</v>
      </c>
      <c r="L9" s="38"/>
      <c r="M9" s="38"/>
      <c r="N9" s="38"/>
      <c r="O9" s="38"/>
      <c r="P9" s="39">
        <v>3</v>
      </c>
      <c r="Q9" s="55">
        <f>IF(P9="H","I",IF(OR(P9="DC",P9="C",P9="V"),0,ROUND(SUMPRODUCT(H9:P9,$H$8:$P$8)/100,1)))</f>
        <v>4.3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0" t="str">
        <f t="shared" ref="S9:S82" si="0">IF($Q9&lt;4,"Kém",IF(AND($Q9&gt;=4,$Q9&lt;=5.4),"Trung bình yếu",IF(AND($Q9&gt;=5.5,$Q9&lt;=6.9),"Trung bình",IF(AND($Q9&gt;=7,$Q9&lt;=8.4),"Khá",IF(AND($Q9&gt;=8.5,$Q9&lt;=10),"Giỏi","")))))</f>
        <v>Trung bình yếu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18.75" customHeight="1" x14ac:dyDescent="0.35">
      <c r="B10" s="46">
        <v>2</v>
      </c>
      <c r="C10" s="47" t="s">
        <v>313</v>
      </c>
      <c r="D10" s="48" t="s">
        <v>203</v>
      </c>
      <c r="E10" s="49" t="s">
        <v>64</v>
      </c>
      <c r="F10" s="50"/>
      <c r="G10" s="47" t="s">
        <v>89</v>
      </c>
      <c r="H10" s="51">
        <v>10</v>
      </c>
      <c r="I10" s="52">
        <v>6</v>
      </c>
      <c r="J10" s="37" t="s">
        <v>38</v>
      </c>
      <c r="K10" s="52">
        <v>6</v>
      </c>
      <c r="L10" s="53"/>
      <c r="M10" s="53"/>
      <c r="N10" s="53"/>
      <c r="O10" s="53"/>
      <c r="P10" s="54">
        <v>4</v>
      </c>
      <c r="Q10" s="55">
        <f t="shared" ref="Q10:Q73" si="2">IF(P10="H","I",IF(OR(P10="DC",P10="C",P10="V"),0,ROUND(SUMPRODUCT(H10:P10,$H$8:$P$8)/100,1)))</f>
        <v>5</v>
      </c>
      <c r="R10" s="5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57" t="str">
        <f t="shared" si="0"/>
        <v>Trung bình yếu</v>
      </c>
      <c r="T10" s="41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Đạt</v>
      </c>
      <c r="W10" s="44"/>
      <c r="X10" s="30"/>
      <c r="Y10" s="30"/>
      <c r="Z10" s="30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314</v>
      </c>
      <c r="D11" s="48" t="s">
        <v>87</v>
      </c>
      <c r="E11" s="49" t="s">
        <v>64</v>
      </c>
      <c r="F11" s="50"/>
      <c r="G11" s="47" t="s">
        <v>297</v>
      </c>
      <c r="H11" s="51">
        <v>8</v>
      </c>
      <c r="I11" s="52">
        <v>5</v>
      </c>
      <c r="J11" s="37" t="s">
        <v>38</v>
      </c>
      <c r="K11" s="52">
        <v>6</v>
      </c>
      <c r="L11" s="58"/>
      <c r="M11" s="58"/>
      <c r="N11" s="58"/>
      <c r="O11" s="58"/>
      <c r="P11" s="54">
        <v>4</v>
      </c>
      <c r="Q11" s="55">
        <f t="shared" si="2"/>
        <v>4.7</v>
      </c>
      <c r="R11" s="56" t="str">
        <f t="shared" ref="R11:R82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7" t="str">
        <f t="shared" si="0"/>
        <v>Trung bình yếu</v>
      </c>
      <c r="T11" s="41" t="str">
        <f t="shared" si="3"/>
        <v/>
      </c>
      <c r="U11" s="1"/>
      <c r="V11" s="44" t="str">
        <f t="shared" si="1"/>
        <v>Đạt</v>
      </c>
      <c r="W11" s="44"/>
      <c r="X11" s="59"/>
      <c r="Y11" s="59"/>
      <c r="Z11" s="101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315</v>
      </c>
      <c r="D12" s="48" t="s">
        <v>316</v>
      </c>
      <c r="E12" s="49" t="s">
        <v>64</v>
      </c>
      <c r="F12" s="50"/>
      <c r="G12" s="47" t="s">
        <v>112</v>
      </c>
      <c r="H12" s="51">
        <v>9</v>
      </c>
      <c r="I12" s="52">
        <v>5</v>
      </c>
      <c r="J12" s="37" t="s">
        <v>38</v>
      </c>
      <c r="K12" s="52">
        <v>5</v>
      </c>
      <c r="L12" s="58"/>
      <c r="M12" s="58"/>
      <c r="N12" s="58"/>
      <c r="O12" s="58"/>
      <c r="P12" s="54">
        <v>7</v>
      </c>
      <c r="Q12" s="55">
        <f t="shared" si="2"/>
        <v>6.8</v>
      </c>
      <c r="R12" s="56" t="str">
        <f t="shared" si="4"/>
        <v>C+</v>
      </c>
      <c r="S12" s="57" t="str">
        <f t="shared" si="0"/>
        <v>Trung bình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317</v>
      </c>
      <c r="D13" s="48" t="s">
        <v>318</v>
      </c>
      <c r="E13" s="49" t="s">
        <v>64</v>
      </c>
      <c r="F13" s="50"/>
      <c r="G13" s="47" t="s">
        <v>466</v>
      </c>
      <c r="H13" s="51">
        <v>9</v>
      </c>
      <c r="I13" s="52">
        <v>7</v>
      </c>
      <c r="J13" s="37" t="s">
        <v>38</v>
      </c>
      <c r="K13" s="52">
        <v>7</v>
      </c>
      <c r="L13" s="58"/>
      <c r="M13" s="58"/>
      <c r="N13" s="58"/>
      <c r="O13" s="58"/>
      <c r="P13" s="54">
        <v>5</v>
      </c>
      <c r="Q13" s="55">
        <f t="shared" si="2"/>
        <v>5.8</v>
      </c>
      <c r="R13" s="56" t="str">
        <f t="shared" si="4"/>
        <v>C</v>
      </c>
      <c r="S13" s="57" t="str">
        <f t="shared" si="0"/>
        <v>Trung bình</v>
      </c>
      <c r="T13" s="41" t="str">
        <f t="shared" si="3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319</v>
      </c>
      <c r="D14" s="48" t="s">
        <v>286</v>
      </c>
      <c r="E14" s="49" t="s">
        <v>320</v>
      </c>
      <c r="F14" s="50"/>
      <c r="G14" s="47" t="s">
        <v>293</v>
      </c>
      <c r="H14" s="51">
        <v>10</v>
      </c>
      <c r="I14" s="52">
        <v>8</v>
      </c>
      <c r="J14" s="37" t="s">
        <v>38</v>
      </c>
      <c r="K14" s="52">
        <v>7</v>
      </c>
      <c r="L14" s="58"/>
      <c r="M14" s="58"/>
      <c r="N14" s="58"/>
      <c r="O14" s="58"/>
      <c r="P14" s="54">
        <v>5</v>
      </c>
      <c r="Q14" s="55">
        <f t="shared" si="2"/>
        <v>6</v>
      </c>
      <c r="R14" s="56" t="str">
        <f t="shared" si="4"/>
        <v>C</v>
      </c>
      <c r="S14" s="57" t="str">
        <f t="shared" si="0"/>
        <v>Trung bình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321</v>
      </c>
      <c r="D15" s="48" t="s">
        <v>322</v>
      </c>
      <c r="E15" s="49" t="s">
        <v>323</v>
      </c>
      <c r="F15" s="50"/>
      <c r="G15" s="47" t="s">
        <v>467</v>
      </c>
      <c r="H15" s="51">
        <v>9</v>
      </c>
      <c r="I15" s="52">
        <v>7</v>
      </c>
      <c r="J15" s="37" t="s">
        <v>38</v>
      </c>
      <c r="K15" s="52">
        <v>6</v>
      </c>
      <c r="L15" s="58"/>
      <c r="M15" s="58"/>
      <c r="N15" s="58"/>
      <c r="O15" s="58"/>
      <c r="P15" s="54">
        <v>7</v>
      </c>
      <c r="Q15" s="55">
        <f t="shared" si="2"/>
        <v>7.1</v>
      </c>
      <c r="R15" s="56" t="str">
        <f t="shared" si="4"/>
        <v>B</v>
      </c>
      <c r="S15" s="57" t="str">
        <f t="shared" si="0"/>
        <v>Khá</v>
      </c>
      <c r="T15" s="41" t="str">
        <f t="shared" si="3"/>
        <v/>
      </c>
      <c r="U15" s="1"/>
      <c r="V15" s="44" t="str">
        <f t="shared" si="1"/>
        <v>Đạt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324</v>
      </c>
      <c r="D16" s="48" t="s">
        <v>325</v>
      </c>
      <c r="E16" s="49" t="s">
        <v>88</v>
      </c>
      <c r="F16" s="50"/>
      <c r="G16" s="47" t="s">
        <v>278</v>
      </c>
      <c r="H16" s="51">
        <v>8</v>
      </c>
      <c r="I16" s="52">
        <v>7</v>
      </c>
      <c r="J16" s="37" t="s">
        <v>38</v>
      </c>
      <c r="K16" s="52">
        <v>7</v>
      </c>
      <c r="L16" s="58"/>
      <c r="M16" s="58"/>
      <c r="N16" s="58"/>
      <c r="O16" s="58"/>
      <c r="P16" s="54">
        <v>3</v>
      </c>
      <c r="Q16" s="55">
        <f t="shared" si="2"/>
        <v>4.3</v>
      </c>
      <c r="R16" s="56" t="str">
        <f t="shared" si="4"/>
        <v>D</v>
      </c>
      <c r="S16" s="57" t="str">
        <f t="shared" si="0"/>
        <v>Trung bình yếu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326</v>
      </c>
      <c r="D17" s="48" t="s">
        <v>182</v>
      </c>
      <c r="E17" s="49" t="s">
        <v>327</v>
      </c>
      <c r="F17" s="50"/>
      <c r="G17" s="47" t="s">
        <v>259</v>
      </c>
      <c r="H17" s="51">
        <v>9</v>
      </c>
      <c r="I17" s="52">
        <v>5</v>
      </c>
      <c r="J17" s="37" t="s">
        <v>38</v>
      </c>
      <c r="K17" s="52">
        <v>6</v>
      </c>
      <c r="L17" s="58"/>
      <c r="M17" s="58"/>
      <c r="N17" s="58"/>
      <c r="O17" s="58"/>
      <c r="P17" s="54">
        <v>3</v>
      </c>
      <c r="Q17" s="55">
        <f t="shared" si="2"/>
        <v>4.0999999999999996</v>
      </c>
      <c r="R17" s="56" t="str">
        <f t="shared" si="4"/>
        <v>D</v>
      </c>
      <c r="S17" s="57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328</v>
      </c>
      <c r="D18" s="48" t="s">
        <v>329</v>
      </c>
      <c r="E18" s="49" t="s">
        <v>330</v>
      </c>
      <c r="F18" s="50"/>
      <c r="G18" s="47" t="s">
        <v>468</v>
      </c>
      <c r="H18" s="51">
        <v>10</v>
      </c>
      <c r="I18" s="52">
        <v>6</v>
      </c>
      <c r="J18" s="37" t="s">
        <v>38</v>
      </c>
      <c r="K18" s="52">
        <v>7</v>
      </c>
      <c r="L18" s="58"/>
      <c r="M18" s="58"/>
      <c r="N18" s="58"/>
      <c r="O18" s="58"/>
      <c r="P18" s="54">
        <v>3</v>
      </c>
      <c r="Q18" s="55">
        <f t="shared" si="2"/>
        <v>4.4000000000000004</v>
      </c>
      <c r="R18" s="56" t="str">
        <f t="shared" si="4"/>
        <v>D</v>
      </c>
      <c r="S18" s="57" t="str">
        <f t="shared" si="0"/>
        <v>Trung bình yếu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331</v>
      </c>
      <c r="D19" s="48" t="s">
        <v>332</v>
      </c>
      <c r="E19" s="49" t="s">
        <v>107</v>
      </c>
      <c r="F19" s="50"/>
      <c r="G19" s="47" t="s">
        <v>272</v>
      </c>
      <c r="H19" s="51">
        <v>10</v>
      </c>
      <c r="I19" s="52">
        <v>8</v>
      </c>
      <c r="J19" s="37" t="s">
        <v>38</v>
      </c>
      <c r="K19" s="52">
        <v>7</v>
      </c>
      <c r="L19" s="58"/>
      <c r="M19" s="58"/>
      <c r="N19" s="58"/>
      <c r="O19" s="58"/>
      <c r="P19" s="54">
        <v>7</v>
      </c>
      <c r="Q19" s="55">
        <f t="shared" si="2"/>
        <v>7.4</v>
      </c>
      <c r="R19" s="56" t="str">
        <f t="shared" si="4"/>
        <v>B</v>
      </c>
      <c r="S19" s="57" t="str">
        <f t="shared" si="0"/>
        <v>Khá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333</v>
      </c>
      <c r="D20" s="48" t="s">
        <v>334</v>
      </c>
      <c r="E20" s="49" t="s">
        <v>335</v>
      </c>
      <c r="F20" s="50"/>
      <c r="G20" s="47" t="s">
        <v>112</v>
      </c>
      <c r="H20" s="51">
        <v>9</v>
      </c>
      <c r="I20" s="52">
        <v>7</v>
      </c>
      <c r="J20" s="37" t="s">
        <v>38</v>
      </c>
      <c r="K20" s="52">
        <v>7</v>
      </c>
      <c r="L20" s="58"/>
      <c r="M20" s="58"/>
      <c r="N20" s="58"/>
      <c r="O20" s="58"/>
      <c r="P20" s="54">
        <v>3</v>
      </c>
      <c r="Q20" s="55">
        <f t="shared" si="2"/>
        <v>4.4000000000000004</v>
      </c>
      <c r="R20" s="56" t="str">
        <f t="shared" si="4"/>
        <v>D</v>
      </c>
      <c r="S20" s="57" t="str">
        <f t="shared" si="0"/>
        <v>Trung bình yếu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336</v>
      </c>
      <c r="D21" s="48" t="s">
        <v>337</v>
      </c>
      <c r="E21" s="49" t="s">
        <v>111</v>
      </c>
      <c r="F21" s="50"/>
      <c r="G21" s="47" t="s">
        <v>108</v>
      </c>
      <c r="H21" s="51">
        <v>8</v>
      </c>
      <c r="I21" s="52">
        <v>6</v>
      </c>
      <c r="J21" s="37" t="s">
        <v>38</v>
      </c>
      <c r="K21" s="52">
        <v>7</v>
      </c>
      <c r="L21" s="58"/>
      <c r="M21" s="58"/>
      <c r="N21" s="58"/>
      <c r="O21" s="58"/>
      <c r="P21" s="54">
        <v>1</v>
      </c>
      <c r="Q21" s="55">
        <f t="shared" si="2"/>
        <v>2.8</v>
      </c>
      <c r="R21" s="56" t="str">
        <f t="shared" si="4"/>
        <v>F</v>
      </c>
      <c r="S21" s="57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338</v>
      </c>
      <c r="D22" s="48" t="s">
        <v>118</v>
      </c>
      <c r="E22" s="49" t="s">
        <v>111</v>
      </c>
      <c r="F22" s="50"/>
      <c r="G22" s="47" t="s">
        <v>238</v>
      </c>
      <c r="H22" s="51">
        <v>10</v>
      </c>
      <c r="I22" s="52">
        <v>7</v>
      </c>
      <c r="J22" s="37" t="s">
        <v>38</v>
      </c>
      <c r="K22" s="52">
        <v>8</v>
      </c>
      <c r="L22" s="58"/>
      <c r="M22" s="58"/>
      <c r="N22" s="58"/>
      <c r="O22" s="58"/>
      <c r="P22" s="54">
        <v>4</v>
      </c>
      <c r="Q22" s="55">
        <f t="shared" si="2"/>
        <v>5.3</v>
      </c>
      <c r="R22" s="56" t="str">
        <f t="shared" si="4"/>
        <v>D+</v>
      </c>
      <c r="S22" s="57" t="str">
        <f t="shared" si="0"/>
        <v>Trung bình yếu</v>
      </c>
      <c r="T22" s="41" t="str">
        <f t="shared" si="3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339</v>
      </c>
      <c r="D23" s="48" t="s">
        <v>340</v>
      </c>
      <c r="E23" s="49" t="s">
        <v>111</v>
      </c>
      <c r="F23" s="50"/>
      <c r="G23" s="47" t="s">
        <v>259</v>
      </c>
      <c r="H23" s="51">
        <v>9</v>
      </c>
      <c r="I23" s="52">
        <v>7</v>
      </c>
      <c r="J23" s="37" t="s">
        <v>38</v>
      </c>
      <c r="K23" s="52">
        <v>7</v>
      </c>
      <c r="L23" s="58"/>
      <c r="M23" s="58"/>
      <c r="N23" s="58"/>
      <c r="O23" s="58"/>
      <c r="P23" s="54">
        <v>5</v>
      </c>
      <c r="Q23" s="55">
        <f t="shared" si="2"/>
        <v>5.8</v>
      </c>
      <c r="R23" s="56" t="str">
        <f t="shared" si="4"/>
        <v>C</v>
      </c>
      <c r="S23" s="57" t="str">
        <f t="shared" si="0"/>
        <v>Trung bình</v>
      </c>
      <c r="T23" s="41" t="str">
        <f t="shared" si="3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341</v>
      </c>
      <c r="D24" s="48" t="s">
        <v>342</v>
      </c>
      <c r="E24" s="49" t="s">
        <v>115</v>
      </c>
      <c r="F24" s="50"/>
      <c r="G24" s="47" t="s">
        <v>469</v>
      </c>
      <c r="H24" s="51">
        <v>9</v>
      </c>
      <c r="I24" s="52">
        <v>7</v>
      </c>
      <c r="J24" s="37" t="s">
        <v>38</v>
      </c>
      <c r="K24" s="52">
        <v>8</v>
      </c>
      <c r="L24" s="58"/>
      <c r="M24" s="58"/>
      <c r="N24" s="58"/>
      <c r="O24" s="58"/>
      <c r="P24" s="54">
        <v>6</v>
      </c>
      <c r="Q24" s="55">
        <f t="shared" si="2"/>
        <v>6.6</v>
      </c>
      <c r="R24" s="56" t="str">
        <f t="shared" si="4"/>
        <v>C+</v>
      </c>
      <c r="S24" s="57" t="str">
        <f t="shared" si="0"/>
        <v>Trung bình</v>
      </c>
      <c r="T24" s="41" t="str">
        <f t="shared" si="3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343</v>
      </c>
      <c r="D25" s="48" t="s">
        <v>129</v>
      </c>
      <c r="E25" s="49" t="s">
        <v>115</v>
      </c>
      <c r="F25" s="50"/>
      <c r="G25" s="47" t="s">
        <v>470</v>
      </c>
      <c r="H25" s="51">
        <v>10</v>
      </c>
      <c r="I25" s="52">
        <v>7</v>
      </c>
      <c r="J25" s="37" t="s">
        <v>38</v>
      </c>
      <c r="K25" s="52">
        <v>7</v>
      </c>
      <c r="L25" s="58"/>
      <c r="M25" s="58"/>
      <c r="N25" s="58"/>
      <c r="O25" s="58"/>
      <c r="P25" s="54">
        <v>5</v>
      </c>
      <c r="Q25" s="55">
        <f t="shared" si="2"/>
        <v>5.9</v>
      </c>
      <c r="R25" s="56" t="str">
        <f t="shared" si="4"/>
        <v>C</v>
      </c>
      <c r="S25" s="57" t="str">
        <f t="shared" si="0"/>
        <v>Trung bình</v>
      </c>
      <c r="T25" s="41" t="str">
        <f t="shared" si="3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344</v>
      </c>
      <c r="D26" s="48" t="s">
        <v>182</v>
      </c>
      <c r="E26" s="49" t="s">
        <v>345</v>
      </c>
      <c r="F26" s="50"/>
      <c r="G26" s="47" t="s">
        <v>208</v>
      </c>
      <c r="H26" s="51">
        <v>10</v>
      </c>
      <c r="I26" s="52">
        <v>6</v>
      </c>
      <c r="J26" s="37" t="s">
        <v>38</v>
      </c>
      <c r="K26" s="52">
        <v>6</v>
      </c>
      <c r="L26" s="58"/>
      <c r="M26" s="58"/>
      <c r="N26" s="58"/>
      <c r="O26" s="58"/>
      <c r="P26" s="54">
        <v>5</v>
      </c>
      <c r="Q26" s="55">
        <f t="shared" si="2"/>
        <v>5.7</v>
      </c>
      <c r="R26" s="56" t="str">
        <f t="shared" si="4"/>
        <v>C</v>
      </c>
      <c r="S26" s="57" t="str">
        <f t="shared" si="0"/>
        <v>Trung bình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346</v>
      </c>
      <c r="D27" s="48" t="s">
        <v>347</v>
      </c>
      <c r="E27" s="49" t="s">
        <v>126</v>
      </c>
      <c r="F27" s="50"/>
      <c r="G27" s="47" t="s">
        <v>100</v>
      </c>
      <c r="H27" s="51">
        <v>10</v>
      </c>
      <c r="I27" s="52">
        <v>8</v>
      </c>
      <c r="J27" s="37" t="s">
        <v>38</v>
      </c>
      <c r="K27" s="52">
        <v>8</v>
      </c>
      <c r="L27" s="58"/>
      <c r="M27" s="58"/>
      <c r="N27" s="58"/>
      <c r="O27" s="58"/>
      <c r="P27" s="54">
        <v>5</v>
      </c>
      <c r="Q27" s="55">
        <f t="shared" si="2"/>
        <v>6.1</v>
      </c>
      <c r="R27" s="56" t="str">
        <f t="shared" si="4"/>
        <v>C</v>
      </c>
      <c r="S27" s="57" t="str">
        <f t="shared" si="0"/>
        <v>Trung bình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348</v>
      </c>
      <c r="D28" s="48" t="s">
        <v>349</v>
      </c>
      <c r="E28" s="49" t="s">
        <v>126</v>
      </c>
      <c r="F28" s="50"/>
      <c r="G28" s="47" t="s">
        <v>251</v>
      </c>
      <c r="H28" s="51">
        <v>9</v>
      </c>
      <c r="I28" s="52">
        <v>5</v>
      </c>
      <c r="J28" s="37" t="s">
        <v>38</v>
      </c>
      <c r="K28" s="52">
        <v>6</v>
      </c>
      <c r="L28" s="58"/>
      <c r="M28" s="58"/>
      <c r="N28" s="58"/>
      <c r="O28" s="58"/>
      <c r="P28" s="54">
        <v>5</v>
      </c>
      <c r="Q28" s="55">
        <f t="shared" si="2"/>
        <v>5.5</v>
      </c>
      <c r="R28" s="56" t="str">
        <f t="shared" si="4"/>
        <v>C</v>
      </c>
      <c r="S28" s="57" t="str">
        <f t="shared" si="0"/>
        <v>Trung bình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350</v>
      </c>
      <c r="D29" s="48" t="s">
        <v>257</v>
      </c>
      <c r="E29" s="49" t="s">
        <v>351</v>
      </c>
      <c r="F29" s="50"/>
      <c r="G29" s="47" t="s">
        <v>100</v>
      </c>
      <c r="H29" s="51">
        <v>10</v>
      </c>
      <c r="I29" s="52">
        <v>7</v>
      </c>
      <c r="J29" s="37" t="s">
        <v>38</v>
      </c>
      <c r="K29" s="52">
        <v>6</v>
      </c>
      <c r="L29" s="58"/>
      <c r="M29" s="58"/>
      <c r="N29" s="58"/>
      <c r="O29" s="58"/>
      <c r="P29" s="54">
        <v>3</v>
      </c>
      <c r="Q29" s="55">
        <f t="shared" si="2"/>
        <v>4.4000000000000004</v>
      </c>
      <c r="R29" s="56" t="str">
        <f t="shared" si="4"/>
        <v>D</v>
      </c>
      <c r="S29" s="57" t="str">
        <f t="shared" si="0"/>
        <v>Trung bình yếu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352</v>
      </c>
      <c r="D30" s="48" t="s">
        <v>353</v>
      </c>
      <c r="E30" s="49" t="s">
        <v>134</v>
      </c>
      <c r="F30" s="50"/>
      <c r="G30" s="47" t="s">
        <v>471</v>
      </c>
      <c r="H30" s="51">
        <v>9</v>
      </c>
      <c r="I30" s="52">
        <v>6</v>
      </c>
      <c r="J30" s="37" t="s">
        <v>38</v>
      </c>
      <c r="K30" s="52">
        <v>5</v>
      </c>
      <c r="L30" s="58"/>
      <c r="M30" s="58"/>
      <c r="N30" s="58"/>
      <c r="O30" s="58"/>
      <c r="P30" s="54">
        <v>5</v>
      </c>
      <c r="Q30" s="55">
        <f t="shared" si="2"/>
        <v>5.5</v>
      </c>
      <c r="R30" s="56" t="str">
        <f t="shared" si="4"/>
        <v>C</v>
      </c>
      <c r="S30" s="57" t="str">
        <f t="shared" si="0"/>
        <v>Trung bình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354</v>
      </c>
      <c r="D31" s="48" t="s">
        <v>355</v>
      </c>
      <c r="E31" s="49" t="s">
        <v>356</v>
      </c>
      <c r="F31" s="50"/>
      <c r="G31" s="47" t="s">
        <v>470</v>
      </c>
      <c r="H31" s="51">
        <v>10</v>
      </c>
      <c r="I31" s="52">
        <v>6</v>
      </c>
      <c r="J31" s="37" t="s">
        <v>38</v>
      </c>
      <c r="K31" s="52">
        <v>6</v>
      </c>
      <c r="L31" s="58"/>
      <c r="M31" s="58"/>
      <c r="N31" s="58"/>
      <c r="O31" s="58"/>
      <c r="P31" s="54">
        <v>4</v>
      </c>
      <c r="Q31" s="55">
        <f t="shared" si="2"/>
        <v>5</v>
      </c>
      <c r="R31" s="56" t="str">
        <f t="shared" si="4"/>
        <v>D+</v>
      </c>
      <c r="S31" s="57" t="str">
        <f t="shared" si="0"/>
        <v>Trung bình yếu</v>
      </c>
      <c r="T31" s="41" t="str">
        <f t="shared" si="3"/>
        <v/>
      </c>
      <c r="U31" s="1"/>
      <c r="V31" s="44" t="str">
        <f t="shared" si="1"/>
        <v>Đạt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357</v>
      </c>
      <c r="D32" s="48" t="s">
        <v>358</v>
      </c>
      <c r="E32" s="49" t="s">
        <v>162</v>
      </c>
      <c r="F32" s="50"/>
      <c r="G32" s="47" t="s">
        <v>65</v>
      </c>
      <c r="H32" s="51">
        <v>8</v>
      </c>
      <c r="I32" s="52">
        <v>6</v>
      </c>
      <c r="J32" s="37" t="s">
        <v>38</v>
      </c>
      <c r="K32" s="52">
        <v>6</v>
      </c>
      <c r="L32" s="58"/>
      <c r="M32" s="58"/>
      <c r="N32" s="58"/>
      <c r="O32" s="58"/>
      <c r="P32" s="54">
        <v>1</v>
      </c>
      <c r="Q32" s="55">
        <f t="shared" si="2"/>
        <v>2.7</v>
      </c>
      <c r="R32" s="56" t="str">
        <f t="shared" si="4"/>
        <v>F</v>
      </c>
      <c r="S32" s="57" t="str">
        <f t="shared" si="0"/>
        <v>Kém</v>
      </c>
      <c r="T32" s="41" t="str">
        <f t="shared" si="3"/>
        <v/>
      </c>
      <c r="U32" s="1"/>
      <c r="V32" s="44" t="str">
        <f t="shared" si="1"/>
        <v>Học lại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2:38" ht="18.75" customHeight="1" x14ac:dyDescent="0.35">
      <c r="B33" s="46">
        <v>25</v>
      </c>
      <c r="C33" s="47" t="s">
        <v>359</v>
      </c>
      <c r="D33" s="48" t="s">
        <v>360</v>
      </c>
      <c r="E33" s="49" t="s">
        <v>168</v>
      </c>
      <c r="F33" s="50"/>
      <c r="G33" s="47" t="s">
        <v>100</v>
      </c>
      <c r="H33" s="51">
        <v>10</v>
      </c>
      <c r="I33" s="52">
        <v>6</v>
      </c>
      <c r="J33" s="37" t="s">
        <v>38</v>
      </c>
      <c r="K33" s="52">
        <v>7</v>
      </c>
      <c r="L33" s="58"/>
      <c r="M33" s="58"/>
      <c r="N33" s="58"/>
      <c r="O33" s="58"/>
      <c r="P33" s="54">
        <v>1</v>
      </c>
      <c r="Q33" s="55">
        <f t="shared" si="2"/>
        <v>3</v>
      </c>
      <c r="R33" s="56" t="str">
        <f t="shared" si="4"/>
        <v>F</v>
      </c>
      <c r="S33" s="57" t="str">
        <f t="shared" si="0"/>
        <v>Kém</v>
      </c>
      <c r="T33" s="41" t="str">
        <f t="shared" si="3"/>
        <v/>
      </c>
      <c r="U33" s="1"/>
      <c r="V33" s="44" t="str">
        <f t="shared" si="1"/>
        <v>Học lại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2:38" ht="18.75" customHeight="1" x14ac:dyDescent="0.35">
      <c r="B34" s="46">
        <v>26</v>
      </c>
      <c r="C34" s="47" t="s">
        <v>361</v>
      </c>
      <c r="D34" s="48" t="s">
        <v>362</v>
      </c>
      <c r="E34" s="49" t="s">
        <v>172</v>
      </c>
      <c r="F34" s="50"/>
      <c r="G34" s="47" t="s">
        <v>472</v>
      </c>
      <c r="H34" s="51">
        <v>9</v>
      </c>
      <c r="I34" s="52">
        <v>6</v>
      </c>
      <c r="J34" s="37" t="s">
        <v>38</v>
      </c>
      <c r="K34" s="52">
        <v>5</v>
      </c>
      <c r="L34" s="58"/>
      <c r="M34" s="58"/>
      <c r="N34" s="58"/>
      <c r="O34" s="58"/>
      <c r="P34" s="54" t="s">
        <v>1479</v>
      </c>
      <c r="Q34" s="55">
        <f t="shared" si="2"/>
        <v>0</v>
      </c>
      <c r="R34" s="56" t="str">
        <f t="shared" si="4"/>
        <v>F</v>
      </c>
      <c r="S34" s="57" t="str">
        <f t="shared" si="0"/>
        <v>Kém</v>
      </c>
      <c r="T34" s="41" t="str">
        <f t="shared" si="3"/>
        <v>Vắng</v>
      </c>
      <c r="U34" s="1"/>
      <c r="V34" s="44" t="str">
        <f t="shared" si="1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2:38" ht="18.75" customHeight="1" x14ac:dyDescent="0.35">
      <c r="B35" s="46">
        <v>27</v>
      </c>
      <c r="C35" s="47" t="s">
        <v>363</v>
      </c>
      <c r="D35" s="48" t="s">
        <v>182</v>
      </c>
      <c r="E35" s="49" t="s">
        <v>172</v>
      </c>
      <c r="F35" s="50"/>
      <c r="G35" s="47" t="s">
        <v>473</v>
      </c>
      <c r="H35" s="51">
        <v>9</v>
      </c>
      <c r="I35" s="52">
        <v>7</v>
      </c>
      <c r="J35" s="37" t="s">
        <v>38</v>
      </c>
      <c r="K35" s="52">
        <v>8</v>
      </c>
      <c r="L35" s="58"/>
      <c r="M35" s="58"/>
      <c r="N35" s="58"/>
      <c r="O35" s="58"/>
      <c r="P35" s="54">
        <v>4</v>
      </c>
      <c r="Q35" s="55">
        <f t="shared" si="2"/>
        <v>5.2</v>
      </c>
      <c r="R35" s="56" t="str">
        <f t="shared" si="4"/>
        <v>D+</v>
      </c>
      <c r="S35" s="57" t="str">
        <f t="shared" si="0"/>
        <v>Trung bình yếu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2:38" ht="18.75" customHeight="1" x14ac:dyDescent="0.35">
      <c r="B36" s="46">
        <v>28</v>
      </c>
      <c r="C36" s="47" t="s">
        <v>364</v>
      </c>
      <c r="D36" s="48" t="s">
        <v>182</v>
      </c>
      <c r="E36" s="49" t="s">
        <v>172</v>
      </c>
      <c r="F36" s="50"/>
      <c r="G36" s="47" t="s">
        <v>263</v>
      </c>
      <c r="H36" s="51">
        <v>10</v>
      </c>
      <c r="I36" s="52">
        <v>6</v>
      </c>
      <c r="J36" s="37" t="s">
        <v>38</v>
      </c>
      <c r="K36" s="52">
        <v>6</v>
      </c>
      <c r="L36" s="58"/>
      <c r="M36" s="58"/>
      <c r="N36" s="58"/>
      <c r="O36" s="58"/>
      <c r="P36" s="54">
        <v>4</v>
      </c>
      <c r="Q36" s="55">
        <f t="shared" si="2"/>
        <v>5</v>
      </c>
      <c r="R36" s="56" t="str">
        <f t="shared" si="4"/>
        <v>D+</v>
      </c>
      <c r="S36" s="57" t="str">
        <f t="shared" si="0"/>
        <v>Trung bình yếu</v>
      </c>
      <c r="T36" s="41" t="str">
        <f t="shared" si="3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2:38" ht="18.75" customHeight="1" x14ac:dyDescent="0.35">
      <c r="B37" s="46">
        <v>29</v>
      </c>
      <c r="C37" s="47" t="s">
        <v>365</v>
      </c>
      <c r="D37" s="48" t="s">
        <v>366</v>
      </c>
      <c r="E37" s="49" t="s">
        <v>172</v>
      </c>
      <c r="F37" s="50"/>
      <c r="G37" s="47" t="s">
        <v>104</v>
      </c>
      <c r="H37" s="51">
        <v>10</v>
      </c>
      <c r="I37" s="52">
        <v>7</v>
      </c>
      <c r="J37" s="37" t="s">
        <v>38</v>
      </c>
      <c r="K37" s="52">
        <v>7</v>
      </c>
      <c r="L37" s="58"/>
      <c r="M37" s="58"/>
      <c r="N37" s="58"/>
      <c r="O37" s="58"/>
      <c r="P37" s="54">
        <v>3</v>
      </c>
      <c r="Q37" s="55">
        <f t="shared" si="2"/>
        <v>4.5</v>
      </c>
      <c r="R37" s="56" t="str">
        <f t="shared" si="4"/>
        <v>D</v>
      </c>
      <c r="S37" s="57" t="str">
        <f t="shared" si="0"/>
        <v>Trung bình yếu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2:38" ht="18.75" customHeight="1" x14ac:dyDescent="0.35">
      <c r="B38" s="46">
        <v>30</v>
      </c>
      <c r="C38" s="47" t="s">
        <v>367</v>
      </c>
      <c r="D38" s="48" t="s">
        <v>368</v>
      </c>
      <c r="E38" s="49" t="s">
        <v>183</v>
      </c>
      <c r="F38" s="50"/>
      <c r="G38" s="47" t="s">
        <v>93</v>
      </c>
      <c r="H38" s="51">
        <v>9</v>
      </c>
      <c r="I38" s="52">
        <v>6</v>
      </c>
      <c r="J38" s="37" t="s">
        <v>38</v>
      </c>
      <c r="K38" s="52">
        <v>7</v>
      </c>
      <c r="L38" s="58"/>
      <c r="M38" s="58"/>
      <c r="N38" s="58"/>
      <c r="O38" s="58"/>
      <c r="P38" s="54">
        <v>5</v>
      </c>
      <c r="Q38" s="55">
        <f t="shared" si="2"/>
        <v>5.7</v>
      </c>
      <c r="R38" s="56" t="str">
        <f t="shared" si="4"/>
        <v>C</v>
      </c>
      <c r="S38" s="57" t="str">
        <f t="shared" si="0"/>
        <v>Trung bình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2:38" ht="18.75" customHeight="1" x14ac:dyDescent="0.35">
      <c r="B39" s="46">
        <v>31</v>
      </c>
      <c r="C39" s="47" t="s">
        <v>369</v>
      </c>
      <c r="D39" s="48" t="s">
        <v>370</v>
      </c>
      <c r="E39" s="49" t="s">
        <v>371</v>
      </c>
      <c r="F39" s="50"/>
      <c r="G39" s="47" t="s">
        <v>471</v>
      </c>
      <c r="H39" s="51">
        <v>9</v>
      </c>
      <c r="I39" s="52">
        <v>6</v>
      </c>
      <c r="J39" s="37" t="s">
        <v>38</v>
      </c>
      <c r="K39" s="52">
        <v>6</v>
      </c>
      <c r="L39" s="58"/>
      <c r="M39" s="58"/>
      <c r="N39" s="58"/>
      <c r="O39" s="58"/>
      <c r="P39" s="54">
        <v>5</v>
      </c>
      <c r="Q39" s="55">
        <f t="shared" si="2"/>
        <v>5.6</v>
      </c>
      <c r="R39" s="56" t="str">
        <f t="shared" si="4"/>
        <v>C</v>
      </c>
      <c r="S39" s="57" t="str">
        <f t="shared" si="0"/>
        <v>Trung bình</v>
      </c>
      <c r="T39" s="41" t="str">
        <f t="shared" si="3"/>
        <v/>
      </c>
      <c r="U39" s="1"/>
      <c r="V39" s="44" t="str">
        <f t="shared" si="1"/>
        <v>Đạt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2:38" ht="18.75" customHeight="1" x14ac:dyDescent="0.35">
      <c r="B40" s="46">
        <v>32</v>
      </c>
      <c r="C40" s="47" t="s">
        <v>372</v>
      </c>
      <c r="D40" s="48" t="s">
        <v>373</v>
      </c>
      <c r="E40" s="49" t="s">
        <v>374</v>
      </c>
      <c r="F40" s="50"/>
      <c r="G40" s="47" t="s">
        <v>473</v>
      </c>
      <c r="H40" s="51">
        <v>9</v>
      </c>
      <c r="I40" s="52">
        <v>7</v>
      </c>
      <c r="J40" s="37" t="s">
        <v>38</v>
      </c>
      <c r="K40" s="52">
        <v>7</v>
      </c>
      <c r="L40" s="58"/>
      <c r="M40" s="58"/>
      <c r="N40" s="58"/>
      <c r="O40" s="58"/>
      <c r="P40" s="54">
        <v>4</v>
      </c>
      <c r="Q40" s="55">
        <f t="shared" si="2"/>
        <v>5.0999999999999996</v>
      </c>
      <c r="R40" s="56" t="str">
        <f t="shared" si="4"/>
        <v>D+</v>
      </c>
      <c r="S40" s="57" t="str">
        <f t="shared" si="0"/>
        <v>Trung bình yếu</v>
      </c>
      <c r="T40" s="41" t="str">
        <f t="shared" si="3"/>
        <v/>
      </c>
      <c r="U40" s="1"/>
      <c r="V40" s="44" t="str">
        <f t="shared" si="1"/>
        <v>Đạt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2:38" ht="18.75" customHeight="1" x14ac:dyDescent="0.35">
      <c r="B41" s="46">
        <v>33</v>
      </c>
      <c r="C41" s="47" t="s">
        <v>375</v>
      </c>
      <c r="D41" s="48" t="s">
        <v>376</v>
      </c>
      <c r="E41" s="49" t="s">
        <v>374</v>
      </c>
      <c r="F41" s="50"/>
      <c r="G41" s="47" t="s">
        <v>259</v>
      </c>
      <c r="H41" s="51">
        <v>10</v>
      </c>
      <c r="I41" s="52">
        <v>8</v>
      </c>
      <c r="J41" s="37" t="s">
        <v>38</v>
      </c>
      <c r="K41" s="52">
        <v>7</v>
      </c>
      <c r="L41" s="58"/>
      <c r="M41" s="58"/>
      <c r="N41" s="58"/>
      <c r="O41" s="58"/>
      <c r="P41" s="54">
        <v>1</v>
      </c>
      <c r="Q41" s="55">
        <f t="shared" si="2"/>
        <v>3.2</v>
      </c>
      <c r="R41" s="56" t="str">
        <f t="shared" si="4"/>
        <v>F</v>
      </c>
      <c r="S41" s="57" t="str">
        <f t="shared" si="0"/>
        <v>Kém</v>
      </c>
      <c r="T41" s="41" t="str">
        <f t="shared" si="3"/>
        <v/>
      </c>
      <c r="U41" s="1"/>
      <c r="V41" s="44" t="str">
        <f t="shared" si="1"/>
        <v>Học lại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2:38" ht="18.75" customHeight="1" x14ac:dyDescent="0.35">
      <c r="B42" s="46">
        <v>34</v>
      </c>
      <c r="C42" s="47" t="s">
        <v>377</v>
      </c>
      <c r="D42" s="48" t="s">
        <v>378</v>
      </c>
      <c r="E42" s="49" t="s">
        <v>379</v>
      </c>
      <c r="F42" s="50"/>
      <c r="G42" s="47" t="s">
        <v>165</v>
      </c>
      <c r="H42" s="51">
        <v>10</v>
      </c>
      <c r="I42" s="52">
        <v>7</v>
      </c>
      <c r="J42" s="37" t="s">
        <v>38</v>
      </c>
      <c r="K42" s="52">
        <v>6</v>
      </c>
      <c r="L42" s="58"/>
      <c r="M42" s="58"/>
      <c r="N42" s="58"/>
      <c r="O42" s="58"/>
      <c r="P42" s="54">
        <v>5</v>
      </c>
      <c r="Q42" s="55">
        <f t="shared" si="2"/>
        <v>5.8</v>
      </c>
      <c r="R42" s="56" t="str">
        <f t="shared" si="4"/>
        <v>C</v>
      </c>
      <c r="S42" s="57" t="str">
        <f t="shared" si="0"/>
        <v>Trung bình</v>
      </c>
      <c r="T42" s="41" t="str">
        <f t="shared" si="3"/>
        <v/>
      </c>
      <c r="U42" s="1"/>
      <c r="V42" s="44" t="str">
        <f t="shared" si="1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2:38" ht="18.75" customHeight="1" x14ac:dyDescent="0.35">
      <c r="B43" s="46">
        <v>35</v>
      </c>
      <c r="C43" s="47" t="s">
        <v>380</v>
      </c>
      <c r="D43" s="48" t="s">
        <v>236</v>
      </c>
      <c r="E43" s="49" t="s">
        <v>196</v>
      </c>
      <c r="F43" s="50"/>
      <c r="G43" s="47" t="s">
        <v>466</v>
      </c>
      <c r="H43" s="51">
        <v>9</v>
      </c>
      <c r="I43" s="52">
        <v>7</v>
      </c>
      <c r="J43" s="37" t="s">
        <v>38</v>
      </c>
      <c r="K43" s="52">
        <v>7</v>
      </c>
      <c r="L43" s="58"/>
      <c r="M43" s="58"/>
      <c r="N43" s="58"/>
      <c r="O43" s="58"/>
      <c r="P43" s="54">
        <v>3</v>
      </c>
      <c r="Q43" s="55">
        <f t="shared" si="2"/>
        <v>4.4000000000000004</v>
      </c>
      <c r="R43" s="56" t="str">
        <f t="shared" si="4"/>
        <v>D</v>
      </c>
      <c r="S43" s="57" t="str">
        <f t="shared" si="0"/>
        <v>Trung bình yếu</v>
      </c>
      <c r="T43" s="41" t="str">
        <f t="shared" si="3"/>
        <v/>
      </c>
      <c r="U43" s="1"/>
      <c r="V43" s="44" t="str">
        <f t="shared" si="1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2:38" ht="18.75" customHeight="1" x14ac:dyDescent="0.35">
      <c r="B44" s="46">
        <v>36</v>
      </c>
      <c r="C44" s="47" t="s">
        <v>381</v>
      </c>
      <c r="D44" s="48" t="s">
        <v>254</v>
      </c>
      <c r="E44" s="49" t="s">
        <v>196</v>
      </c>
      <c r="F44" s="50"/>
      <c r="G44" s="47" t="s">
        <v>89</v>
      </c>
      <c r="H44" s="51">
        <v>10</v>
      </c>
      <c r="I44" s="52">
        <v>6</v>
      </c>
      <c r="J44" s="37" t="s">
        <v>38</v>
      </c>
      <c r="K44" s="52">
        <v>6</v>
      </c>
      <c r="L44" s="58"/>
      <c r="M44" s="58"/>
      <c r="N44" s="58"/>
      <c r="O44" s="58"/>
      <c r="P44" s="54">
        <v>3</v>
      </c>
      <c r="Q44" s="55">
        <f t="shared" si="2"/>
        <v>4.3</v>
      </c>
      <c r="R44" s="56" t="str">
        <f t="shared" si="4"/>
        <v>D</v>
      </c>
      <c r="S44" s="57" t="str">
        <f t="shared" si="0"/>
        <v>Trung bình yếu</v>
      </c>
      <c r="T44" s="41" t="str">
        <f t="shared" si="3"/>
        <v/>
      </c>
      <c r="U44" s="1"/>
      <c r="V44" s="44" t="str">
        <f t="shared" si="1"/>
        <v>Đạt</v>
      </c>
      <c r="W44" s="44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4"/>
    </row>
    <row r="45" spans="2:38" ht="18.75" customHeight="1" x14ac:dyDescent="0.35">
      <c r="B45" s="46">
        <v>37</v>
      </c>
      <c r="C45" s="47" t="s">
        <v>382</v>
      </c>
      <c r="D45" s="48" t="s">
        <v>158</v>
      </c>
      <c r="E45" s="49" t="s">
        <v>383</v>
      </c>
      <c r="F45" s="50"/>
      <c r="G45" s="47" t="s">
        <v>108</v>
      </c>
      <c r="H45" s="51">
        <v>9</v>
      </c>
      <c r="I45" s="52">
        <v>6</v>
      </c>
      <c r="J45" s="37" t="s">
        <v>38</v>
      </c>
      <c r="K45" s="52">
        <v>6</v>
      </c>
      <c r="L45" s="58"/>
      <c r="M45" s="58"/>
      <c r="N45" s="58"/>
      <c r="O45" s="58"/>
      <c r="P45" s="54">
        <v>3</v>
      </c>
      <c r="Q45" s="55">
        <f t="shared" si="2"/>
        <v>4.2</v>
      </c>
      <c r="R45" s="56" t="str">
        <f t="shared" si="4"/>
        <v>D</v>
      </c>
      <c r="S45" s="57" t="str">
        <f t="shared" si="0"/>
        <v>Trung bình yếu</v>
      </c>
      <c r="T45" s="41" t="str">
        <f t="shared" si="3"/>
        <v/>
      </c>
      <c r="U45" s="1"/>
      <c r="V45" s="44" t="str">
        <f t="shared" si="1"/>
        <v>Đạt</v>
      </c>
      <c r="W45" s="44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4"/>
    </row>
    <row r="46" spans="2:38" ht="18.75" customHeight="1" x14ac:dyDescent="0.35">
      <c r="B46" s="46">
        <v>38</v>
      </c>
      <c r="C46" s="47" t="s">
        <v>384</v>
      </c>
      <c r="D46" s="48" t="s">
        <v>385</v>
      </c>
      <c r="E46" s="49" t="s">
        <v>201</v>
      </c>
      <c r="F46" s="50"/>
      <c r="G46" s="47" t="s">
        <v>474</v>
      </c>
      <c r="H46" s="51">
        <v>9</v>
      </c>
      <c r="I46" s="52">
        <v>7</v>
      </c>
      <c r="J46" s="37" t="s">
        <v>38</v>
      </c>
      <c r="K46" s="52">
        <v>7</v>
      </c>
      <c r="L46" s="58"/>
      <c r="M46" s="58"/>
      <c r="N46" s="58"/>
      <c r="O46" s="58"/>
      <c r="P46" s="54">
        <v>6</v>
      </c>
      <c r="Q46" s="55">
        <f t="shared" si="2"/>
        <v>6.5</v>
      </c>
      <c r="R46" s="56" t="str">
        <f t="shared" si="4"/>
        <v>C+</v>
      </c>
      <c r="S46" s="57" t="str">
        <f t="shared" si="0"/>
        <v>Trung bình</v>
      </c>
      <c r="T46" s="41" t="str">
        <f t="shared" si="3"/>
        <v/>
      </c>
      <c r="U46" s="1"/>
      <c r="V46" s="44" t="str">
        <f t="shared" si="1"/>
        <v>Đạt</v>
      </c>
      <c r="W46" s="44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4"/>
    </row>
    <row r="47" spans="2:38" ht="18.75" customHeight="1" x14ac:dyDescent="0.35">
      <c r="B47" s="46">
        <v>39</v>
      </c>
      <c r="C47" s="47" t="s">
        <v>386</v>
      </c>
      <c r="D47" s="48" t="s">
        <v>387</v>
      </c>
      <c r="E47" s="49" t="s">
        <v>207</v>
      </c>
      <c r="F47" s="50"/>
      <c r="G47" s="47" t="s">
        <v>165</v>
      </c>
      <c r="H47" s="51">
        <v>10</v>
      </c>
      <c r="I47" s="52">
        <v>7</v>
      </c>
      <c r="J47" s="37" t="s">
        <v>38</v>
      </c>
      <c r="K47" s="52">
        <v>7</v>
      </c>
      <c r="L47" s="58"/>
      <c r="M47" s="58"/>
      <c r="N47" s="58"/>
      <c r="O47" s="58"/>
      <c r="P47" s="54">
        <v>3</v>
      </c>
      <c r="Q47" s="55">
        <f t="shared" si="2"/>
        <v>4.5</v>
      </c>
      <c r="R47" s="56" t="str">
        <f t="shared" si="4"/>
        <v>D</v>
      </c>
      <c r="S47" s="57" t="str">
        <f t="shared" si="0"/>
        <v>Trung bình yếu</v>
      </c>
      <c r="T47" s="41" t="str">
        <f t="shared" si="3"/>
        <v/>
      </c>
      <c r="U47" s="1"/>
      <c r="V47" s="44" t="str">
        <f t="shared" si="1"/>
        <v>Đạt</v>
      </c>
      <c r="W47" s="44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4"/>
    </row>
    <row r="48" spans="2:38" ht="18.75" customHeight="1" x14ac:dyDescent="0.35">
      <c r="B48" s="46">
        <v>40</v>
      </c>
      <c r="C48" s="47" t="s">
        <v>388</v>
      </c>
      <c r="D48" s="48" t="s">
        <v>282</v>
      </c>
      <c r="E48" s="49" t="s">
        <v>207</v>
      </c>
      <c r="F48" s="50"/>
      <c r="G48" s="47" t="s">
        <v>475</v>
      </c>
      <c r="H48" s="51">
        <v>10</v>
      </c>
      <c r="I48" s="52">
        <v>8</v>
      </c>
      <c r="J48" s="37" t="s">
        <v>38</v>
      </c>
      <c r="K48" s="52">
        <v>7</v>
      </c>
      <c r="L48" s="58"/>
      <c r="M48" s="58"/>
      <c r="N48" s="58"/>
      <c r="O48" s="58"/>
      <c r="P48" s="54">
        <v>5</v>
      </c>
      <c r="Q48" s="55">
        <f t="shared" si="2"/>
        <v>6</v>
      </c>
      <c r="R48" s="56" t="str">
        <f t="shared" si="4"/>
        <v>C</v>
      </c>
      <c r="S48" s="57" t="str">
        <f t="shared" si="0"/>
        <v>Trung bình</v>
      </c>
      <c r="T48" s="41" t="str">
        <f t="shared" si="3"/>
        <v/>
      </c>
      <c r="U48" s="1"/>
      <c r="V48" s="44" t="str">
        <f t="shared" si="1"/>
        <v>Đạt</v>
      </c>
      <c r="W48" s="44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4"/>
    </row>
    <row r="49" spans="2:38" ht="18.75" customHeight="1" x14ac:dyDescent="0.35">
      <c r="B49" s="46">
        <v>41</v>
      </c>
      <c r="C49" s="47" t="s">
        <v>389</v>
      </c>
      <c r="D49" s="48" t="s">
        <v>182</v>
      </c>
      <c r="E49" s="49" t="s">
        <v>207</v>
      </c>
      <c r="F49" s="50"/>
      <c r="G49" s="47" t="s">
        <v>272</v>
      </c>
      <c r="H49" s="51">
        <v>9</v>
      </c>
      <c r="I49" s="52">
        <v>7</v>
      </c>
      <c r="J49" s="37" t="s">
        <v>38</v>
      </c>
      <c r="K49" s="52">
        <v>6</v>
      </c>
      <c r="L49" s="58"/>
      <c r="M49" s="58"/>
      <c r="N49" s="58"/>
      <c r="O49" s="58"/>
      <c r="P49" s="54">
        <v>1</v>
      </c>
      <c r="Q49" s="55">
        <f t="shared" si="2"/>
        <v>2.9</v>
      </c>
      <c r="R49" s="56" t="str">
        <f t="shared" si="4"/>
        <v>F</v>
      </c>
      <c r="S49" s="57" t="str">
        <f t="shared" si="0"/>
        <v>Kém</v>
      </c>
      <c r="T49" s="41" t="str">
        <f t="shared" si="3"/>
        <v/>
      </c>
      <c r="U49" s="1"/>
      <c r="V49" s="44" t="str">
        <f t="shared" si="1"/>
        <v>Học lại</v>
      </c>
      <c r="W49" s="44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4"/>
    </row>
    <row r="50" spans="2:38" ht="18.75" customHeight="1" x14ac:dyDescent="0.35">
      <c r="B50" s="46">
        <v>42</v>
      </c>
      <c r="C50" s="47" t="s">
        <v>390</v>
      </c>
      <c r="D50" s="48" t="s">
        <v>347</v>
      </c>
      <c r="E50" s="49" t="s">
        <v>207</v>
      </c>
      <c r="F50" s="50"/>
      <c r="G50" s="47" t="s">
        <v>263</v>
      </c>
      <c r="H50" s="51">
        <v>8</v>
      </c>
      <c r="I50" s="52">
        <v>5</v>
      </c>
      <c r="J50" s="37" t="s">
        <v>38</v>
      </c>
      <c r="K50" s="52">
        <v>6</v>
      </c>
      <c r="L50" s="58"/>
      <c r="M50" s="58"/>
      <c r="N50" s="58"/>
      <c r="O50" s="58"/>
      <c r="P50" s="54">
        <v>3</v>
      </c>
      <c r="Q50" s="55">
        <f t="shared" si="2"/>
        <v>4</v>
      </c>
      <c r="R50" s="56" t="str">
        <f t="shared" si="4"/>
        <v>D</v>
      </c>
      <c r="S50" s="57" t="str">
        <f t="shared" si="0"/>
        <v>Trung bình yếu</v>
      </c>
      <c r="T50" s="41" t="str">
        <f t="shared" si="3"/>
        <v/>
      </c>
      <c r="U50" s="1"/>
      <c r="V50" s="44" t="str">
        <f t="shared" si="1"/>
        <v>Đạt</v>
      </c>
      <c r="W50" s="44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4"/>
    </row>
    <row r="51" spans="2:38" ht="18.75" customHeight="1" x14ac:dyDescent="0.35">
      <c r="B51" s="46">
        <v>43</v>
      </c>
      <c r="C51" s="47" t="s">
        <v>391</v>
      </c>
      <c r="D51" s="48" t="s">
        <v>158</v>
      </c>
      <c r="E51" s="49" t="s">
        <v>392</v>
      </c>
      <c r="F51" s="50"/>
      <c r="G51" s="47" t="s">
        <v>470</v>
      </c>
      <c r="H51" s="51">
        <v>10</v>
      </c>
      <c r="I51" s="52">
        <v>8</v>
      </c>
      <c r="J51" s="37" t="s">
        <v>38</v>
      </c>
      <c r="K51" s="52">
        <v>8</v>
      </c>
      <c r="L51" s="58"/>
      <c r="M51" s="58"/>
      <c r="N51" s="58"/>
      <c r="O51" s="58"/>
      <c r="P51" s="54">
        <v>4</v>
      </c>
      <c r="Q51" s="55">
        <f t="shared" si="2"/>
        <v>5.4</v>
      </c>
      <c r="R51" s="56" t="str">
        <f t="shared" si="4"/>
        <v>D+</v>
      </c>
      <c r="S51" s="57" t="str">
        <f t="shared" si="0"/>
        <v>Trung bình yếu</v>
      </c>
      <c r="T51" s="41" t="str">
        <f t="shared" si="3"/>
        <v/>
      </c>
      <c r="U51" s="1"/>
      <c r="V51" s="44" t="str">
        <f t="shared" si="1"/>
        <v>Đạt</v>
      </c>
      <c r="W51" s="44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4"/>
    </row>
    <row r="52" spans="2:38" ht="18.75" customHeight="1" x14ac:dyDescent="0.35">
      <c r="B52" s="46">
        <v>44</v>
      </c>
      <c r="C52" s="47" t="s">
        <v>393</v>
      </c>
      <c r="D52" s="48" t="s">
        <v>394</v>
      </c>
      <c r="E52" s="49" t="s">
        <v>395</v>
      </c>
      <c r="F52" s="50"/>
      <c r="G52" s="47" t="s">
        <v>272</v>
      </c>
      <c r="H52" s="51">
        <v>10</v>
      </c>
      <c r="I52" s="52">
        <v>6</v>
      </c>
      <c r="J52" s="37" t="s">
        <v>38</v>
      </c>
      <c r="K52" s="52">
        <v>6</v>
      </c>
      <c r="L52" s="58"/>
      <c r="M52" s="58"/>
      <c r="N52" s="58"/>
      <c r="O52" s="58"/>
      <c r="P52" s="54">
        <v>4</v>
      </c>
      <c r="Q52" s="55">
        <f t="shared" si="2"/>
        <v>5</v>
      </c>
      <c r="R52" s="56" t="str">
        <f t="shared" si="4"/>
        <v>D+</v>
      </c>
      <c r="S52" s="57" t="str">
        <f t="shared" si="0"/>
        <v>Trung bình yếu</v>
      </c>
      <c r="T52" s="41" t="str">
        <f t="shared" si="3"/>
        <v/>
      </c>
      <c r="U52" s="1"/>
      <c r="V52" s="44" t="str">
        <f t="shared" si="1"/>
        <v>Đạt</v>
      </c>
      <c r="W52" s="44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4"/>
    </row>
    <row r="53" spans="2:38" ht="18.75" customHeight="1" x14ac:dyDescent="0.35">
      <c r="B53" s="46">
        <v>45</v>
      </c>
      <c r="C53" s="47" t="s">
        <v>396</v>
      </c>
      <c r="D53" s="48" t="s">
        <v>397</v>
      </c>
      <c r="E53" s="49" t="s">
        <v>398</v>
      </c>
      <c r="F53" s="50"/>
      <c r="G53" s="47" t="s">
        <v>476</v>
      </c>
      <c r="H53" s="51">
        <v>9</v>
      </c>
      <c r="I53" s="52">
        <v>6</v>
      </c>
      <c r="J53" s="37" t="s">
        <v>38</v>
      </c>
      <c r="K53" s="52">
        <v>7</v>
      </c>
      <c r="L53" s="58"/>
      <c r="M53" s="58"/>
      <c r="N53" s="58"/>
      <c r="O53" s="58"/>
      <c r="P53" s="54">
        <v>4</v>
      </c>
      <c r="Q53" s="55">
        <f t="shared" si="2"/>
        <v>5</v>
      </c>
      <c r="R53" s="56" t="str">
        <f t="shared" si="4"/>
        <v>D+</v>
      </c>
      <c r="S53" s="57" t="str">
        <f t="shared" si="0"/>
        <v>Trung bình yếu</v>
      </c>
      <c r="T53" s="41" t="str">
        <f t="shared" si="3"/>
        <v/>
      </c>
      <c r="U53" s="1"/>
      <c r="V53" s="44" t="str">
        <f t="shared" si="1"/>
        <v>Đạt</v>
      </c>
      <c r="W53" s="44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4"/>
    </row>
    <row r="54" spans="2:38" ht="18.75" customHeight="1" x14ac:dyDescent="0.35">
      <c r="B54" s="46">
        <v>46</v>
      </c>
      <c r="C54" s="47" t="s">
        <v>399</v>
      </c>
      <c r="D54" s="48" t="s">
        <v>308</v>
      </c>
      <c r="E54" s="49" t="s">
        <v>400</v>
      </c>
      <c r="F54" s="50"/>
      <c r="G54" s="47" t="s">
        <v>108</v>
      </c>
      <c r="H54" s="51">
        <v>10</v>
      </c>
      <c r="I54" s="52">
        <v>6</v>
      </c>
      <c r="J54" s="37" t="s">
        <v>38</v>
      </c>
      <c r="K54" s="52">
        <v>6</v>
      </c>
      <c r="L54" s="58"/>
      <c r="M54" s="58"/>
      <c r="N54" s="58"/>
      <c r="O54" s="58"/>
      <c r="P54" s="54">
        <v>3</v>
      </c>
      <c r="Q54" s="55">
        <f t="shared" si="2"/>
        <v>4.3</v>
      </c>
      <c r="R54" s="56" t="str">
        <f t="shared" si="4"/>
        <v>D</v>
      </c>
      <c r="S54" s="57" t="str">
        <f t="shared" si="0"/>
        <v>Trung bình yếu</v>
      </c>
      <c r="T54" s="41" t="str">
        <f t="shared" si="3"/>
        <v/>
      </c>
      <c r="U54" s="1"/>
      <c r="V54" s="44" t="str">
        <f t="shared" si="1"/>
        <v>Đạt</v>
      </c>
      <c r="W54" s="44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4"/>
    </row>
    <row r="55" spans="2:38" ht="18.75" customHeight="1" x14ac:dyDescent="0.35">
      <c r="B55" s="46">
        <v>47</v>
      </c>
      <c r="C55" s="47" t="s">
        <v>401</v>
      </c>
      <c r="D55" s="48" t="s">
        <v>402</v>
      </c>
      <c r="E55" s="49" t="s">
        <v>403</v>
      </c>
      <c r="F55" s="50"/>
      <c r="G55" s="47" t="s">
        <v>108</v>
      </c>
      <c r="H55" s="51">
        <v>9</v>
      </c>
      <c r="I55" s="52">
        <v>5</v>
      </c>
      <c r="J55" s="37" t="s">
        <v>38</v>
      </c>
      <c r="K55" s="52">
        <v>6</v>
      </c>
      <c r="L55" s="58"/>
      <c r="M55" s="58"/>
      <c r="N55" s="58"/>
      <c r="O55" s="58"/>
      <c r="P55" s="54">
        <v>4</v>
      </c>
      <c r="Q55" s="55">
        <f t="shared" si="2"/>
        <v>4.8</v>
      </c>
      <c r="R55" s="56" t="str">
        <f t="shared" si="4"/>
        <v>D</v>
      </c>
      <c r="S55" s="57" t="str">
        <f t="shared" si="0"/>
        <v>Trung bình yếu</v>
      </c>
      <c r="T55" s="41" t="str">
        <f t="shared" si="3"/>
        <v/>
      </c>
      <c r="U55" s="1"/>
      <c r="V55" s="44" t="str">
        <f t="shared" si="1"/>
        <v>Đạt</v>
      </c>
      <c r="W55" s="44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4"/>
    </row>
    <row r="56" spans="2:38" ht="18.75" customHeight="1" x14ac:dyDescent="0.35">
      <c r="B56" s="46">
        <v>48</v>
      </c>
      <c r="C56" s="47" t="s">
        <v>404</v>
      </c>
      <c r="D56" s="48" t="s">
        <v>405</v>
      </c>
      <c r="E56" s="49" t="s">
        <v>403</v>
      </c>
      <c r="F56" s="50"/>
      <c r="G56" s="47" t="s">
        <v>474</v>
      </c>
      <c r="H56" s="51">
        <v>10</v>
      </c>
      <c r="I56" s="52">
        <v>6</v>
      </c>
      <c r="J56" s="37" t="s">
        <v>38</v>
      </c>
      <c r="K56" s="52">
        <v>7</v>
      </c>
      <c r="L56" s="58"/>
      <c r="M56" s="58"/>
      <c r="N56" s="58"/>
      <c r="O56" s="58"/>
      <c r="P56" s="54">
        <v>3</v>
      </c>
      <c r="Q56" s="55">
        <f t="shared" si="2"/>
        <v>4.4000000000000004</v>
      </c>
      <c r="R56" s="56" t="str">
        <f t="shared" si="4"/>
        <v>D</v>
      </c>
      <c r="S56" s="57" t="str">
        <f t="shared" si="0"/>
        <v>Trung bình yếu</v>
      </c>
      <c r="T56" s="41" t="str">
        <f t="shared" si="3"/>
        <v/>
      </c>
      <c r="U56" s="1"/>
      <c r="V56" s="44" t="str">
        <f t="shared" si="1"/>
        <v>Đạt</v>
      </c>
      <c r="W56" s="44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4"/>
    </row>
    <row r="57" spans="2:38" ht="18.75" customHeight="1" x14ac:dyDescent="0.35">
      <c r="B57" s="46">
        <v>49</v>
      </c>
      <c r="C57" s="47" t="s">
        <v>406</v>
      </c>
      <c r="D57" s="48" t="s">
        <v>182</v>
      </c>
      <c r="E57" s="49" t="s">
        <v>403</v>
      </c>
      <c r="F57" s="50"/>
      <c r="G57" s="47" t="s">
        <v>477</v>
      </c>
      <c r="H57" s="51">
        <v>10</v>
      </c>
      <c r="I57" s="52">
        <v>6</v>
      </c>
      <c r="J57" s="37" t="s">
        <v>38</v>
      </c>
      <c r="K57" s="52">
        <v>6</v>
      </c>
      <c r="L57" s="58"/>
      <c r="M57" s="58"/>
      <c r="N57" s="58"/>
      <c r="O57" s="58"/>
      <c r="P57" s="54">
        <v>4</v>
      </c>
      <c r="Q57" s="55">
        <f t="shared" si="2"/>
        <v>5</v>
      </c>
      <c r="R57" s="56" t="str">
        <f t="shared" si="4"/>
        <v>D+</v>
      </c>
      <c r="S57" s="57" t="str">
        <f t="shared" si="0"/>
        <v>Trung bình yếu</v>
      </c>
      <c r="T57" s="41" t="str">
        <f t="shared" si="3"/>
        <v/>
      </c>
      <c r="U57" s="1"/>
      <c r="V57" s="44" t="str">
        <f t="shared" si="1"/>
        <v>Đạt</v>
      </c>
      <c r="W57" s="44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4"/>
    </row>
    <row r="58" spans="2:38" ht="18.75" customHeight="1" x14ac:dyDescent="0.35">
      <c r="B58" s="46">
        <v>50</v>
      </c>
      <c r="C58" s="47" t="s">
        <v>407</v>
      </c>
      <c r="D58" s="48" t="s">
        <v>408</v>
      </c>
      <c r="E58" s="49" t="s">
        <v>409</v>
      </c>
      <c r="F58" s="50"/>
      <c r="G58" s="47" t="s">
        <v>478</v>
      </c>
      <c r="H58" s="51">
        <v>8</v>
      </c>
      <c r="I58" s="52">
        <v>6</v>
      </c>
      <c r="J58" s="37" t="s">
        <v>38</v>
      </c>
      <c r="K58" s="52">
        <v>6</v>
      </c>
      <c r="L58" s="58"/>
      <c r="M58" s="58"/>
      <c r="N58" s="58"/>
      <c r="O58" s="58"/>
      <c r="P58" s="54">
        <v>4</v>
      </c>
      <c r="Q58" s="55">
        <f t="shared" si="2"/>
        <v>4.8</v>
      </c>
      <c r="R58" s="56" t="str">
        <f t="shared" si="4"/>
        <v>D</v>
      </c>
      <c r="S58" s="57" t="str">
        <f t="shared" si="0"/>
        <v>Trung bình yếu</v>
      </c>
      <c r="T58" s="41" t="str">
        <f t="shared" si="3"/>
        <v/>
      </c>
      <c r="U58" s="1"/>
      <c r="V58" s="44" t="str">
        <f t="shared" si="1"/>
        <v>Đạt</v>
      </c>
      <c r="W58" s="44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4"/>
    </row>
    <row r="59" spans="2:38" ht="18.75" customHeight="1" x14ac:dyDescent="0.35">
      <c r="B59" s="46">
        <v>51</v>
      </c>
      <c r="C59" s="47" t="s">
        <v>410</v>
      </c>
      <c r="D59" s="48" t="s">
        <v>411</v>
      </c>
      <c r="E59" s="49" t="s">
        <v>409</v>
      </c>
      <c r="F59" s="50"/>
      <c r="G59" s="47" t="s">
        <v>89</v>
      </c>
      <c r="H59" s="51">
        <v>9</v>
      </c>
      <c r="I59" s="52">
        <v>6</v>
      </c>
      <c r="J59" s="37" t="s">
        <v>38</v>
      </c>
      <c r="K59" s="52">
        <v>7</v>
      </c>
      <c r="L59" s="58"/>
      <c r="M59" s="58"/>
      <c r="N59" s="58"/>
      <c r="O59" s="58"/>
      <c r="P59" s="54">
        <v>3</v>
      </c>
      <c r="Q59" s="55">
        <f t="shared" si="2"/>
        <v>4.3</v>
      </c>
      <c r="R59" s="56" t="str">
        <f t="shared" si="4"/>
        <v>D</v>
      </c>
      <c r="S59" s="57" t="str">
        <f t="shared" si="0"/>
        <v>Trung bình yếu</v>
      </c>
      <c r="T59" s="41" t="str">
        <f t="shared" si="3"/>
        <v/>
      </c>
      <c r="U59" s="1"/>
      <c r="V59" s="44" t="str">
        <f t="shared" si="1"/>
        <v>Đạt</v>
      </c>
      <c r="W59" s="44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4"/>
    </row>
    <row r="60" spans="2:38" ht="18.75" customHeight="1" x14ac:dyDescent="0.35">
      <c r="B60" s="46">
        <v>52</v>
      </c>
      <c r="C60" s="47" t="s">
        <v>412</v>
      </c>
      <c r="D60" s="48" t="s">
        <v>413</v>
      </c>
      <c r="E60" s="49" t="s">
        <v>414</v>
      </c>
      <c r="F60" s="50"/>
      <c r="G60" s="47" t="s">
        <v>479</v>
      </c>
      <c r="H60" s="51">
        <v>10</v>
      </c>
      <c r="I60" s="52">
        <v>6</v>
      </c>
      <c r="J60" s="37" t="s">
        <v>38</v>
      </c>
      <c r="K60" s="52">
        <v>6</v>
      </c>
      <c r="L60" s="58"/>
      <c r="M60" s="58"/>
      <c r="N60" s="58"/>
      <c r="O60" s="58"/>
      <c r="P60" s="54">
        <v>7</v>
      </c>
      <c r="Q60" s="55">
        <f t="shared" si="2"/>
        <v>7.1</v>
      </c>
      <c r="R60" s="56" t="str">
        <f t="shared" si="4"/>
        <v>B</v>
      </c>
      <c r="S60" s="57" t="str">
        <f t="shared" si="0"/>
        <v>Khá</v>
      </c>
      <c r="T60" s="41" t="str">
        <f t="shared" si="3"/>
        <v/>
      </c>
      <c r="U60" s="1"/>
      <c r="V60" s="44" t="str">
        <f t="shared" si="1"/>
        <v>Đạt</v>
      </c>
      <c r="W60" s="44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4"/>
    </row>
    <row r="61" spans="2:38" ht="18.75" customHeight="1" x14ac:dyDescent="0.35">
      <c r="B61" s="46">
        <v>53</v>
      </c>
      <c r="C61" s="47" t="s">
        <v>415</v>
      </c>
      <c r="D61" s="48" t="s">
        <v>137</v>
      </c>
      <c r="E61" s="49" t="s">
        <v>416</v>
      </c>
      <c r="F61" s="50"/>
      <c r="G61" s="47" t="s">
        <v>108</v>
      </c>
      <c r="H61" s="51">
        <v>9</v>
      </c>
      <c r="I61" s="52">
        <v>7</v>
      </c>
      <c r="J61" s="37" t="s">
        <v>38</v>
      </c>
      <c r="K61" s="52">
        <v>6</v>
      </c>
      <c r="L61" s="58"/>
      <c r="M61" s="58"/>
      <c r="N61" s="58"/>
      <c r="O61" s="58"/>
      <c r="P61" s="54">
        <v>5</v>
      </c>
      <c r="Q61" s="55">
        <f t="shared" si="2"/>
        <v>5.7</v>
      </c>
      <c r="R61" s="56" t="str">
        <f t="shared" si="4"/>
        <v>C</v>
      </c>
      <c r="S61" s="57" t="str">
        <f t="shared" si="0"/>
        <v>Trung bình</v>
      </c>
      <c r="T61" s="41" t="str">
        <f t="shared" si="3"/>
        <v/>
      </c>
      <c r="U61" s="1"/>
      <c r="V61" s="44" t="str">
        <f t="shared" si="1"/>
        <v>Đạt</v>
      </c>
      <c r="W61" s="44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4"/>
    </row>
    <row r="62" spans="2:38" ht="18.75" customHeight="1" x14ac:dyDescent="0.35">
      <c r="B62" s="46">
        <v>54</v>
      </c>
      <c r="C62" s="47" t="s">
        <v>417</v>
      </c>
      <c r="D62" s="48" t="s">
        <v>418</v>
      </c>
      <c r="E62" s="49" t="s">
        <v>226</v>
      </c>
      <c r="F62" s="50"/>
      <c r="G62" s="47" t="s">
        <v>480</v>
      </c>
      <c r="H62" s="51">
        <v>8</v>
      </c>
      <c r="I62" s="52">
        <v>7</v>
      </c>
      <c r="J62" s="37" t="s">
        <v>38</v>
      </c>
      <c r="K62" s="52">
        <v>7</v>
      </c>
      <c r="L62" s="58"/>
      <c r="M62" s="58"/>
      <c r="N62" s="58"/>
      <c r="O62" s="58"/>
      <c r="P62" s="54">
        <v>8</v>
      </c>
      <c r="Q62" s="55">
        <f t="shared" si="2"/>
        <v>7.8</v>
      </c>
      <c r="R62" s="56" t="str">
        <f t="shared" si="4"/>
        <v>B</v>
      </c>
      <c r="S62" s="57" t="str">
        <f t="shared" si="0"/>
        <v>Khá</v>
      </c>
      <c r="T62" s="41" t="str">
        <f t="shared" si="3"/>
        <v/>
      </c>
      <c r="U62" s="1"/>
      <c r="V62" s="44" t="str">
        <f t="shared" si="1"/>
        <v>Đạt</v>
      </c>
      <c r="W62" s="44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4"/>
    </row>
    <row r="63" spans="2:38" ht="18.75" customHeight="1" x14ac:dyDescent="0.35">
      <c r="B63" s="46">
        <v>55</v>
      </c>
      <c r="C63" s="47" t="s">
        <v>419</v>
      </c>
      <c r="D63" s="48" t="s">
        <v>420</v>
      </c>
      <c r="E63" s="49" t="s">
        <v>226</v>
      </c>
      <c r="F63" s="50"/>
      <c r="G63" s="47" t="s">
        <v>289</v>
      </c>
      <c r="H63" s="51">
        <v>10</v>
      </c>
      <c r="I63" s="52">
        <v>7</v>
      </c>
      <c r="J63" s="37" t="s">
        <v>38</v>
      </c>
      <c r="K63" s="52">
        <v>7</v>
      </c>
      <c r="L63" s="58"/>
      <c r="M63" s="58"/>
      <c r="N63" s="58"/>
      <c r="O63" s="58"/>
      <c r="P63" s="54">
        <v>4</v>
      </c>
      <c r="Q63" s="55">
        <f t="shared" si="2"/>
        <v>5.2</v>
      </c>
      <c r="R63" s="56" t="str">
        <f t="shared" si="4"/>
        <v>D+</v>
      </c>
      <c r="S63" s="57" t="str">
        <f t="shared" si="0"/>
        <v>Trung bình yếu</v>
      </c>
      <c r="T63" s="41" t="str">
        <f t="shared" si="3"/>
        <v/>
      </c>
      <c r="U63" s="1"/>
      <c r="V63" s="44" t="str">
        <f t="shared" si="1"/>
        <v>Đạt</v>
      </c>
      <c r="W63" s="44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4"/>
    </row>
    <row r="64" spans="2:38" ht="18.75" customHeight="1" x14ac:dyDescent="0.35">
      <c r="B64" s="46">
        <v>56</v>
      </c>
      <c r="C64" s="47" t="s">
        <v>421</v>
      </c>
      <c r="D64" s="48" t="s">
        <v>422</v>
      </c>
      <c r="E64" s="49" t="s">
        <v>226</v>
      </c>
      <c r="F64" s="50"/>
      <c r="G64" s="47" t="s">
        <v>297</v>
      </c>
      <c r="H64" s="51">
        <v>10</v>
      </c>
      <c r="I64" s="52">
        <v>7</v>
      </c>
      <c r="J64" s="37" t="s">
        <v>38</v>
      </c>
      <c r="K64" s="52">
        <v>6</v>
      </c>
      <c r="L64" s="58"/>
      <c r="M64" s="58"/>
      <c r="N64" s="58"/>
      <c r="O64" s="58"/>
      <c r="P64" s="54">
        <v>6</v>
      </c>
      <c r="Q64" s="55">
        <f t="shared" si="2"/>
        <v>6.5</v>
      </c>
      <c r="R64" s="56" t="str">
        <f t="shared" si="4"/>
        <v>C+</v>
      </c>
      <c r="S64" s="57" t="str">
        <f t="shared" si="0"/>
        <v>Trung bình</v>
      </c>
      <c r="T64" s="41" t="str">
        <f t="shared" si="3"/>
        <v/>
      </c>
      <c r="U64" s="1"/>
      <c r="V64" s="44" t="str">
        <f t="shared" si="1"/>
        <v>Đạt</v>
      </c>
      <c r="W64" s="4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4"/>
    </row>
    <row r="65" spans="2:38" ht="18.75" customHeight="1" x14ac:dyDescent="0.35">
      <c r="B65" s="46">
        <v>57</v>
      </c>
      <c r="C65" s="47" t="s">
        <v>423</v>
      </c>
      <c r="D65" s="48" t="s">
        <v>424</v>
      </c>
      <c r="E65" s="49" t="s">
        <v>425</v>
      </c>
      <c r="F65" s="50"/>
      <c r="G65" s="47" t="s">
        <v>108</v>
      </c>
      <c r="H65" s="51">
        <v>10</v>
      </c>
      <c r="I65" s="52">
        <v>6</v>
      </c>
      <c r="J65" s="37" t="s">
        <v>38</v>
      </c>
      <c r="K65" s="52">
        <v>7</v>
      </c>
      <c r="L65" s="58"/>
      <c r="M65" s="58"/>
      <c r="N65" s="58"/>
      <c r="O65" s="58"/>
      <c r="P65" s="54">
        <v>5</v>
      </c>
      <c r="Q65" s="55">
        <f t="shared" si="2"/>
        <v>5.8</v>
      </c>
      <c r="R65" s="56" t="str">
        <f t="shared" si="4"/>
        <v>C</v>
      </c>
      <c r="S65" s="57" t="str">
        <f t="shared" si="0"/>
        <v>Trung bình</v>
      </c>
      <c r="T65" s="41" t="str">
        <f t="shared" si="3"/>
        <v/>
      </c>
      <c r="U65" s="1"/>
      <c r="V65" s="44" t="str">
        <f t="shared" si="1"/>
        <v>Đạt</v>
      </c>
      <c r="W65" s="4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4"/>
    </row>
    <row r="66" spans="2:38" ht="18.75" customHeight="1" x14ac:dyDescent="0.35">
      <c r="B66" s="46">
        <v>58</v>
      </c>
      <c r="C66" s="47" t="s">
        <v>426</v>
      </c>
      <c r="D66" s="48" t="s">
        <v>366</v>
      </c>
      <c r="E66" s="49" t="s">
        <v>427</v>
      </c>
      <c r="F66" s="50"/>
      <c r="G66" s="47" t="s">
        <v>479</v>
      </c>
      <c r="H66" s="51">
        <v>10</v>
      </c>
      <c r="I66" s="52">
        <v>7</v>
      </c>
      <c r="J66" s="37" t="s">
        <v>38</v>
      </c>
      <c r="K66" s="52">
        <v>7</v>
      </c>
      <c r="L66" s="58"/>
      <c r="M66" s="58"/>
      <c r="N66" s="58"/>
      <c r="O66" s="58"/>
      <c r="P66" s="54">
        <v>4</v>
      </c>
      <c r="Q66" s="55">
        <f t="shared" si="2"/>
        <v>5.2</v>
      </c>
      <c r="R66" s="56" t="str">
        <f t="shared" si="4"/>
        <v>D+</v>
      </c>
      <c r="S66" s="57" t="str">
        <f t="shared" si="0"/>
        <v>Trung bình yếu</v>
      </c>
      <c r="T66" s="41" t="str">
        <f t="shared" si="3"/>
        <v/>
      </c>
      <c r="U66" s="1"/>
      <c r="V66" s="44" t="str">
        <f t="shared" si="1"/>
        <v>Đạt</v>
      </c>
      <c r="W66" s="44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4"/>
    </row>
    <row r="67" spans="2:38" ht="18.75" customHeight="1" x14ac:dyDescent="0.35">
      <c r="B67" s="46">
        <v>59</v>
      </c>
      <c r="C67" s="47" t="s">
        <v>428</v>
      </c>
      <c r="D67" s="48" t="s">
        <v>257</v>
      </c>
      <c r="E67" s="49" t="s">
        <v>429</v>
      </c>
      <c r="F67" s="50"/>
      <c r="G67" s="47" t="s">
        <v>481</v>
      </c>
      <c r="H67" s="51">
        <v>10</v>
      </c>
      <c r="I67" s="52">
        <v>7</v>
      </c>
      <c r="J67" s="37" t="s">
        <v>38</v>
      </c>
      <c r="K67" s="52">
        <v>6</v>
      </c>
      <c r="L67" s="58"/>
      <c r="M67" s="58"/>
      <c r="N67" s="58"/>
      <c r="O67" s="58"/>
      <c r="P67" s="54">
        <v>4</v>
      </c>
      <c r="Q67" s="55">
        <f t="shared" si="2"/>
        <v>5.0999999999999996</v>
      </c>
      <c r="R67" s="56" t="str">
        <f t="shared" si="4"/>
        <v>D+</v>
      </c>
      <c r="S67" s="57" t="str">
        <f t="shared" si="0"/>
        <v>Trung bình yếu</v>
      </c>
      <c r="T67" s="41" t="str">
        <f t="shared" si="3"/>
        <v/>
      </c>
      <c r="U67" s="1"/>
      <c r="V67" s="44" t="str">
        <f t="shared" si="1"/>
        <v>Đạt</v>
      </c>
      <c r="W67" s="44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4"/>
    </row>
    <row r="68" spans="2:38" ht="18.75" customHeight="1" x14ac:dyDescent="0.35">
      <c r="B68" s="46">
        <v>60</v>
      </c>
      <c r="C68" s="47" t="s">
        <v>430</v>
      </c>
      <c r="D68" s="48" t="s">
        <v>431</v>
      </c>
      <c r="E68" s="49" t="s">
        <v>432</v>
      </c>
      <c r="F68" s="50"/>
      <c r="G68" s="47" t="s">
        <v>297</v>
      </c>
      <c r="H68" s="51">
        <v>8</v>
      </c>
      <c r="I68" s="52">
        <v>6</v>
      </c>
      <c r="J68" s="37" t="s">
        <v>38</v>
      </c>
      <c r="K68" s="52">
        <v>5</v>
      </c>
      <c r="L68" s="58"/>
      <c r="M68" s="58"/>
      <c r="N68" s="58"/>
      <c r="O68" s="58"/>
      <c r="P68" s="54">
        <v>3</v>
      </c>
      <c r="Q68" s="55">
        <f t="shared" si="2"/>
        <v>4</v>
      </c>
      <c r="R68" s="56" t="str">
        <f t="shared" si="4"/>
        <v>D</v>
      </c>
      <c r="S68" s="57" t="str">
        <f t="shared" si="0"/>
        <v>Trung bình yếu</v>
      </c>
      <c r="T68" s="41" t="str">
        <f t="shared" si="3"/>
        <v/>
      </c>
      <c r="U68" s="1"/>
      <c r="V68" s="44" t="str">
        <f t="shared" si="1"/>
        <v>Đạt</v>
      </c>
      <c r="W68" s="44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4"/>
    </row>
    <row r="69" spans="2:38" ht="18.75" customHeight="1" x14ac:dyDescent="0.35">
      <c r="B69" s="46">
        <v>61</v>
      </c>
      <c r="C69" s="47" t="s">
        <v>433</v>
      </c>
      <c r="D69" s="48" t="s">
        <v>158</v>
      </c>
      <c r="E69" s="49" t="s">
        <v>434</v>
      </c>
      <c r="F69" s="50"/>
      <c r="G69" s="47" t="s">
        <v>108</v>
      </c>
      <c r="H69" s="51">
        <v>9</v>
      </c>
      <c r="I69" s="52">
        <v>5</v>
      </c>
      <c r="J69" s="37" t="s">
        <v>38</v>
      </c>
      <c r="K69" s="52">
        <v>6</v>
      </c>
      <c r="L69" s="58"/>
      <c r="M69" s="58"/>
      <c r="N69" s="58"/>
      <c r="O69" s="58"/>
      <c r="P69" s="54">
        <v>3</v>
      </c>
      <c r="Q69" s="55">
        <f t="shared" si="2"/>
        <v>4.0999999999999996</v>
      </c>
      <c r="R69" s="56" t="str">
        <f t="shared" si="4"/>
        <v>D</v>
      </c>
      <c r="S69" s="57" t="str">
        <f t="shared" si="0"/>
        <v>Trung bình yếu</v>
      </c>
      <c r="T69" s="41" t="str">
        <f t="shared" si="3"/>
        <v/>
      </c>
      <c r="U69" s="1"/>
      <c r="V69" s="44" t="str">
        <f t="shared" si="1"/>
        <v>Đạt</v>
      </c>
      <c r="W69" s="44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4"/>
    </row>
    <row r="70" spans="2:38" ht="18.75" customHeight="1" x14ac:dyDescent="0.35">
      <c r="B70" s="46">
        <v>62</v>
      </c>
      <c r="C70" s="47" t="s">
        <v>435</v>
      </c>
      <c r="D70" s="48" t="s">
        <v>282</v>
      </c>
      <c r="E70" s="49" t="s">
        <v>436</v>
      </c>
      <c r="F70" s="50"/>
      <c r="G70" s="47" t="s">
        <v>479</v>
      </c>
      <c r="H70" s="51">
        <v>10</v>
      </c>
      <c r="I70" s="52">
        <v>8</v>
      </c>
      <c r="J70" s="37" t="s">
        <v>38</v>
      </c>
      <c r="K70" s="52">
        <v>7</v>
      </c>
      <c r="L70" s="58"/>
      <c r="M70" s="58"/>
      <c r="N70" s="58"/>
      <c r="O70" s="58"/>
      <c r="P70" s="54">
        <v>3</v>
      </c>
      <c r="Q70" s="55">
        <f t="shared" si="2"/>
        <v>4.5999999999999996</v>
      </c>
      <c r="R70" s="56" t="str">
        <f t="shared" si="4"/>
        <v>D</v>
      </c>
      <c r="S70" s="57" t="str">
        <f t="shared" si="0"/>
        <v>Trung bình yếu</v>
      </c>
      <c r="T70" s="41" t="str">
        <f t="shared" si="3"/>
        <v/>
      </c>
      <c r="U70" s="1"/>
      <c r="V70" s="44" t="str">
        <f t="shared" si="1"/>
        <v>Đạt</v>
      </c>
      <c r="W70" s="44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4"/>
    </row>
    <row r="71" spans="2:38" ht="18.75" customHeight="1" x14ac:dyDescent="0.35">
      <c r="B71" s="46">
        <v>63</v>
      </c>
      <c r="C71" s="47" t="s">
        <v>437</v>
      </c>
      <c r="D71" s="48" t="s">
        <v>438</v>
      </c>
      <c r="E71" s="49" t="s">
        <v>250</v>
      </c>
      <c r="F71" s="50"/>
      <c r="G71" s="47" t="s">
        <v>478</v>
      </c>
      <c r="H71" s="51">
        <v>9</v>
      </c>
      <c r="I71" s="52">
        <v>6</v>
      </c>
      <c r="J71" s="37" t="s">
        <v>38</v>
      </c>
      <c r="K71" s="52">
        <v>6</v>
      </c>
      <c r="L71" s="58"/>
      <c r="M71" s="58"/>
      <c r="N71" s="58"/>
      <c r="O71" s="58"/>
      <c r="P71" s="54">
        <v>4</v>
      </c>
      <c r="Q71" s="55">
        <f t="shared" si="2"/>
        <v>4.9000000000000004</v>
      </c>
      <c r="R71" s="56" t="str">
        <f t="shared" si="4"/>
        <v>D</v>
      </c>
      <c r="S71" s="57" t="str">
        <f t="shared" si="0"/>
        <v>Trung bình yếu</v>
      </c>
      <c r="T71" s="41" t="str">
        <f t="shared" si="3"/>
        <v/>
      </c>
      <c r="U71" s="1"/>
      <c r="V71" s="44" t="str">
        <f t="shared" si="1"/>
        <v>Đạt</v>
      </c>
      <c r="W71" s="44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4"/>
    </row>
    <row r="72" spans="2:38" ht="18.75" customHeight="1" x14ac:dyDescent="0.35">
      <c r="B72" s="46">
        <v>64</v>
      </c>
      <c r="C72" s="47" t="s">
        <v>439</v>
      </c>
      <c r="D72" s="48" t="s">
        <v>440</v>
      </c>
      <c r="E72" s="49" t="s">
        <v>441</v>
      </c>
      <c r="F72" s="50"/>
      <c r="G72" s="47" t="s">
        <v>153</v>
      </c>
      <c r="H72" s="51">
        <v>10</v>
      </c>
      <c r="I72" s="52">
        <v>7</v>
      </c>
      <c r="J72" s="37" t="s">
        <v>38</v>
      </c>
      <c r="K72" s="52">
        <v>7</v>
      </c>
      <c r="L72" s="58"/>
      <c r="M72" s="58"/>
      <c r="N72" s="58"/>
      <c r="O72" s="58"/>
      <c r="P72" s="54">
        <v>6</v>
      </c>
      <c r="Q72" s="55">
        <f t="shared" si="2"/>
        <v>6.6</v>
      </c>
      <c r="R72" s="56" t="str">
        <f t="shared" si="4"/>
        <v>C+</v>
      </c>
      <c r="S72" s="57" t="str">
        <f t="shared" si="0"/>
        <v>Trung bình</v>
      </c>
      <c r="T72" s="41" t="str">
        <f t="shared" si="3"/>
        <v/>
      </c>
      <c r="U72" s="1"/>
      <c r="V72" s="44" t="str">
        <f t="shared" si="1"/>
        <v>Đạt</v>
      </c>
      <c r="W72" s="44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4"/>
    </row>
    <row r="73" spans="2:38" ht="18.75" customHeight="1" x14ac:dyDescent="0.35">
      <c r="B73" s="46">
        <v>65</v>
      </c>
      <c r="C73" s="47" t="s">
        <v>442</v>
      </c>
      <c r="D73" s="48" t="s">
        <v>443</v>
      </c>
      <c r="E73" s="49" t="s">
        <v>444</v>
      </c>
      <c r="F73" s="50"/>
      <c r="G73" s="47" t="s">
        <v>482</v>
      </c>
      <c r="H73" s="51">
        <v>9</v>
      </c>
      <c r="I73" s="52">
        <v>5</v>
      </c>
      <c r="J73" s="37" t="s">
        <v>38</v>
      </c>
      <c r="K73" s="52">
        <v>6</v>
      </c>
      <c r="L73" s="58"/>
      <c r="M73" s="58"/>
      <c r="N73" s="58"/>
      <c r="O73" s="58"/>
      <c r="P73" s="54">
        <v>1</v>
      </c>
      <c r="Q73" s="55">
        <f t="shared" si="2"/>
        <v>2.7</v>
      </c>
      <c r="R73" s="56" t="str">
        <f t="shared" si="4"/>
        <v>F</v>
      </c>
      <c r="S73" s="57" t="str">
        <f t="shared" si="0"/>
        <v>Kém</v>
      </c>
      <c r="T73" s="41" t="str">
        <f t="shared" si="3"/>
        <v/>
      </c>
      <c r="U73" s="1"/>
      <c r="V73" s="44" t="str">
        <f t="shared" ref="V73:V82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Học lại</v>
      </c>
      <c r="W73" s="44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4"/>
    </row>
    <row r="74" spans="2:38" ht="18.75" customHeight="1" x14ac:dyDescent="0.35">
      <c r="B74" s="46">
        <v>66</v>
      </c>
      <c r="C74" s="47" t="s">
        <v>445</v>
      </c>
      <c r="D74" s="48" t="s">
        <v>158</v>
      </c>
      <c r="E74" s="49" t="s">
        <v>446</v>
      </c>
      <c r="F74" s="50"/>
      <c r="G74" s="47" t="s">
        <v>474</v>
      </c>
      <c r="H74" s="51">
        <v>10</v>
      </c>
      <c r="I74" s="52">
        <v>7</v>
      </c>
      <c r="J74" s="37" t="s">
        <v>38</v>
      </c>
      <c r="K74" s="52">
        <v>6</v>
      </c>
      <c r="L74" s="58"/>
      <c r="M74" s="58"/>
      <c r="N74" s="58"/>
      <c r="O74" s="58"/>
      <c r="P74" s="54">
        <v>3</v>
      </c>
      <c r="Q74" s="55">
        <f t="shared" ref="Q74:Q82" si="6">IF(P74="H","I",IF(OR(P74="DC",P74="C",P74="V"),0,ROUND(SUMPRODUCT(H74:P74,$H$8:$P$8)/100,1)))</f>
        <v>4.4000000000000004</v>
      </c>
      <c r="R74" s="56" t="str">
        <f t="shared" si="4"/>
        <v>D</v>
      </c>
      <c r="S74" s="57" t="str">
        <f t="shared" si="0"/>
        <v>Trung bình yếu</v>
      </c>
      <c r="T74" s="41" t="str">
        <f t="shared" ref="T74:T82" si="7">+IF(OR($H74=0,$I74=0,$J74=0,$K74=0),"Không đủ ĐKDT",IF(AND(P74=0,Q74&gt;=4),"Không đạt",IF(P74="V", "Vắng", IF(P74="DC", "Đình chỉ thi",IF(P74="H", "Vắng có phép","")))))</f>
        <v/>
      </c>
      <c r="U74" s="1"/>
      <c r="V74" s="44" t="str">
        <f t="shared" si="5"/>
        <v>Đạt</v>
      </c>
      <c r="W74" s="44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4"/>
    </row>
    <row r="75" spans="2:38" ht="18.75" customHeight="1" x14ac:dyDescent="0.35">
      <c r="B75" s="46">
        <v>67</v>
      </c>
      <c r="C75" s="47" t="s">
        <v>447</v>
      </c>
      <c r="D75" s="48" t="s">
        <v>448</v>
      </c>
      <c r="E75" s="49" t="s">
        <v>258</v>
      </c>
      <c r="F75" s="50"/>
      <c r="G75" s="47" t="s">
        <v>215</v>
      </c>
      <c r="H75" s="51">
        <v>8</v>
      </c>
      <c r="I75" s="52">
        <v>7</v>
      </c>
      <c r="J75" s="37" t="s">
        <v>38</v>
      </c>
      <c r="K75" s="52">
        <v>8</v>
      </c>
      <c r="L75" s="58"/>
      <c r="M75" s="58"/>
      <c r="N75" s="58"/>
      <c r="O75" s="58"/>
      <c r="P75" s="54">
        <v>4</v>
      </c>
      <c r="Q75" s="55">
        <f t="shared" si="6"/>
        <v>5.0999999999999996</v>
      </c>
      <c r="R75" s="56" t="str">
        <f t="shared" si="4"/>
        <v>D+</v>
      </c>
      <c r="S75" s="57" t="str">
        <f t="shared" si="0"/>
        <v>Trung bình yếu</v>
      </c>
      <c r="T75" s="41" t="str">
        <f t="shared" si="7"/>
        <v/>
      </c>
      <c r="U75" s="1"/>
      <c r="V75" s="44" t="str">
        <f t="shared" si="5"/>
        <v>Đạt</v>
      </c>
      <c r="W75" s="44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4"/>
    </row>
    <row r="76" spans="2:38" ht="18.75" customHeight="1" x14ac:dyDescent="0.35">
      <c r="B76" s="46">
        <v>68</v>
      </c>
      <c r="C76" s="47" t="s">
        <v>449</v>
      </c>
      <c r="D76" s="48" t="s">
        <v>450</v>
      </c>
      <c r="E76" s="49" t="s">
        <v>451</v>
      </c>
      <c r="F76" s="50"/>
      <c r="G76" s="47" t="s">
        <v>178</v>
      </c>
      <c r="H76" s="51">
        <v>10</v>
      </c>
      <c r="I76" s="52">
        <v>7</v>
      </c>
      <c r="J76" s="37" t="s">
        <v>38</v>
      </c>
      <c r="K76" s="52">
        <v>7</v>
      </c>
      <c r="L76" s="58"/>
      <c r="M76" s="58"/>
      <c r="N76" s="58"/>
      <c r="O76" s="58"/>
      <c r="P76" s="54">
        <v>5</v>
      </c>
      <c r="Q76" s="55">
        <f t="shared" si="6"/>
        <v>5.9</v>
      </c>
      <c r="R76" s="56" t="str">
        <f t="shared" si="4"/>
        <v>C</v>
      </c>
      <c r="S76" s="57" t="str">
        <f t="shared" si="0"/>
        <v>Trung bình</v>
      </c>
      <c r="T76" s="41" t="str">
        <f t="shared" si="7"/>
        <v/>
      </c>
      <c r="U76" s="1"/>
      <c r="V76" s="44" t="str">
        <f t="shared" si="5"/>
        <v>Đạt</v>
      </c>
      <c r="W76" s="44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4"/>
    </row>
    <row r="77" spans="2:38" ht="18.75" customHeight="1" x14ac:dyDescent="0.35">
      <c r="B77" s="46">
        <v>69</v>
      </c>
      <c r="C77" s="47" t="s">
        <v>452</v>
      </c>
      <c r="D77" s="48" t="s">
        <v>453</v>
      </c>
      <c r="E77" s="49" t="s">
        <v>454</v>
      </c>
      <c r="F77" s="50"/>
      <c r="G77" s="47" t="s">
        <v>483</v>
      </c>
      <c r="H77" s="51">
        <v>9</v>
      </c>
      <c r="I77" s="52">
        <v>6</v>
      </c>
      <c r="J77" s="37" t="s">
        <v>38</v>
      </c>
      <c r="K77" s="52">
        <v>6</v>
      </c>
      <c r="L77" s="58"/>
      <c r="M77" s="58"/>
      <c r="N77" s="58"/>
      <c r="O77" s="58"/>
      <c r="P77" s="54">
        <v>6</v>
      </c>
      <c r="Q77" s="55">
        <f t="shared" si="6"/>
        <v>6.3</v>
      </c>
      <c r="R77" s="56" t="str">
        <f t="shared" si="4"/>
        <v>C</v>
      </c>
      <c r="S77" s="57" t="str">
        <f t="shared" si="0"/>
        <v>Trung bình</v>
      </c>
      <c r="T77" s="41" t="str">
        <f t="shared" si="7"/>
        <v/>
      </c>
      <c r="U77" s="1"/>
      <c r="V77" s="44" t="str">
        <f t="shared" si="5"/>
        <v>Đạt</v>
      </c>
      <c r="W77" s="44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4"/>
    </row>
    <row r="78" spans="2:38" ht="18.75" customHeight="1" x14ac:dyDescent="0.35">
      <c r="B78" s="46">
        <v>70</v>
      </c>
      <c r="C78" s="47" t="s">
        <v>455</v>
      </c>
      <c r="D78" s="48" t="s">
        <v>456</v>
      </c>
      <c r="E78" s="49" t="s">
        <v>280</v>
      </c>
      <c r="F78" s="50"/>
      <c r="G78" s="47" t="s">
        <v>272</v>
      </c>
      <c r="H78" s="51">
        <v>10</v>
      </c>
      <c r="I78" s="52">
        <v>6</v>
      </c>
      <c r="J78" s="37" t="s">
        <v>38</v>
      </c>
      <c r="K78" s="52">
        <v>6</v>
      </c>
      <c r="L78" s="58"/>
      <c r="M78" s="58"/>
      <c r="N78" s="58"/>
      <c r="O78" s="58"/>
      <c r="P78" s="54">
        <v>1</v>
      </c>
      <c r="Q78" s="55">
        <f t="shared" si="6"/>
        <v>2.9</v>
      </c>
      <c r="R78" s="56" t="str">
        <f t="shared" si="4"/>
        <v>F</v>
      </c>
      <c r="S78" s="57" t="str">
        <f t="shared" si="0"/>
        <v>Kém</v>
      </c>
      <c r="T78" s="41" t="str">
        <f t="shared" si="7"/>
        <v/>
      </c>
      <c r="U78" s="1"/>
      <c r="V78" s="44" t="str">
        <f t="shared" si="5"/>
        <v>Học lại</v>
      </c>
      <c r="W78" s="44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4"/>
    </row>
    <row r="79" spans="2:38" ht="18.75" customHeight="1" x14ac:dyDescent="0.35">
      <c r="B79" s="46">
        <v>71</v>
      </c>
      <c r="C79" s="47" t="s">
        <v>457</v>
      </c>
      <c r="D79" s="48" t="s">
        <v>458</v>
      </c>
      <c r="E79" s="49" t="s">
        <v>292</v>
      </c>
      <c r="F79" s="50"/>
      <c r="G79" s="47" t="s">
        <v>104</v>
      </c>
      <c r="H79" s="51">
        <v>9</v>
      </c>
      <c r="I79" s="52">
        <v>8</v>
      </c>
      <c r="J79" s="37" t="s">
        <v>38</v>
      </c>
      <c r="K79" s="52">
        <v>7</v>
      </c>
      <c r="L79" s="58"/>
      <c r="M79" s="58"/>
      <c r="N79" s="58"/>
      <c r="O79" s="58"/>
      <c r="P79" s="54">
        <v>3</v>
      </c>
      <c r="Q79" s="55">
        <f t="shared" si="6"/>
        <v>4.5</v>
      </c>
      <c r="R79" s="56" t="str">
        <f t="shared" si="4"/>
        <v>D</v>
      </c>
      <c r="S79" s="57" t="str">
        <f t="shared" si="0"/>
        <v>Trung bình yếu</v>
      </c>
      <c r="T79" s="41" t="str">
        <f t="shared" si="7"/>
        <v/>
      </c>
      <c r="U79" s="1"/>
      <c r="V79" s="44" t="str">
        <f t="shared" si="5"/>
        <v>Đạt</v>
      </c>
      <c r="W79" s="44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4"/>
    </row>
    <row r="80" spans="2:38" ht="18.75" customHeight="1" x14ac:dyDescent="0.35">
      <c r="B80" s="46">
        <v>72</v>
      </c>
      <c r="C80" s="47" t="s">
        <v>459</v>
      </c>
      <c r="D80" s="48" t="s">
        <v>257</v>
      </c>
      <c r="E80" s="49" t="s">
        <v>460</v>
      </c>
      <c r="F80" s="50"/>
      <c r="G80" s="47" t="s">
        <v>89</v>
      </c>
      <c r="H80" s="51">
        <v>9</v>
      </c>
      <c r="I80" s="52">
        <v>7</v>
      </c>
      <c r="J80" s="37" t="s">
        <v>38</v>
      </c>
      <c r="K80" s="52">
        <v>6</v>
      </c>
      <c r="L80" s="58"/>
      <c r="M80" s="58"/>
      <c r="N80" s="58"/>
      <c r="O80" s="58"/>
      <c r="P80" s="54">
        <v>3</v>
      </c>
      <c r="Q80" s="55">
        <f t="shared" si="6"/>
        <v>4.3</v>
      </c>
      <c r="R80" s="56" t="str">
        <f t="shared" si="4"/>
        <v>D</v>
      </c>
      <c r="S80" s="57" t="str">
        <f t="shared" si="0"/>
        <v>Trung bình yếu</v>
      </c>
      <c r="T80" s="41" t="str">
        <f t="shared" si="7"/>
        <v/>
      </c>
      <c r="U80" s="1"/>
      <c r="V80" s="44" t="str">
        <f t="shared" si="5"/>
        <v>Đạt</v>
      </c>
      <c r="W80" s="44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64"/>
    </row>
    <row r="81" spans="1:38" ht="18.75" customHeight="1" x14ac:dyDescent="0.35">
      <c r="B81" s="46">
        <v>73</v>
      </c>
      <c r="C81" s="47" t="s">
        <v>461</v>
      </c>
      <c r="D81" s="48" t="s">
        <v>462</v>
      </c>
      <c r="E81" s="49" t="s">
        <v>463</v>
      </c>
      <c r="F81" s="50"/>
      <c r="G81" s="47" t="s">
        <v>484</v>
      </c>
      <c r="H81" s="51">
        <v>10</v>
      </c>
      <c r="I81" s="52">
        <v>7</v>
      </c>
      <c r="J81" s="37" t="s">
        <v>38</v>
      </c>
      <c r="K81" s="52">
        <v>7</v>
      </c>
      <c r="L81" s="58"/>
      <c r="M81" s="58"/>
      <c r="N81" s="58"/>
      <c r="O81" s="58"/>
      <c r="P81" s="54">
        <v>3</v>
      </c>
      <c r="Q81" s="55">
        <f t="shared" si="6"/>
        <v>4.5</v>
      </c>
      <c r="R81" s="56" t="str">
        <f t="shared" si="4"/>
        <v>D</v>
      </c>
      <c r="S81" s="57" t="str">
        <f t="shared" si="0"/>
        <v>Trung bình yếu</v>
      </c>
      <c r="T81" s="41" t="str">
        <f t="shared" si="7"/>
        <v/>
      </c>
      <c r="U81" s="1"/>
      <c r="V81" s="44" t="str">
        <f t="shared" si="5"/>
        <v>Đạt</v>
      </c>
      <c r="W81" s="44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64"/>
    </row>
    <row r="82" spans="1:38" ht="18.75" customHeight="1" x14ac:dyDescent="0.35">
      <c r="B82" s="46">
        <v>74</v>
      </c>
      <c r="C82" s="47" t="s">
        <v>464</v>
      </c>
      <c r="D82" s="48" t="s">
        <v>465</v>
      </c>
      <c r="E82" s="49" t="s">
        <v>305</v>
      </c>
      <c r="F82" s="50"/>
      <c r="G82" s="47" t="s">
        <v>96</v>
      </c>
      <c r="H82" s="51">
        <v>10</v>
      </c>
      <c r="I82" s="52">
        <v>6</v>
      </c>
      <c r="J82" s="37" t="s">
        <v>38</v>
      </c>
      <c r="K82" s="52">
        <v>7</v>
      </c>
      <c r="L82" s="58"/>
      <c r="M82" s="58"/>
      <c r="N82" s="58"/>
      <c r="O82" s="58"/>
      <c r="P82" s="54">
        <v>3</v>
      </c>
      <c r="Q82" s="55">
        <f t="shared" si="6"/>
        <v>4.4000000000000004</v>
      </c>
      <c r="R82" s="56" t="str">
        <f t="shared" si="4"/>
        <v>D</v>
      </c>
      <c r="S82" s="57" t="str">
        <f t="shared" si="0"/>
        <v>Trung bình yếu</v>
      </c>
      <c r="T82" s="41" t="str">
        <f t="shared" si="7"/>
        <v/>
      </c>
      <c r="U82" s="1"/>
      <c r="V82" s="44" t="str">
        <f t="shared" si="5"/>
        <v>Đạt</v>
      </c>
      <c r="W82" s="44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64"/>
    </row>
    <row r="83" spans="1:38" ht="16.5" hidden="1" x14ac:dyDescent="0.35">
      <c r="A83" s="64"/>
      <c r="B83" s="117" t="s">
        <v>39</v>
      </c>
      <c r="C83" s="117"/>
      <c r="D83" s="76"/>
      <c r="E83" s="77"/>
      <c r="F83" s="77"/>
      <c r="G83" s="77"/>
      <c r="H83" s="78"/>
      <c r="I83" s="79"/>
      <c r="J83" s="79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1"/>
    </row>
    <row r="84" spans="1:38" ht="16.5" hidden="1" customHeight="1" x14ac:dyDescent="0.35">
      <c r="A84" s="64"/>
      <c r="B84" s="81" t="s">
        <v>40</v>
      </c>
      <c r="C84" s="81"/>
      <c r="D84" s="82">
        <f>+$Y$7</f>
        <v>74</v>
      </c>
      <c r="E84" s="83" t="s">
        <v>41</v>
      </c>
      <c r="F84" s="83"/>
      <c r="G84" s="116" t="s">
        <v>42</v>
      </c>
      <c r="H84" s="116"/>
      <c r="I84" s="116"/>
      <c r="J84" s="116"/>
      <c r="K84" s="116"/>
      <c r="L84" s="116"/>
      <c r="M84" s="116"/>
      <c r="N84" s="116"/>
      <c r="O84" s="116"/>
      <c r="P84" s="43">
        <f>$Y$7 -COUNTIF($T$8:$T$243,"Vắng") -COUNTIF($T$8:$T$243,"Vắng có phép") - COUNTIF($T$8:$T$243,"Đình chỉ thi") - COUNTIF($T$8:$T$243,"Không đủ ĐKDT")</f>
        <v>73</v>
      </c>
      <c r="Q84" s="43"/>
      <c r="R84" s="84"/>
      <c r="S84" s="85"/>
      <c r="T84" s="85" t="s">
        <v>41</v>
      </c>
      <c r="U84" s="1"/>
    </row>
    <row r="85" spans="1:38" ht="16.5" hidden="1" customHeight="1" x14ac:dyDescent="0.35">
      <c r="A85" s="64"/>
      <c r="B85" s="81" t="s">
        <v>43</v>
      </c>
      <c r="C85" s="81"/>
      <c r="D85" s="82">
        <f>+$AJ$7</f>
        <v>66</v>
      </c>
      <c r="E85" s="83" t="s">
        <v>41</v>
      </c>
      <c r="F85" s="83"/>
      <c r="G85" s="116" t="s">
        <v>44</v>
      </c>
      <c r="H85" s="116"/>
      <c r="I85" s="116"/>
      <c r="J85" s="116"/>
      <c r="K85" s="116"/>
      <c r="L85" s="116"/>
      <c r="M85" s="116"/>
      <c r="N85" s="116"/>
      <c r="O85" s="116"/>
      <c r="P85" s="86">
        <f>COUNTIF($T$8:$T$119,"Vắng")</f>
        <v>1</v>
      </c>
      <c r="Q85" s="86"/>
      <c r="R85" s="87"/>
      <c r="S85" s="85"/>
      <c r="T85" s="85" t="s">
        <v>41</v>
      </c>
      <c r="U85" s="1"/>
    </row>
    <row r="86" spans="1:38" ht="16.5" hidden="1" customHeight="1" x14ac:dyDescent="0.35">
      <c r="A86" s="64"/>
      <c r="B86" s="81" t="s">
        <v>45</v>
      </c>
      <c r="C86" s="81"/>
      <c r="D86" s="88">
        <f>COUNTIF(V9:V82,"Học lại")</f>
        <v>8</v>
      </c>
      <c r="E86" s="83" t="s">
        <v>41</v>
      </c>
      <c r="F86" s="83"/>
      <c r="G86" s="116" t="s">
        <v>46</v>
      </c>
      <c r="H86" s="116"/>
      <c r="I86" s="116"/>
      <c r="J86" s="116"/>
      <c r="K86" s="116"/>
      <c r="L86" s="116"/>
      <c r="M86" s="116"/>
      <c r="N86" s="116"/>
      <c r="O86" s="116"/>
      <c r="P86" s="43">
        <f>COUNTIF($T$8:$T$119,"Vắng có phép")</f>
        <v>0</v>
      </c>
      <c r="Q86" s="43"/>
      <c r="R86" s="84"/>
      <c r="S86" s="85"/>
      <c r="T86" s="85" t="s">
        <v>41</v>
      </c>
      <c r="U86" s="1"/>
    </row>
    <row r="87" spans="1:38" ht="3" hidden="1" customHeight="1" x14ac:dyDescent="0.35">
      <c r="A87" s="64"/>
      <c r="B87" s="75"/>
      <c r="C87" s="76"/>
      <c r="D87" s="76"/>
      <c r="E87" s="77"/>
      <c r="F87" s="77"/>
      <c r="G87" s="77"/>
      <c r="H87" s="78"/>
      <c r="I87" s="79"/>
      <c r="J87" s="79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1"/>
    </row>
    <row r="88" spans="1:38" x14ac:dyDescent="0.35">
      <c r="B88" s="89" t="s">
        <v>47</v>
      </c>
      <c r="C88" s="89"/>
      <c r="D88" s="90">
        <f>COUNTIF(V9:V82,"Thi lại")</f>
        <v>0</v>
      </c>
      <c r="E88" s="91" t="s">
        <v>41</v>
      </c>
      <c r="F88" s="1"/>
      <c r="G88" s="1"/>
      <c r="H88" s="1"/>
      <c r="I88" s="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"/>
    </row>
    <row r="89" spans="1:38" ht="32" customHeight="1" x14ac:dyDescent="0.35">
      <c r="B89" s="89"/>
      <c r="C89" s="89"/>
      <c r="D89" s="90"/>
      <c r="E89" s="91"/>
      <c r="F89" s="1"/>
      <c r="G89" s="1"/>
      <c r="H89" s="1"/>
      <c r="I89" s="1"/>
      <c r="J89" s="121" t="s">
        <v>1485</v>
      </c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"/>
    </row>
    <row r="90" spans="1:38" ht="38.5" customHeight="1" x14ac:dyDescent="0.35">
      <c r="A90" s="92"/>
      <c r="B90" s="113" t="s">
        <v>48</v>
      </c>
      <c r="C90" s="113"/>
      <c r="D90" s="113"/>
      <c r="E90" s="113"/>
      <c r="F90" s="113"/>
      <c r="G90" s="113"/>
      <c r="H90" s="113"/>
      <c r="I90" s="93"/>
      <c r="J90" s="122" t="s">
        <v>53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"/>
    </row>
    <row r="91" spans="1:38" ht="4.5" customHeight="1" x14ac:dyDescent="0.35">
      <c r="A91" s="64"/>
      <c r="B91" s="75"/>
      <c r="C91" s="94"/>
      <c r="D91" s="94"/>
      <c r="E91" s="95"/>
      <c r="F91" s="95"/>
      <c r="G91" s="95"/>
      <c r="H91" s="96"/>
      <c r="I91" s="97"/>
      <c r="J91" s="9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38" s="64" customFormat="1" x14ac:dyDescent="0.35">
      <c r="B92" s="113" t="s">
        <v>49</v>
      </c>
      <c r="C92" s="113"/>
      <c r="D92" s="115" t="s">
        <v>50</v>
      </c>
      <c r="E92" s="115"/>
      <c r="F92" s="115"/>
      <c r="G92" s="115"/>
      <c r="H92" s="115"/>
      <c r="I92" s="97"/>
      <c r="J92" s="97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4" customFormat="1" x14ac:dyDescent="0.35">
      <c r="A93" s="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4" customFormat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4" customFormat="1" hidden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4" customFormat="1" ht="9.75" customHeight="1" x14ac:dyDescent="0.35">
      <c r="A96" s="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4" customFormat="1" ht="3.75" customHeight="1" x14ac:dyDescent="0.35">
      <c r="A97" s="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4" customFormat="1" ht="18" customHeight="1" x14ac:dyDescent="0.35">
      <c r="A98" s="4"/>
      <c r="B98" s="111" t="s">
        <v>1482</v>
      </c>
      <c r="C98" s="111"/>
      <c r="D98" s="111" t="s">
        <v>1483</v>
      </c>
      <c r="E98" s="111"/>
      <c r="F98" s="111"/>
      <c r="G98" s="111"/>
      <c r="H98" s="111"/>
      <c r="I98" s="111"/>
      <c r="J98" s="111" t="s">
        <v>54</v>
      </c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"/>
      <c r="V98" s="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4" customFormat="1" ht="4.5" customHeight="1" x14ac:dyDescent="0.35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ht="39" customHeight="1" x14ac:dyDescent="0.35">
      <c r="B100" s="112"/>
      <c r="C100" s="113"/>
      <c r="D100" s="113"/>
      <c r="E100" s="113"/>
      <c r="F100" s="113"/>
      <c r="G100" s="113"/>
      <c r="H100" s="112"/>
      <c r="I100" s="112"/>
      <c r="J100" s="112"/>
      <c r="K100" s="112"/>
      <c r="L100" s="112"/>
      <c r="M100" s="112"/>
      <c r="N100" s="114"/>
      <c r="O100" s="114"/>
      <c r="P100" s="114"/>
      <c r="Q100" s="114"/>
      <c r="R100" s="114"/>
      <c r="S100" s="114"/>
      <c r="T100" s="114"/>
    </row>
    <row r="101" spans="1:38" x14ac:dyDescent="0.35">
      <c r="B101" s="75"/>
      <c r="C101" s="94"/>
      <c r="D101" s="94"/>
      <c r="E101" s="95"/>
      <c r="F101" s="95"/>
      <c r="G101" s="95"/>
      <c r="H101" s="96"/>
      <c r="I101" s="97"/>
      <c r="J101" s="97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38" x14ac:dyDescent="0.35">
      <c r="B102" s="113"/>
      <c r="C102" s="113"/>
      <c r="D102" s="115"/>
      <c r="E102" s="115"/>
      <c r="F102" s="115"/>
      <c r="G102" s="115"/>
      <c r="H102" s="115"/>
      <c r="I102" s="97"/>
      <c r="J102" s="97"/>
      <c r="K102" s="80"/>
      <c r="L102" s="80"/>
      <c r="M102" s="80"/>
      <c r="N102" s="80"/>
      <c r="O102" s="80"/>
      <c r="P102" s="80"/>
      <c r="Q102" s="80"/>
      <c r="R102" s="80"/>
      <c r="S102" s="80"/>
      <c r="T102" s="80"/>
    </row>
    <row r="103" spans="1:38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8" spans="1:38" x14ac:dyDescent="0.35"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N108:T108"/>
    <mergeCell ref="B98:C98"/>
    <mergeCell ref="D98:I98"/>
    <mergeCell ref="J98:T98"/>
    <mergeCell ref="B100:G100"/>
    <mergeCell ref="H100:M100"/>
    <mergeCell ref="N100:T100"/>
    <mergeCell ref="B102:C102"/>
    <mergeCell ref="D102:H102"/>
    <mergeCell ref="B108:D108"/>
    <mergeCell ref="E108:G108"/>
    <mergeCell ref="H108:M108"/>
    <mergeCell ref="G86:O86"/>
    <mergeCell ref="B83:C83"/>
    <mergeCell ref="G84:O84"/>
    <mergeCell ref="G85:O85"/>
    <mergeCell ref="M6:N6"/>
    <mergeCell ref="O6:O7"/>
    <mergeCell ref="B92:C92"/>
    <mergeCell ref="D92:H92"/>
    <mergeCell ref="J88:T88"/>
    <mergeCell ref="J89:T89"/>
    <mergeCell ref="B90:H90"/>
    <mergeCell ref="J90:T90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AF3:AG5"/>
    <mergeCell ref="AH3:AI5"/>
    <mergeCell ref="AJ3:AK5"/>
    <mergeCell ref="W3:W6"/>
    <mergeCell ref="X3:X6"/>
    <mergeCell ref="Y3:Y6"/>
    <mergeCell ref="Z3:AC5"/>
    <mergeCell ref="B1:G1"/>
    <mergeCell ref="H1:T1"/>
    <mergeCell ref="B2:G2"/>
    <mergeCell ref="H2:T2"/>
    <mergeCell ref="AD3:AE5"/>
    <mergeCell ref="G4:K4"/>
    <mergeCell ref="O4:T4"/>
    <mergeCell ref="B3:C3"/>
    <mergeCell ref="D3:N3"/>
    <mergeCell ref="O3:S3"/>
    <mergeCell ref="B4:C4"/>
    <mergeCell ref="E4:F4"/>
  </mergeCells>
  <conditionalFormatting sqref="H9:P9 H10:I11 K10:P11 J10:J82">
    <cfRule type="cellIs" dxfId="43" priority="15" operator="greaterThan">
      <formula>10</formula>
    </cfRule>
  </conditionalFormatting>
  <conditionalFormatting sqref="P9:P11">
    <cfRule type="cellIs" dxfId="42" priority="11" operator="greaterThan">
      <formula>10</formula>
    </cfRule>
    <cfRule type="cellIs" dxfId="41" priority="12" operator="greaterThan">
      <formula>10</formula>
    </cfRule>
    <cfRule type="cellIs" dxfId="40" priority="13" operator="greaterThan">
      <formula>10</formula>
    </cfRule>
  </conditionalFormatting>
  <conditionalFormatting sqref="H9:K9 H10:I11 K10:K11 J10:J82">
    <cfRule type="cellIs" dxfId="39" priority="10" operator="greaterThan">
      <formula>10</formula>
    </cfRule>
  </conditionalFormatting>
  <conditionalFormatting sqref="O2">
    <cfRule type="duplicateValues" dxfId="38" priority="9"/>
  </conditionalFormatting>
  <conditionalFormatting sqref="O2">
    <cfRule type="duplicateValues" dxfId="37" priority="8"/>
  </conditionalFormatting>
  <conditionalFormatting sqref="H12:I82 K12:P82">
    <cfRule type="cellIs" dxfId="36" priority="7" operator="greaterThan">
      <formula>10</formula>
    </cfRule>
  </conditionalFormatting>
  <conditionalFormatting sqref="P12:P82">
    <cfRule type="cellIs" dxfId="35" priority="3" operator="greaterThan">
      <formula>10</formula>
    </cfRule>
    <cfRule type="cellIs" dxfId="34" priority="4" operator="greaterThan">
      <formula>10</formula>
    </cfRule>
    <cfRule type="cellIs" dxfId="33" priority="5" operator="greaterThan">
      <formula>10</formula>
    </cfRule>
  </conditionalFormatting>
  <conditionalFormatting sqref="H12:I82 K12:K82">
    <cfRule type="cellIs" dxfId="32" priority="2" operator="greaterThan">
      <formula>10</formula>
    </cfRule>
  </conditionalFormatting>
  <conditionalFormatting sqref="C1:C11 C83:C88 C99:C1048576">
    <cfRule type="duplicateValues" dxfId="31" priority="23"/>
  </conditionalFormatting>
  <conditionalFormatting sqref="C12:C82">
    <cfRule type="duplicateValues" dxfId="30" priority="26"/>
  </conditionalFormatting>
  <conditionalFormatting sqref="C89:C98">
    <cfRule type="duplicateValues" dxfId="29" priority="1"/>
  </conditionalFormatting>
  <dataValidations count="2">
    <dataValidation type="decimal" allowBlank="1" showInputMessage="1" showErrorMessage="1" sqref="H9:K82">
      <formula1>0</formula1>
      <formula2>10</formula2>
    </dataValidation>
    <dataValidation allowBlank="1" showInputMessage="1" showErrorMessage="1" errorTitle="Không xóa dữ liệu" error="Không xóa dữ liệu" prompt="Không xóa dữ liệu" sqref="D86 W3:AK7 X2:AK2 X9 AL2:AL7 V9:W82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NHOM 1</vt:lpstr>
      <vt:lpstr>NHOM 2</vt:lpstr>
      <vt:lpstr>Nhom(3</vt:lpstr>
      <vt:lpstr>nhom 7</vt:lpstr>
      <vt:lpstr>nhom 6</vt:lpstr>
      <vt:lpstr>Nhom 5</vt:lpstr>
      <vt:lpstr>Nhom4</vt:lpstr>
      <vt:lpstr>Nhom 11</vt:lpstr>
      <vt:lpstr>NHOM 10</vt:lpstr>
      <vt:lpstr>Nhom(9)</vt:lpstr>
      <vt:lpstr>Nhom(8)</vt:lpstr>
      <vt:lpstr>'NHOM 1'!Print_Titles</vt:lpstr>
      <vt:lpstr>'NHOM 10'!Print_Titles</vt:lpstr>
      <vt:lpstr>'Nhom 11'!Print_Titles</vt:lpstr>
      <vt:lpstr>'NHOM 2'!Print_Titles</vt:lpstr>
      <vt:lpstr>'Nhom 5'!Print_Titles</vt:lpstr>
      <vt:lpstr>'nhom 6'!Print_Titles</vt:lpstr>
      <vt:lpstr>'nhom 7'!Print_Titles</vt:lpstr>
      <vt:lpstr>'Nhom(3'!Print_Titles</vt:lpstr>
      <vt:lpstr>'Nhom(8)'!Print_Titles</vt:lpstr>
      <vt:lpstr>'Nhom(9)'!Print_Titles</vt:lpstr>
      <vt:lpstr>Nhom4!Print_Titles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LG</cp:lastModifiedBy>
  <cp:lastPrinted>2019-08-29T09:48:15Z</cp:lastPrinted>
  <dcterms:created xsi:type="dcterms:W3CDTF">2018-04-26T09:54:49Z</dcterms:created>
  <dcterms:modified xsi:type="dcterms:W3CDTF">2019-08-29T09:54:56Z</dcterms:modified>
</cp:coreProperties>
</file>