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\NAM HOC 2018 - 2019\THI LAN 2\WEBSITE\BANG DIEM HOC PHAN THI LAN 2 CNTT (PHAN 1)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'Nhom(1)'!$A$8:$AL$8</definedName>
    <definedName name="Date_time">#REF!</definedName>
    <definedName name="_xlnm.Print_Titles" localSheetId="0">'Nhom(1)'!$3:$8</definedName>
    <definedName name="Trong_s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1" l="1"/>
  <c r="Q10" i="1" l="1"/>
  <c r="R10" i="1" s="1"/>
  <c r="Q9" i="1"/>
  <c r="X7" i="1"/>
  <c r="W7" i="1"/>
  <c r="T10" i="1" l="1"/>
  <c r="V10" i="1" s="1"/>
  <c r="S10" i="1"/>
  <c r="T9" i="1"/>
  <c r="V9" i="1" s="1"/>
  <c r="R9" i="1"/>
  <c r="S9" i="1"/>
  <c r="AB7" i="1" l="1"/>
  <c r="AD7" i="1"/>
  <c r="Z7" i="1"/>
  <c r="AA7" i="1"/>
  <c r="AF7" i="1" l="1"/>
  <c r="AJ7" i="1"/>
  <c r="AH7" i="1"/>
  <c r="Y7" i="1" l="1"/>
  <c r="AI7" i="1" s="1"/>
  <c r="AG7" i="1" l="1"/>
  <c r="AK7" i="1"/>
  <c r="AE7" i="1"/>
  <c r="AC7" i="1"/>
</calcChain>
</file>

<file path=xl/sharedStrings.xml><?xml version="1.0" encoding="utf-8"?>
<sst xmlns="http://schemas.openxmlformats.org/spreadsheetml/2006/main" count="67" uniqueCount="56">
  <si>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</si>
  <si>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</si>
  <si>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</si>
  <si>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</si>
  <si>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</si>
  <si>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</si>
  <si>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</si>
  <si>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</si>
  <si>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</si>
  <si>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</si>
  <si>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</si>
  <si>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</si>
  <si>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</si>
  <si>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</si>
  <si>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</si>
  <si>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</si>
  <si>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</si>
  <si>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</si>
  <si>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</si>
  <si>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</si>
  <si>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</si>
  <si>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</si>
  <si>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</si>
  <si>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</si>
  <si>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</si>
  <si>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</si>
  <si>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</si>
  <si>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</si>
  <si>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</si>
  <si>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</si>
  <si>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</si>
  <si>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</si>
  <si>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</si>
  <si>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</si>
  <si>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</si>
  <si>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</si>
  <si>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</si>
  <si>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</si>
  <si>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Nhóm:</t>
  </si>
  <si>
    <t>Giờ thi:</t>
  </si>
  <si>
    <t>Thi lần 2 học kỳ 2, kỳ hè năm học 2018 - 2019</t>
  </si>
  <si>
    <t>B17DCDT017</t>
  </si>
  <si>
    <t>Vũ Hoàng</t>
  </si>
  <si>
    <t>Anh</t>
  </si>
  <si>
    <t>21/11/1999</t>
  </si>
  <si>
    <t>D17CQDT01-B</t>
  </si>
  <si>
    <t>Cấu trúc dữ liệu và giải thuật</t>
  </si>
  <si>
    <t>10g00</t>
  </si>
  <si>
    <t>B16DCCN082</t>
  </si>
  <si>
    <t>Nguyễn Việt</t>
  </si>
  <si>
    <t>Đức</t>
  </si>
  <si>
    <t>D16CQCN02-B</t>
  </si>
  <si>
    <t>INT1306-02,01</t>
  </si>
  <si>
    <t>BẢNG ĐIỂM HỌC PHẦN</t>
  </si>
  <si>
    <t>v</t>
  </si>
  <si>
    <t>Hà Nội, ngày 17 tháng 9 năm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</si>
</sst>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3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i/>
      <sz val="12"/>
      <name val="Times New Roman"/>
      <family val="1"/>
    </font>
    <font>
      <sz val="11"/>
      <name val="Calibri"/>
      <family val="2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1" fillId="0" borderId="0"/>
    <xf numFmtId="0" fontId="1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" fillId="0" borderId="0"/>
    <xf numFmtId="0" fontId="21" fillId="0" borderId="0"/>
  </cellStyleXfs>
  <cellXfs count="79">
    <xf numFmtId="0" fontId="0" fillId="0" borderId="0" xfId="0"/>
    <xf numFmtId="0" fontId="3" fillId="0" borderId="0" xfId="0" applyFont="1" applyFill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9" fillId="0" borderId="0" xfId="1" applyFont="1" applyFill="1" applyAlignment="1" applyProtection="1">
      <alignment vertical="center"/>
      <protection locked="0"/>
    </xf>
    <xf numFmtId="0" fontId="3" fillId="0" borderId="0" xfId="1" applyFont="1" applyFill="1" applyProtection="1"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2" applyFont="1" applyFill="1" applyBorder="1" applyAlignment="1" applyProtection="1">
      <alignment horizontal="left" vertical="center" wrapText="1"/>
      <protection hidden="1"/>
    </xf>
    <xf numFmtId="0" fontId="12" fillId="0" borderId="0" xfId="2" applyFont="1" applyFill="1" applyBorder="1" applyAlignment="1" applyProtection="1">
      <alignment horizontal="left" vertical="center" wrapText="1"/>
    </xf>
    <xf numFmtId="0" fontId="12" fillId="0" borderId="0" xfId="2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vertical="center" textRotation="90" wrapText="1"/>
      <protection locked="0"/>
    </xf>
    <xf numFmtId="0" fontId="9" fillId="0" borderId="11" xfId="0" applyFont="1" applyFill="1" applyBorder="1" applyAlignment="1" applyProtection="1">
      <alignment vertical="center" textRotation="90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wrapText="1"/>
      <protection locked="0"/>
    </xf>
    <xf numFmtId="0" fontId="12" fillId="0" borderId="0" xfId="2" applyFont="1" applyFill="1" applyBorder="1" applyAlignment="1" applyProtection="1">
      <alignment vertical="center" wrapText="1"/>
      <protection locked="0"/>
    </xf>
    <xf numFmtId="164" fontId="2" fillId="0" borderId="12" xfId="4" quotePrefix="1" applyNumberFormat="1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protection hidden="1"/>
    </xf>
    <xf numFmtId="0" fontId="19" fillId="0" borderId="0" xfId="0" applyFont="1" applyFill="1" applyBorder="1" applyProtection="1">
      <protection hidden="1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3" fillId="0" borderId="0" xfId="1" applyNumberFormat="1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9" fillId="0" borderId="0" xfId="1" quotePrefix="1" applyFont="1" applyFill="1" applyAlignment="1" applyProtection="1">
      <alignment vertical="center"/>
      <protection locked="0"/>
    </xf>
    <xf numFmtId="0" fontId="2" fillId="0" borderId="4" xfId="1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64" fontId="2" fillId="0" borderId="4" xfId="4" quotePrefix="1" applyNumberFormat="1" applyFont="1" applyBorder="1" applyAlignment="1" applyProtection="1">
      <alignment horizontal="center" vertical="center"/>
      <protection locked="0"/>
    </xf>
    <xf numFmtId="164" fontId="2" fillId="0" borderId="6" xfId="4" quotePrefix="1" applyNumberFormat="1" applyFont="1" applyBorder="1" applyAlignment="1" applyProtection="1">
      <alignment horizontal="center" vertical="center"/>
      <protection locked="0"/>
    </xf>
    <xf numFmtId="0" fontId="2" fillId="0" borderId="6" xfId="4" quotePrefix="1" applyFont="1" applyBorder="1" applyAlignment="1" applyProtection="1">
      <alignment horizontal="center" vertical="center"/>
      <protection locked="0"/>
    </xf>
    <xf numFmtId="165" fontId="2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Alignment="1" applyProtection="1">
      <alignment horizontal="center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22" fillId="0" borderId="0" xfId="1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14" fontId="9" fillId="0" borderId="0" xfId="0" applyNumberFormat="1" applyFont="1" applyFill="1" applyAlignment="1" applyProtection="1">
      <alignment horizontal="left"/>
      <protection locked="0"/>
    </xf>
    <xf numFmtId="0" fontId="9" fillId="0" borderId="0" xfId="0" applyNumberFormat="1" applyFont="1" applyFill="1" applyAlignment="1" applyProtection="1">
      <alignment horizontal="left"/>
      <protection locked="0"/>
    </xf>
    <xf numFmtId="0" fontId="12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9" fillId="0" borderId="0" xfId="1" applyNumberFormat="1" applyFont="1" applyFill="1" applyAlignment="1" applyProtection="1">
      <alignment horizontal="left" vertical="center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7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</cellXfs>
  <cellStyles count="7">
    <cellStyle name="Hyperlink" xfId="3" builtinId="8"/>
    <cellStyle name="Normal" xfId="0" builtinId="0"/>
    <cellStyle name="Normal 2" xfId="6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</cellStyles>
  <dxfs count="18"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B1:AL11"/>
  <sheetViews>
    <sheetView tabSelected="1" zoomScaleNormal="100" workbookViewId="0">
      <pane ySplit="2" topLeftCell="A9" activePane="bottomLeft" state="frozen"/>
      <selection activeCell="C12" sqref="C12"/>
      <selection pane="bottomLeft" activeCell="A12" sqref="A12:XFD21"/>
    </sheetView>
  </sheetViews>
  <sheetFormatPr defaultColWidth="9" defaultRowHeight="15.75" x14ac:dyDescent="0.25"/>
  <cols>
    <col min="1" max="1" width="4.625" style="4" customWidth="1"/>
    <col min="2" max="2" width="4" style="4" customWidth="1"/>
    <col min="3" max="3" width="10.625" style="4" customWidth="1"/>
    <col min="4" max="4" width="11" style="4" customWidth="1"/>
    <col min="5" max="5" width="8.5" style="4" customWidth="1"/>
    <col min="6" max="6" width="9.375" style="4" hidden="1" customWidth="1"/>
    <col min="7" max="7" width="11.75" style="4" customWidth="1"/>
    <col min="8" max="10" width="4.375" style="4" customWidth="1"/>
    <col min="11" max="11" width="4.375" style="4" hidden="1" customWidth="1"/>
    <col min="12" max="12" width="3.25" style="4" hidden="1" customWidth="1"/>
    <col min="13" max="13" width="4.875" style="4" hidden="1" customWidth="1"/>
    <col min="14" max="14" width="9.625" style="4" hidden="1" customWidth="1"/>
    <col min="15" max="15" width="12.625" style="4" hidden="1" customWidth="1"/>
    <col min="16" max="16" width="5.25" style="4" customWidth="1"/>
    <col min="17" max="17" width="6.5" style="4" customWidth="1"/>
    <col min="18" max="18" width="6.5" style="4" hidden="1" customWidth="1"/>
    <col min="19" max="19" width="11.875" style="4" hidden="1" customWidth="1"/>
    <col min="20" max="20" width="13.375" style="4" customWidth="1"/>
    <col min="21" max="21" width="5.75" style="4" customWidth="1"/>
    <col min="22" max="22" width="6.5" style="2" customWidth="1"/>
    <col min="23" max="38" width="9" style="3"/>
    <col min="39" max="16384" width="9" style="4"/>
  </cols>
  <sheetData>
    <row r="1" spans="2:38" ht="30" customHeight="1" x14ac:dyDescent="0.3">
      <c r="B1" s="52" t="s">
        <v>0</v>
      </c>
      <c r="C1" s="52"/>
      <c r="D1" s="52"/>
      <c r="E1" s="52"/>
      <c r="F1" s="52"/>
      <c r="G1" s="52"/>
      <c r="H1" s="54" t="s">
        <v>53</v>
      </c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1"/>
    </row>
    <row r="2" spans="2:38" ht="19.5" customHeight="1" x14ac:dyDescent="0.25">
      <c r="B2" s="53" t="s">
        <v>1</v>
      </c>
      <c r="C2" s="53"/>
      <c r="D2" s="53"/>
      <c r="E2" s="53"/>
      <c r="F2" s="53"/>
      <c r="G2" s="53"/>
      <c r="H2" s="55" t="s">
        <v>40</v>
      </c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"/>
      <c r="V2" s="6"/>
      <c r="AD2" s="2"/>
      <c r="AE2" s="7"/>
      <c r="AF2" s="2"/>
      <c r="AG2" s="2"/>
      <c r="AH2" s="2"/>
      <c r="AI2" s="7"/>
      <c r="AJ2" s="2"/>
    </row>
    <row r="3" spans="2:38" ht="33.75" customHeight="1" x14ac:dyDescent="0.25">
      <c r="B3" s="64" t="s">
        <v>2</v>
      </c>
      <c r="C3" s="64"/>
      <c r="D3" s="65" t="s">
        <v>46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4" t="s">
        <v>38</v>
      </c>
      <c r="P3" s="64"/>
      <c r="Q3" s="64"/>
      <c r="R3" s="64"/>
      <c r="S3" s="64"/>
      <c r="T3" s="9" t="s">
        <v>52</v>
      </c>
      <c r="W3" s="61" t="s">
        <v>3</v>
      </c>
      <c r="X3" s="61" t="s">
        <v>4</v>
      </c>
      <c r="Y3" s="61" t="s">
        <v>5</v>
      </c>
      <c r="Z3" s="61" t="s">
        <v>6</v>
      </c>
      <c r="AA3" s="61"/>
      <c r="AB3" s="61"/>
      <c r="AC3" s="61"/>
      <c r="AD3" s="61" t="s">
        <v>7</v>
      </c>
      <c r="AE3" s="61"/>
      <c r="AF3" s="61" t="s">
        <v>8</v>
      </c>
      <c r="AG3" s="61"/>
      <c r="AH3" s="61" t="s">
        <v>9</v>
      </c>
      <c r="AI3" s="61"/>
      <c r="AJ3" s="61" t="s">
        <v>10</v>
      </c>
      <c r="AK3" s="61"/>
      <c r="AL3" s="8"/>
    </row>
    <row r="4" spans="2:38" ht="17.25" customHeight="1" x14ac:dyDescent="0.25">
      <c r="B4" s="57" t="s">
        <v>11</v>
      </c>
      <c r="C4" s="57"/>
      <c r="D4" s="37">
        <v>3</v>
      </c>
      <c r="E4" s="58" t="s">
        <v>12</v>
      </c>
      <c r="F4" s="58"/>
      <c r="G4" s="59">
        <v>43715</v>
      </c>
      <c r="H4" s="60"/>
      <c r="I4" s="60"/>
      <c r="J4" s="60"/>
      <c r="K4" s="60"/>
      <c r="L4" s="9"/>
      <c r="M4" s="9"/>
      <c r="N4" s="9"/>
      <c r="O4" s="38" t="s">
        <v>39</v>
      </c>
      <c r="P4" s="9"/>
      <c r="Q4" s="9"/>
      <c r="R4" s="9"/>
      <c r="S4" s="9"/>
      <c r="T4" s="39" t="s">
        <v>47</v>
      </c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8"/>
    </row>
    <row r="5" spans="2:38" ht="5.25" customHeight="1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1"/>
      <c r="Q5" s="1"/>
      <c r="R5" s="1"/>
      <c r="S5" s="1"/>
      <c r="T5" s="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8"/>
    </row>
    <row r="6" spans="2:38" ht="30.75" customHeight="1" x14ac:dyDescent="0.25">
      <c r="B6" s="62" t="s">
        <v>13</v>
      </c>
      <c r="C6" s="69" t="s">
        <v>14</v>
      </c>
      <c r="D6" s="71" t="s">
        <v>15</v>
      </c>
      <c r="E6" s="72"/>
      <c r="F6" s="62" t="s">
        <v>16</v>
      </c>
      <c r="G6" s="62" t="s">
        <v>4</v>
      </c>
      <c r="H6" s="67" t="s">
        <v>17</v>
      </c>
      <c r="I6" s="67" t="s">
        <v>18</v>
      </c>
      <c r="J6" s="67" t="s">
        <v>19</v>
      </c>
      <c r="K6" s="67" t="s">
        <v>20</v>
      </c>
      <c r="L6" s="66" t="s">
        <v>21</v>
      </c>
      <c r="M6" s="76" t="s">
        <v>22</v>
      </c>
      <c r="N6" s="78"/>
      <c r="O6" s="66" t="s">
        <v>23</v>
      </c>
      <c r="P6" s="66" t="s">
        <v>24</v>
      </c>
      <c r="Q6" s="62" t="s">
        <v>25</v>
      </c>
      <c r="R6" s="66" t="s">
        <v>26</v>
      </c>
      <c r="S6" s="62" t="s">
        <v>27</v>
      </c>
      <c r="T6" s="62" t="s">
        <v>28</v>
      </c>
      <c r="W6" s="61"/>
      <c r="X6" s="61"/>
      <c r="Y6" s="61"/>
      <c r="Z6" s="12" t="s">
        <v>29</v>
      </c>
      <c r="AA6" s="12" t="s">
        <v>30</v>
      </c>
      <c r="AB6" s="12" t="s">
        <v>31</v>
      </c>
      <c r="AC6" s="12" t="s">
        <v>32</v>
      </c>
      <c r="AD6" s="12" t="s">
        <v>33</v>
      </c>
      <c r="AE6" s="12" t="s">
        <v>32</v>
      </c>
      <c r="AF6" s="12" t="s">
        <v>33</v>
      </c>
      <c r="AG6" s="12" t="s">
        <v>32</v>
      </c>
      <c r="AH6" s="12" t="s">
        <v>33</v>
      </c>
      <c r="AI6" s="12" t="s">
        <v>32</v>
      </c>
      <c r="AJ6" s="12" t="s">
        <v>33</v>
      </c>
      <c r="AK6" s="13" t="s">
        <v>32</v>
      </c>
      <c r="AL6" s="14"/>
    </row>
    <row r="7" spans="2:38" ht="34.5" customHeight="1" x14ac:dyDescent="0.25">
      <c r="B7" s="63"/>
      <c r="C7" s="70"/>
      <c r="D7" s="73"/>
      <c r="E7" s="74"/>
      <c r="F7" s="63"/>
      <c r="G7" s="63"/>
      <c r="H7" s="67"/>
      <c r="I7" s="67"/>
      <c r="J7" s="67"/>
      <c r="K7" s="67"/>
      <c r="L7" s="66"/>
      <c r="M7" s="15" t="s">
        <v>34</v>
      </c>
      <c r="N7" s="15" t="s">
        <v>35</v>
      </c>
      <c r="O7" s="66"/>
      <c r="P7" s="66"/>
      <c r="Q7" s="68"/>
      <c r="R7" s="66"/>
      <c r="S7" s="63"/>
      <c r="T7" s="68"/>
      <c r="V7" s="16"/>
      <c r="W7" s="17" t="str">
        <f>+D3</f>
        <v>Cấu trúc dữ liệu và giải thuật</v>
      </c>
      <c r="X7" s="18">
        <f>+P3</f>
        <v>0</v>
      </c>
      <c r="Y7" s="19">
        <f>+$AH$7+$AJ$7+$AF$7</f>
        <v>2</v>
      </c>
      <c r="Z7" s="7">
        <f>COUNTIF($S$8:$S$15,"Khiển trách")</f>
        <v>0</v>
      </c>
      <c r="AA7" s="7">
        <f>COUNTIF($S$8:$S$15,"Cảnh cáo")</f>
        <v>0</v>
      </c>
      <c r="AB7" s="7">
        <f>COUNTIF($S$8:$S$15,"Đình chỉ thi")</f>
        <v>0</v>
      </c>
      <c r="AC7" s="20">
        <f>+($Z$7+$AA$7+$AB$7)/$Y$7*100%</f>
        <v>0</v>
      </c>
      <c r="AD7" s="7">
        <f>SUM(COUNTIF($S$8:$S$13,"Vắng"),COUNTIF($S$8:$S$13,"Vắng có phép"))</f>
        <v>0</v>
      </c>
      <c r="AE7" s="21">
        <f>+$AD$7/$Y$7</f>
        <v>0</v>
      </c>
      <c r="AF7" s="22">
        <f>COUNTIF($V$8:$V$13,"Thi lại")</f>
        <v>0</v>
      </c>
      <c r="AG7" s="21">
        <f>+$AF$7/$Y$7</f>
        <v>0</v>
      </c>
      <c r="AH7" s="22">
        <f>COUNTIF($V$8:$V$14,"Học lại")</f>
        <v>2</v>
      </c>
      <c r="AI7" s="21">
        <f>+$AH$7/$Y$7</f>
        <v>1</v>
      </c>
      <c r="AJ7" s="7">
        <f>COUNTIF($V$10:$V$14,"Đạt")</f>
        <v>0</v>
      </c>
      <c r="AK7" s="20">
        <f>+$AJ$7/$Y$7</f>
        <v>0</v>
      </c>
      <c r="AL7" s="23"/>
    </row>
    <row r="8" spans="2:38" ht="14.25" customHeight="1" x14ac:dyDescent="0.25">
      <c r="B8" s="76" t="s">
        <v>36</v>
      </c>
      <c r="C8" s="77"/>
      <c r="D8" s="77"/>
      <c r="E8" s="77"/>
      <c r="F8" s="77"/>
      <c r="G8" s="78"/>
      <c r="H8" s="24">
        <v>10</v>
      </c>
      <c r="I8" s="24">
        <v>20</v>
      </c>
      <c r="J8" s="25">
        <v>10</v>
      </c>
      <c r="K8" s="24"/>
      <c r="L8" s="26"/>
      <c r="M8" s="27"/>
      <c r="N8" s="27"/>
      <c r="O8" s="27"/>
      <c r="P8" s="28">
        <f>100-(H8+I8+J8+K8)</f>
        <v>60</v>
      </c>
      <c r="Q8" s="63"/>
      <c r="R8" s="29"/>
      <c r="S8" s="29"/>
      <c r="T8" s="63"/>
      <c r="W8" s="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8"/>
    </row>
    <row r="9" spans="2:38" ht="48" customHeight="1" x14ac:dyDescent="0.25">
      <c r="B9" s="40">
        <v>1</v>
      </c>
      <c r="C9" s="41" t="s">
        <v>41</v>
      </c>
      <c r="D9" s="42" t="s">
        <v>42</v>
      </c>
      <c r="E9" s="43" t="s">
        <v>43</v>
      </c>
      <c r="F9" s="44" t="s">
        <v>44</v>
      </c>
      <c r="G9" s="41" t="s">
        <v>45</v>
      </c>
      <c r="H9" s="45">
        <v>6</v>
      </c>
      <c r="I9" s="46">
        <v>6</v>
      </c>
      <c r="J9" s="46">
        <v>5</v>
      </c>
      <c r="K9" s="31" t="s">
        <v>37</v>
      </c>
      <c r="L9" s="47"/>
      <c r="M9" s="47"/>
      <c r="N9" s="47"/>
      <c r="O9" s="47"/>
      <c r="P9" s="48" t="s">
        <v>54</v>
      </c>
      <c r="Q9" s="49">
        <f>IF(P9="H","I",IF(OR(P9="DC",P9="C",P9="V"),0,ROUND(SUMPRODUCT(H9:P9,$H$8:$P$8)/100,1)))</f>
        <v>0</v>
      </c>
      <c r="R9" s="5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F</v>
      </c>
      <c r="S9" s="50" t="str">
        <f t="shared" ref="S9:S10" si="0">IF($Q9&lt;4,"Kém",IF(AND($Q9&gt;=4,$Q9&lt;=5.4),"Trung bình yếu",IF(AND($Q9&gt;=5.5,$Q9&lt;=6.9),"Trung bình",IF(AND($Q9&gt;=7,$Q9&lt;=8.4),"Khá",IF(AND($Q9&gt;=8.5,$Q9&lt;=10),"Giỏi","")))))</f>
        <v>Kém</v>
      </c>
      <c r="T9" s="51" t="str">
        <f>+IF(OR($H9=0,$I9=0,$J9=0,$K9=0),"Không đủ ĐKDT",IF(AND(P9=0,Q9&gt;=4),"Không đạt",IF(P9="V", "Vắng", IF(P9="DC", "Đình chỉ thi",IF(P9="H", "Vắng có phép","")))))</f>
        <v>Vắng</v>
      </c>
      <c r="U9" s="1"/>
      <c r="V9" s="32" t="str">
        <f t="shared" ref="V9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Học lại</v>
      </c>
      <c r="W9" s="32"/>
      <c r="X9" s="33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8"/>
    </row>
    <row r="10" spans="2:38" ht="48" customHeight="1" x14ac:dyDescent="0.25">
      <c r="B10" s="40">
        <v>2</v>
      </c>
      <c r="C10" s="41" t="s">
        <v>48</v>
      </c>
      <c r="D10" s="42" t="s">
        <v>49</v>
      </c>
      <c r="E10" s="43" t="s">
        <v>50</v>
      </c>
      <c r="F10" s="44" t="s">
        <v>51</v>
      </c>
      <c r="G10" s="41" t="s">
        <v>51</v>
      </c>
      <c r="H10" s="45">
        <v>6</v>
      </c>
      <c r="I10" s="46">
        <v>6</v>
      </c>
      <c r="J10" s="46">
        <v>6</v>
      </c>
      <c r="K10" s="45" t="s">
        <v>37</v>
      </c>
      <c r="L10" s="47"/>
      <c r="M10" s="47"/>
      <c r="N10" s="47"/>
      <c r="O10" s="47"/>
      <c r="P10" s="48" t="s">
        <v>54</v>
      </c>
      <c r="Q10" s="49">
        <f>IF(P10="H","I",IF(OR(P10="DC",P10="C",P10="V"),0,ROUND(SUMPRODUCT(H10:P10,$H$8:$P$8)/100,1)))</f>
        <v>0</v>
      </c>
      <c r="R10" s="50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50" t="str">
        <f t="shared" si="0"/>
        <v>Kém</v>
      </c>
      <c r="T10" s="51" t="str">
        <f>+IF(OR($H10=0,$I10=0,$J10=0,$K10=0),"Không đủ ĐKDT",IF(AND(P10=0,Q10&gt;=4),"Không đạt",IF(P10="V", "Vắng", IF(P10="DC", "Đình chỉ thi",IF(P10="H", "Vắng có phép","")))))</f>
        <v>Vắng</v>
      </c>
      <c r="U10" s="1"/>
      <c r="V10" s="32" t="str">
        <f t="shared" ref="V10" si="2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Học lại</v>
      </c>
      <c r="W10" s="32"/>
      <c r="X10" s="33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8"/>
    </row>
    <row r="11" spans="2:38" ht="25.5" customHeight="1" x14ac:dyDescent="0.25">
      <c r="B11" s="34"/>
      <c r="C11" s="34"/>
      <c r="D11" s="35"/>
      <c r="E11" s="36"/>
      <c r="F11" s="1"/>
      <c r="G11" s="1"/>
      <c r="H11" s="1"/>
      <c r="I11" s="1"/>
      <c r="J11" s="75" t="s">
        <v>55</v>
      </c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1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37">
    <mergeCell ref="R6:R7"/>
    <mergeCell ref="S6:S7"/>
    <mergeCell ref="T6:T8"/>
    <mergeCell ref="C6:C7"/>
    <mergeCell ref="D6:E7"/>
    <mergeCell ref="F6:F7"/>
    <mergeCell ref="G6:G7"/>
    <mergeCell ref="J11:T11"/>
    <mergeCell ref="K6:K7"/>
    <mergeCell ref="B8:G8"/>
    <mergeCell ref="P6:P7"/>
    <mergeCell ref="Q6:Q8"/>
    <mergeCell ref="L6:L7"/>
    <mergeCell ref="M6:N6"/>
    <mergeCell ref="AJ3:AK5"/>
    <mergeCell ref="Z3:AC5"/>
    <mergeCell ref="AD3:AE5"/>
    <mergeCell ref="AF3:AG5"/>
    <mergeCell ref="AH3:AI5"/>
    <mergeCell ref="X3:X6"/>
    <mergeCell ref="Y3:Y6"/>
    <mergeCell ref="W3:W6"/>
    <mergeCell ref="B6:B7"/>
    <mergeCell ref="B3:C3"/>
    <mergeCell ref="D3:N3"/>
    <mergeCell ref="O3:S3"/>
    <mergeCell ref="O6:O7"/>
    <mergeCell ref="H6:H7"/>
    <mergeCell ref="I6:I7"/>
    <mergeCell ref="J6:J7"/>
    <mergeCell ref="B1:G1"/>
    <mergeCell ref="B2:G2"/>
    <mergeCell ref="H1:T1"/>
    <mergeCell ref="H2:T2"/>
    <mergeCell ref="B4:C4"/>
    <mergeCell ref="E4:F4"/>
    <mergeCell ref="G4:K4"/>
  </mergeCells>
  <conditionalFormatting sqref="H10:J10 L10:P10">
    <cfRule type="cellIs" dxfId="17" priority="27" operator="greaterThan">
      <formula>10</formula>
    </cfRule>
  </conditionalFormatting>
  <conditionalFormatting sqref="P10">
    <cfRule type="cellIs" dxfId="16" priority="23" operator="greaterThan">
      <formula>10</formula>
    </cfRule>
    <cfRule type="cellIs" dxfId="15" priority="24" operator="greaterThan">
      <formula>10</formula>
    </cfRule>
    <cfRule type="cellIs" dxfId="14" priority="25" operator="greaterThan">
      <formula>10</formula>
    </cfRule>
  </conditionalFormatting>
  <conditionalFormatting sqref="H10:J10">
    <cfRule type="cellIs" dxfId="13" priority="22" operator="greaterThan">
      <formula>10</formula>
    </cfRule>
  </conditionalFormatting>
  <conditionalFormatting sqref="O2">
    <cfRule type="duplicateValues" dxfId="12" priority="18"/>
  </conditionalFormatting>
  <conditionalFormatting sqref="O2">
    <cfRule type="duplicateValues" dxfId="11" priority="17"/>
  </conditionalFormatting>
  <conditionalFormatting sqref="C1:C8 C10:C1048576">
    <cfRule type="duplicateValues" dxfId="10" priority="28"/>
  </conditionalFormatting>
  <conditionalFormatting sqref="H9:J9 L9:P9">
    <cfRule type="cellIs" dxfId="9" priority="9" operator="greaterThan">
      <formula>10</formula>
    </cfRule>
  </conditionalFormatting>
  <conditionalFormatting sqref="P9">
    <cfRule type="cellIs" dxfId="8" priority="6" operator="greaterThan">
      <formula>10</formula>
    </cfRule>
    <cfRule type="cellIs" dxfId="7" priority="7" operator="greaterThan">
      <formula>10</formula>
    </cfRule>
    <cfRule type="cellIs" dxfId="6" priority="8" operator="greaterThan">
      <formula>10</formula>
    </cfRule>
  </conditionalFormatting>
  <conditionalFormatting sqref="H9:J9">
    <cfRule type="cellIs" dxfId="5" priority="5" operator="greaterThan">
      <formula>10</formula>
    </cfRule>
  </conditionalFormatting>
  <conditionalFormatting sqref="C9">
    <cfRule type="duplicateValues" dxfId="4" priority="10"/>
  </conditionalFormatting>
  <conditionalFormatting sqref="K9">
    <cfRule type="cellIs" dxfId="3" priority="4" operator="greaterThan">
      <formula>10</formula>
    </cfRule>
  </conditionalFormatting>
  <conditionalFormatting sqref="K9">
    <cfRule type="cellIs" dxfId="2" priority="3" operator="greaterThan">
      <formula>10</formula>
    </cfRule>
  </conditionalFormatting>
  <conditionalFormatting sqref="K10">
    <cfRule type="cellIs" dxfId="1" priority="2" operator="greaterThan">
      <formula>10</formula>
    </cfRule>
  </conditionalFormatting>
  <conditionalFormatting sqref="K10">
    <cfRule type="cellIs" dxfId="0" priority="1" operator="greaterThan">
      <formula>10</formula>
    </cfRule>
  </conditionalFormatting>
  <dataValidations count="2">
    <dataValidation allowBlank="1" showInputMessage="1" showErrorMessage="1" errorTitle="Không xóa dữ liệu" error="Không xóa dữ liệu" prompt="Không xóa dữ liệu" sqref="W3:AK7 X2:AK2 AL2:AL7 V9:X10"/>
    <dataValidation type="decimal" allowBlank="1" showInputMessage="1" showErrorMessage="1" sqref="H9:K10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2019-09-17T08:20:49Z</cp:lastPrinted>
  <dcterms:created xsi:type="dcterms:W3CDTF">2018-04-26T09:54:49Z</dcterms:created>
  <dcterms:modified xsi:type="dcterms:W3CDTF">2019-09-17T08:37:29Z</dcterms:modified>
</cp:coreProperties>
</file>