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360" windowWidth="14940" windowHeight="7365"/>
  </bookViews>
  <sheets>
    <sheet name="MAC 2 (N01)" sheetId="5" r:id="rId1"/>
    <sheet name="DUONG LOI" sheetId="7" r:id="rId2"/>
  </sheets>
  <definedNames>
    <definedName name="_xlnm._FilterDatabase" localSheetId="1" hidden="1">'DUONG LOI'!$A$8:$AM$10</definedName>
    <definedName name="_xlnm._FilterDatabase" localSheetId="0" hidden="1">'MAC 2 (N01)'!$A$8:$AM$10</definedName>
    <definedName name="Date_time" localSheetId="1">#REF!</definedName>
    <definedName name="Date_time" localSheetId="0">#REF!</definedName>
    <definedName name="Date_time">#REF!</definedName>
    <definedName name="_xlnm.Print_Titles" localSheetId="1">'DUONG LOI'!$3:$8</definedName>
    <definedName name="_xlnm.Print_Titles" localSheetId="0">'MAC 2 (N01)'!$3:$8</definedName>
    <definedName name="Trong_so" localSheetId="1">#REF!</definedName>
    <definedName name="Trong_so" localSheetId="0">#REF!</definedName>
    <definedName name="Trong_so">#REF!</definedName>
  </definedNames>
  <calcPr calcId="124519"/>
</workbook>
</file>

<file path=xl/calcChain.xml><?xml version="1.0" encoding="utf-8"?>
<calcChain xmlns="http://schemas.openxmlformats.org/spreadsheetml/2006/main">
  <c r="P8" i="7"/>
  <c r="Q10" s="1"/>
  <c r="T10" s="1"/>
  <c r="Z7"/>
  <c r="Y7"/>
  <c r="S10" l="1"/>
  <c r="Q9"/>
  <c r="R10"/>
  <c r="P8" i="5"/>
  <c r="Z7"/>
  <c r="Y7"/>
  <c r="S9" i="7" l="1"/>
  <c r="T9"/>
  <c r="R9"/>
  <c r="Q9" i="5"/>
  <c r="Q10"/>
  <c r="X10" i="7" l="1"/>
  <c r="AD7"/>
  <c r="X9"/>
  <c r="AC7"/>
  <c r="AF7"/>
  <c r="AB7"/>
  <c r="S10" i="5"/>
  <c r="T10"/>
  <c r="X10" s="1"/>
  <c r="R10"/>
  <c r="R9"/>
  <c r="S9"/>
  <c r="T9"/>
  <c r="AJ7" i="7" l="1"/>
  <c r="AL7"/>
  <c r="AH7"/>
  <c r="AF7" i="5"/>
  <c r="AB7"/>
  <c r="X9"/>
  <c r="AC7"/>
  <c r="AD7"/>
  <c r="AA7" i="7" l="1"/>
  <c r="AK7" s="1"/>
  <c r="AJ7" i="5"/>
  <c r="AL7"/>
  <c r="AH7"/>
  <c r="AE7" i="7" l="1"/>
  <c r="AG7"/>
  <c r="AI7"/>
  <c r="AM7"/>
  <c r="AA7" i="5"/>
  <c r="AK7" s="1"/>
  <c r="AM7" l="1"/>
  <c r="AI7"/>
  <c r="AG7"/>
  <c r="AE7"/>
</calcChain>
</file>

<file path=xl/sharedStrings.xml><?xml version="1.0" encoding="utf-8"?>
<sst xmlns="http://schemas.openxmlformats.org/spreadsheetml/2006/main" count="166" uniqueCount="80">
  <si>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</si>
  <si>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</si>
  <si>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</si>
  <si>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</si>
  <si>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</si>
  <si>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</si>
  <si>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</si>
  <si>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</si>
  <si>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</si>
  <si>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</si>
  <si>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</si>
  <si>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</si>
  <si>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</si>
  <si>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</si>
  <si>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</si>
  <si>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</si>
  <si>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</si>
  <si>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</si>
  <si>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</si>
  <si>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</si>
  <si>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</si>
  <si>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</si>
  <si>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</si>
  <si>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</si>
  <si>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</si>
  <si>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</si>
  <si>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</si>
  <si>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</si>
  <si>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</si>
  <si>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</si>
  <si>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</si>
  <si>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</si>
  <si>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</si>
  <si>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</si>
  <si>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</si>
  <si>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</si>
  <si>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</si>
  <si>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</si>
  <si>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</si>
  <si>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</si>
  <si>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</si>
  <si>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KT TRƯỞNG TRUNG TÂM
PHÓ TRƯỞNG TRUNG TÂM</t>
  </si>
  <si>
    <t>Trần Thị Mỹ Hạnh</t>
  </si>
  <si>
    <t>Nhóm:</t>
  </si>
  <si>
    <t>D17CQMR01-B</t>
  </si>
  <si>
    <t>101 - A2</t>
  </si>
  <si>
    <t>Đức</t>
  </si>
  <si>
    <t>D17CQCN06-B</t>
  </si>
  <si>
    <t>Hà</t>
  </si>
  <si>
    <t>Nguyễn Minh</t>
  </si>
  <si>
    <t>Trịnh Thị Hằng</t>
  </si>
  <si>
    <t>Ngô Hồng Quân</t>
  </si>
  <si>
    <t>NHỮNG NGUYÊN LÝ CƠ BẢN CỦA CN MÁC LÊ 2</t>
  </si>
  <si>
    <t>Giờ thi:</t>
  </si>
  <si>
    <t>BAS1112 - 01</t>
  </si>
  <si>
    <t>Mạnh</t>
  </si>
  <si>
    <t>Nguyễn Huy</t>
  </si>
  <si>
    <t>ĐƯỜNG LỐI CÁCH MẠNG CỦA ĐẢNG CỘNG SẢN VN</t>
  </si>
  <si>
    <t>Nhóm</t>
  </si>
  <si>
    <t>Phạm Tiến</t>
  </si>
  <si>
    <t>Trần Đức</t>
  </si>
  <si>
    <t>Hà Nội, ngày 26  tháng 8 năm 2019</t>
  </si>
  <si>
    <t>B18DCCN191</t>
  </si>
  <si>
    <t>D18CQCN04-B</t>
  </si>
  <si>
    <t>B18DCCN175</t>
  </si>
  <si>
    <t>E18CQCN01-B</t>
  </si>
  <si>
    <t>N39</t>
  </si>
  <si>
    <t>N21</t>
  </si>
  <si>
    <t>18h00</t>
  </si>
  <si>
    <t>Thi lần 2,  học kỳ II, kỳ hè năm học 2018 - 2019</t>
  </si>
  <si>
    <t>G03A2</t>
  </si>
  <si>
    <t>G03 - A2</t>
  </si>
  <si>
    <t xml:space="preserve">Phòng thi </t>
  </si>
  <si>
    <t>B17DCMR088</t>
  </si>
  <si>
    <t>N10</t>
  </si>
  <si>
    <t>B17DCCN222</t>
  </si>
  <si>
    <t>Hiệp</t>
  </si>
  <si>
    <t>V</t>
  </si>
  <si>
    <t>BẢNG ĐIỂM HỌC PHẦN</t>
  </si>
  <si>
    <t>BAS1102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</si>
</sst>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0.0"/>
  </numFmts>
  <fonts count="4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sz val="12"/>
      <name val=".VnTime"/>
      <family val="2"/>
    </font>
    <font>
      <sz val="12"/>
      <name val=".VnTim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6" fillId="0" borderId="0"/>
    <xf numFmtId="0" fontId="21" fillId="0" borderId="0"/>
    <xf numFmtId="0" fontId="23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26" fillId="4" borderId="0" applyNumberFormat="0" applyBorder="0" applyAlignment="0" applyProtection="0"/>
    <xf numFmtId="0" fontId="27" fillId="21" borderId="21" applyNumberFormat="0" applyAlignment="0" applyProtection="0"/>
    <xf numFmtId="0" fontId="28" fillId="22" borderId="22" applyNumberFormat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31" fillId="0" borderId="23" applyNumberFormat="0" applyFill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4" fillId="8" borderId="21" applyNumberFormat="0" applyAlignment="0" applyProtection="0"/>
    <xf numFmtId="0" fontId="35" fillId="0" borderId="26" applyNumberFormat="0" applyFill="0" applyAlignment="0" applyProtection="0"/>
    <xf numFmtId="0" fontId="36" fillId="23" borderId="0" applyNumberFormat="0" applyBorder="0" applyAlignment="0" applyProtection="0"/>
    <xf numFmtId="0" fontId="22" fillId="24" borderId="27" applyNumberFormat="0" applyFont="0" applyAlignment="0" applyProtection="0"/>
    <xf numFmtId="0" fontId="37" fillId="21" borderId="28" applyNumberFormat="0" applyAlignment="0" applyProtection="0"/>
    <xf numFmtId="0" fontId="38" fillId="0" borderId="0" applyNumberFormat="0" applyFill="0" applyBorder="0" applyAlignment="0" applyProtection="0"/>
    <xf numFmtId="0" fontId="39" fillId="0" borderId="29" applyNumberFormat="0" applyFill="0" applyAlignment="0" applyProtection="0"/>
    <xf numFmtId="0" fontId="40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1" applyFont="1" applyFill="1" applyProtection="1">
      <protection locked="0"/>
    </xf>
    <xf numFmtId="0" fontId="9" fillId="0" borderId="0" xfId="1" applyFont="1" applyFill="1" applyProtection="1"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9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3" fillId="0" borderId="16" xfId="0" applyFont="1" applyFill="1" applyBorder="1" applyAlignment="1">
      <alignment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165" fontId="14" fillId="0" borderId="14" xfId="0" applyNumberFormat="1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7" fillId="0" borderId="0" xfId="0" applyFont="1" applyFill="1" applyBorder="1" applyProtection="1"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8" fillId="0" borderId="0" xfId="2" applyFont="1" applyFill="1" applyBorder="1" applyAlignment="1" applyProtection="1">
      <alignment horizontal="left" vertical="center" wrapText="1"/>
      <protection hidden="1"/>
    </xf>
    <xf numFmtId="0" fontId="18" fillId="0" borderId="0" xfId="2" applyFont="1" applyFill="1" applyBorder="1" applyAlignment="1" applyProtection="1">
      <alignment horizontal="left" vertical="center" wrapText="1"/>
    </xf>
    <xf numFmtId="0" fontId="18" fillId="0" borderId="0" xfId="2" applyFont="1" applyFill="1" applyBorder="1" applyAlignment="1" applyProtection="1">
      <alignment horizontal="center" vertical="center" wrapText="1"/>
      <protection hidden="1"/>
    </xf>
    <xf numFmtId="10" fontId="17" fillId="0" borderId="0" xfId="0" applyNumberFormat="1" applyFont="1" applyFill="1" applyBorder="1" applyAlignment="1" applyProtection="1">
      <alignment horizontal="center" vertical="center"/>
      <protection hidden="1"/>
    </xf>
    <xf numFmtId="10" fontId="19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2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Protection="1">
      <protection hidden="1"/>
    </xf>
    <xf numFmtId="0" fontId="9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3" fillId="0" borderId="19" xfId="0" applyFont="1" applyFill="1" applyBorder="1" applyAlignment="1">
      <alignment vertical="center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/>
      <protection hidden="1"/>
    </xf>
    <xf numFmtId="165" fontId="3" fillId="0" borderId="17" xfId="0" quotePrefix="1" applyNumberFormat="1" applyFont="1" applyFill="1" applyBorder="1" applyAlignment="1" applyProtection="1">
      <alignment horizontal="center"/>
      <protection hidden="1"/>
    </xf>
    <xf numFmtId="1" fontId="5" fillId="0" borderId="0" xfId="0" applyNumberFormat="1" applyFont="1" applyFill="1" applyProtection="1">
      <protection locked="0"/>
    </xf>
    <xf numFmtId="0" fontId="4" fillId="0" borderId="0" xfId="1" applyFont="1" applyFill="1" applyAlignment="1" applyProtection="1">
      <protection locked="0"/>
    </xf>
    <xf numFmtId="0" fontId="9" fillId="0" borderId="0" xfId="0" applyFont="1" applyFill="1" applyBorder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4" fillId="0" borderId="17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protection locked="0"/>
    </xf>
    <xf numFmtId="0" fontId="9" fillId="0" borderId="0" xfId="0" applyFont="1" applyFill="1" applyAlignment="1" applyProtection="1">
      <protection locked="0"/>
    </xf>
    <xf numFmtId="0" fontId="10" fillId="0" borderId="0" xfId="1" applyFont="1" applyFill="1" applyAlignment="1" applyProtection="1">
      <alignment vertical="center"/>
      <protection locked="0"/>
    </xf>
    <xf numFmtId="1" fontId="5" fillId="0" borderId="0" xfId="0" applyNumberFormat="1" applyFont="1" applyFill="1" applyAlignment="1" applyProtection="1">
      <alignment horizontal="center"/>
      <protection locked="0"/>
    </xf>
    <xf numFmtId="166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64" fontId="3" fillId="0" borderId="0" xfId="4" quotePrefix="1" applyNumberFormat="1" applyFont="1" applyBorder="1" applyAlignment="1" applyProtection="1">
      <alignment horizontal="center" vertical="center"/>
      <protection locked="0"/>
    </xf>
    <xf numFmtId="0" fontId="3" fillId="0" borderId="0" xfId="4" quotePrefix="1" applyFont="1" applyBorder="1" applyAlignment="1" applyProtection="1">
      <alignment horizontal="center" vertical="center"/>
      <protection locked="0"/>
    </xf>
    <xf numFmtId="166" fontId="3" fillId="0" borderId="0" xfId="0" applyNumberFormat="1" applyFont="1" applyFill="1" applyBorder="1" applyAlignment="1" applyProtection="1">
      <alignment horizontal="center" vertical="center"/>
      <protection locked="0"/>
    </xf>
    <xf numFmtId="165" fontId="14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quotePrefix="1" applyNumberFormat="1" applyFont="1" applyFill="1" applyBorder="1" applyAlignment="1" applyProtection="1">
      <alignment horizontal="center"/>
      <protection hidden="1"/>
    </xf>
    <xf numFmtId="0" fontId="3" fillId="0" borderId="19" xfId="4" quotePrefix="1" applyFont="1" applyBorder="1" applyAlignment="1" applyProtection="1">
      <alignment horizontal="center" vertical="center"/>
      <protection locked="0"/>
    </xf>
    <xf numFmtId="166" fontId="3" fillId="0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applyNumberFormat="1" applyFont="1" applyFill="1" applyAlignment="1" applyProtection="1">
      <alignment horizontal="left" vertical="center"/>
      <protection locked="0"/>
    </xf>
    <xf numFmtId="0" fontId="18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14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25" borderId="0" xfId="1" applyFont="1" applyFill="1" applyAlignment="1" applyProtection="1">
      <alignment horizontal="right" vertic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</cellXfs>
  <cellStyles count="51">
    <cellStyle name="20% - Accent1 2" xfId="10"/>
    <cellStyle name="20% - Accent2 2" xfId="11"/>
    <cellStyle name="20% - Accent3 2" xfId="12"/>
    <cellStyle name="20% - Accent4 2" xfId="13"/>
    <cellStyle name="20% - Accent5 2" xfId="14"/>
    <cellStyle name="20% - Accent6 2" xfId="15"/>
    <cellStyle name="40% - Accent1 2" xfId="16"/>
    <cellStyle name="40% - Accent2 2" xfId="17"/>
    <cellStyle name="40% - Accent3 2" xfId="18"/>
    <cellStyle name="40% - Accent4 2" xfId="19"/>
    <cellStyle name="40% - Accent5 2" xfId="20"/>
    <cellStyle name="40% - Accent6 2" xfId="21"/>
    <cellStyle name="60% - Accent1 2" xfId="22"/>
    <cellStyle name="60% - Accent2 2" xfId="23"/>
    <cellStyle name="60% - Accent3 2" xfId="24"/>
    <cellStyle name="60% - Accent4 2" xfId="25"/>
    <cellStyle name="60% - Accent5 2" xfId="26"/>
    <cellStyle name="60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Bad 2" xfId="34"/>
    <cellStyle name="Calculation 2" xfId="35"/>
    <cellStyle name="Check Cell 2" xfId="36"/>
    <cellStyle name="Explanatory Text 2" xfId="37"/>
    <cellStyle name="Good 2" xfId="38"/>
    <cellStyle name="Heading 1 2" xfId="39"/>
    <cellStyle name="Heading 2 2" xfId="40"/>
    <cellStyle name="Heading 3 2" xfId="41"/>
    <cellStyle name="Heading 4 2" xfId="42"/>
    <cellStyle name="Hyperlink" xfId="3" builtinId="8"/>
    <cellStyle name="Input 2" xfId="43"/>
    <cellStyle name="Linked Cell 2" xfId="44"/>
    <cellStyle name="Neutral 2" xfId="45"/>
    <cellStyle name="Normal" xfId="0" builtinId="0"/>
    <cellStyle name="Normal 2" xfId="8"/>
    <cellStyle name="Normal 3" xfId="9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Note 2" xfId="46"/>
    <cellStyle name="Output 2" xfId="47"/>
    <cellStyle name="Style 1" xfId="7"/>
    <cellStyle name="Title 2" xfId="48"/>
    <cellStyle name="Total 2" xfId="49"/>
    <cellStyle name="Warning Text 2" xfId="50"/>
  </cellStyles>
  <dxfs count="3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1"/>
      <tableStyleElement type="headerRow" dxfId="3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M27"/>
  <sheetViews>
    <sheetView tabSelected="1" view="pageBreakPreview" zoomScaleSheetLayoutView="100" workbookViewId="0">
      <selection activeCell="D15" sqref="D15:H15"/>
    </sheetView>
  </sheetViews>
  <sheetFormatPr defaultRowHeight="15.75"/>
  <cols>
    <col min="1" max="1" width="0.125" style="1" customWidth="1"/>
    <col min="2" max="2" width="4" style="1" customWidth="1"/>
    <col min="3" max="3" width="11.375" style="1" customWidth="1"/>
    <col min="4" max="4" width="14.625" style="1" bestFit="1" customWidth="1"/>
    <col min="5" max="5" width="3.75" style="1" bestFit="1" customWidth="1"/>
    <col min="6" max="6" width="4.875" style="1" bestFit="1" customWidth="1"/>
    <col min="7" max="7" width="14" style="1" customWidth="1"/>
    <col min="8" max="9" width="6.12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7" style="1" hidden="1" customWidth="1"/>
    <col min="15" max="15" width="7.25" style="1" hidden="1" customWidth="1"/>
    <col min="16" max="16" width="6.875" style="1" bestFit="1" customWidth="1"/>
    <col min="17" max="17" width="7.875" style="1" customWidth="1"/>
    <col min="18" max="18" width="6.5" style="1" hidden="1" customWidth="1"/>
    <col min="19" max="19" width="6.375" style="1" hidden="1" customWidth="1"/>
    <col min="20" max="20" width="20.5" style="1" customWidth="1"/>
    <col min="21" max="21" width="6.375" style="1" hidden="1" customWidth="1"/>
    <col min="22" max="22" width="7.75" style="1" hidden="1" customWidth="1"/>
    <col min="23" max="23" width="6.5" style="2" customWidth="1"/>
    <col min="24" max="24" width="9" style="40"/>
    <col min="25" max="25" width="9.125" style="40" bestFit="1" customWidth="1"/>
    <col min="26" max="26" width="9" style="40"/>
    <col min="27" max="27" width="10.375" style="40" bestFit="1" customWidth="1"/>
    <col min="28" max="28" width="9.125" style="40" bestFit="1" customWidth="1"/>
    <col min="29" max="39" width="9" style="40"/>
    <col min="40" max="16384" width="9" style="1"/>
  </cols>
  <sheetData>
    <row r="1" spans="1:39" ht="27.75" customHeight="1">
      <c r="B1" s="94" t="s">
        <v>0</v>
      </c>
      <c r="C1" s="94"/>
      <c r="D1" s="94"/>
      <c r="E1" s="94"/>
      <c r="F1" s="94"/>
      <c r="G1" s="94"/>
      <c r="H1" s="95" t="s">
        <v>78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70"/>
      <c r="V1" s="3"/>
    </row>
    <row r="2" spans="1:39" ht="25.5" customHeight="1">
      <c r="B2" s="96" t="s">
        <v>1</v>
      </c>
      <c r="C2" s="96"/>
      <c r="D2" s="96"/>
      <c r="E2" s="96"/>
      <c r="F2" s="96"/>
      <c r="G2" s="96"/>
      <c r="H2" s="97" t="s">
        <v>69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4"/>
      <c r="W2" s="5"/>
      <c r="AE2" s="41"/>
      <c r="AF2" s="42"/>
      <c r="AG2" s="41"/>
      <c r="AH2" s="41"/>
      <c r="AI2" s="41"/>
      <c r="AJ2" s="42"/>
      <c r="AK2" s="41"/>
    </row>
    <row r="3" spans="1:39" ht="23.25" customHeight="1">
      <c r="B3" s="98" t="s">
        <v>2</v>
      </c>
      <c r="C3" s="98"/>
      <c r="D3" s="99" t="s">
        <v>52</v>
      </c>
      <c r="E3" s="99"/>
      <c r="F3" s="99"/>
      <c r="G3" s="99"/>
      <c r="H3" s="99"/>
      <c r="I3" s="99"/>
      <c r="J3" s="99"/>
      <c r="K3" s="99"/>
      <c r="L3" s="99"/>
      <c r="M3" s="99"/>
      <c r="N3" s="98" t="s">
        <v>43</v>
      </c>
      <c r="O3" s="98"/>
      <c r="P3" s="98"/>
      <c r="Q3" s="98"/>
      <c r="R3" s="98"/>
      <c r="S3" s="98"/>
      <c r="T3" s="80" t="s">
        <v>54</v>
      </c>
      <c r="U3" s="59"/>
      <c r="X3" s="41"/>
      <c r="Y3" s="100" t="s">
        <v>39</v>
      </c>
      <c r="Z3" s="100" t="s">
        <v>7</v>
      </c>
      <c r="AA3" s="100" t="s">
        <v>38</v>
      </c>
      <c r="AB3" s="100" t="s">
        <v>37</v>
      </c>
      <c r="AC3" s="100"/>
      <c r="AD3" s="100"/>
      <c r="AE3" s="100"/>
      <c r="AF3" s="100" t="s">
        <v>36</v>
      </c>
      <c r="AG3" s="100"/>
      <c r="AH3" s="100" t="s">
        <v>34</v>
      </c>
      <c r="AI3" s="100"/>
      <c r="AJ3" s="100" t="s">
        <v>35</v>
      </c>
      <c r="AK3" s="100"/>
      <c r="AL3" s="100" t="s">
        <v>33</v>
      </c>
      <c r="AM3" s="100"/>
    </row>
    <row r="4" spans="1:39" ht="17.25" customHeight="1">
      <c r="B4" s="101" t="s">
        <v>3</v>
      </c>
      <c r="C4" s="101"/>
      <c r="D4" s="73"/>
      <c r="E4" s="102" t="s">
        <v>40</v>
      </c>
      <c r="F4" s="102"/>
      <c r="G4" s="103">
        <v>43717</v>
      </c>
      <c r="H4" s="104"/>
      <c r="I4" s="104"/>
      <c r="J4" s="104"/>
      <c r="K4" s="104"/>
      <c r="L4" s="59"/>
      <c r="M4" s="59"/>
      <c r="N4" s="59" t="s">
        <v>53</v>
      </c>
      <c r="O4" s="59"/>
      <c r="P4" s="102" t="s">
        <v>68</v>
      </c>
      <c r="Q4" s="102"/>
      <c r="R4" s="102"/>
      <c r="S4" s="102"/>
      <c r="T4" s="102"/>
      <c r="U4" s="59"/>
      <c r="X4" s="41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</row>
    <row r="5" spans="1:39" ht="5.2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  <c r="P5" s="38"/>
      <c r="Q5" s="3"/>
      <c r="R5" s="3"/>
      <c r="S5" s="3"/>
      <c r="T5" s="3"/>
      <c r="U5" s="3"/>
      <c r="X5" s="41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</row>
    <row r="6" spans="1:39" ht="44.25" customHeight="1">
      <c r="B6" s="109" t="s">
        <v>4</v>
      </c>
      <c r="C6" s="118" t="s">
        <v>5</v>
      </c>
      <c r="D6" s="120" t="s">
        <v>6</v>
      </c>
      <c r="E6" s="121"/>
      <c r="F6" s="109" t="s">
        <v>58</v>
      </c>
      <c r="G6" s="109" t="s">
        <v>7</v>
      </c>
      <c r="H6" s="105" t="s">
        <v>8</v>
      </c>
      <c r="I6" s="105" t="s">
        <v>9</v>
      </c>
      <c r="J6" s="105" t="s">
        <v>10</v>
      </c>
      <c r="K6" s="105" t="s">
        <v>11</v>
      </c>
      <c r="L6" s="106" t="s">
        <v>12</v>
      </c>
      <c r="M6" s="106" t="s">
        <v>13</v>
      </c>
      <c r="N6" s="106" t="s">
        <v>14</v>
      </c>
      <c r="O6" s="115" t="s">
        <v>15</v>
      </c>
      <c r="P6" s="106" t="s">
        <v>16</v>
      </c>
      <c r="Q6" s="109" t="s">
        <v>17</v>
      </c>
      <c r="R6" s="106" t="s">
        <v>18</v>
      </c>
      <c r="S6" s="109" t="s">
        <v>19</v>
      </c>
      <c r="T6" s="109" t="s">
        <v>20</v>
      </c>
      <c r="U6" s="109" t="s">
        <v>21</v>
      </c>
      <c r="V6" s="109" t="s">
        <v>72</v>
      </c>
      <c r="X6" s="41"/>
      <c r="Y6" s="100"/>
      <c r="Z6" s="100"/>
      <c r="AA6" s="100"/>
      <c r="AB6" s="44" t="s">
        <v>22</v>
      </c>
      <c r="AC6" s="44" t="s">
        <v>23</v>
      </c>
      <c r="AD6" s="44" t="s">
        <v>24</v>
      </c>
      <c r="AE6" s="44" t="s">
        <v>25</v>
      </c>
      <c r="AF6" s="44" t="s">
        <v>26</v>
      </c>
      <c r="AG6" s="44" t="s">
        <v>25</v>
      </c>
      <c r="AH6" s="44" t="s">
        <v>26</v>
      </c>
      <c r="AI6" s="44" t="s">
        <v>25</v>
      </c>
      <c r="AJ6" s="44" t="s">
        <v>26</v>
      </c>
      <c r="AK6" s="44" t="s">
        <v>25</v>
      </c>
      <c r="AL6" s="44" t="s">
        <v>26</v>
      </c>
      <c r="AM6" s="45" t="s">
        <v>25</v>
      </c>
    </row>
    <row r="7" spans="1:39" ht="44.25" customHeight="1">
      <c r="B7" s="111"/>
      <c r="C7" s="119"/>
      <c r="D7" s="122"/>
      <c r="E7" s="123"/>
      <c r="F7" s="111"/>
      <c r="G7" s="111"/>
      <c r="H7" s="105"/>
      <c r="I7" s="105"/>
      <c r="J7" s="105"/>
      <c r="K7" s="105"/>
      <c r="L7" s="106"/>
      <c r="M7" s="106"/>
      <c r="N7" s="106"/>
      <c r="O7" s="115"/>
      <c r="P7" s="106"/>
      <c r="Q7" s="110"/>
      <c r="R7" s="106"/>
      <c r="S7" s="111"/>
      <c r="T7" s="110"/>
      <c r="U7" s="110"/>
      <c r="V7" s="110"/>
      <c r="W7" s="8"/>
      <c r="X7" s="41"/>
      <c r="Y7" s="46" t="str">
        <f>+D3</f>
        <v>NHỮNG NGUYÊN LÝ CƠ BẢN CỦA CN MÁC LÊ 2</v>
      </c>
      <c r="Z7" s="47">
        <f>+P3</f>
        <v>0</v>
      </c>
      <c r="AA7" s="48">
        <f>+$AJ$7+$AL$7+$AH$7</f>
        <v>2</v>
      </c>
      <c r="AB7" s="42">
        <f>COUNTIF($T$8:$T$43,"Khiển trách")</f>
        <v>0</v>
      </c>
      <c r="AC7" s="42">
        <f>COUNTIF($T$8:$T$43,"Cảnh cáo")</f>
        <v>0</v>
      </c>
      <c r="AD7" s="42">
        <f>COUNTIF($T$8:$T$43,"Đình chỉ thi")</f>
        <v>0</v>
      </c>
      <c r="AE7" s="49">
        <f>+($AB$7+$AC$7+$AD$7)/$AA$7*100%</f>
        <v>0</v>
      </c>
      <c r="AF7" s="42">
        <f>SUM(COUNTIF($T$8:$T$41,"Vắng"),COUNTIF($T$8:$T$41,"Vắng có phép"))</f>
        <v>0</v>
      </c>
      <c r="AG7" s="50">
        <f>+$AF$7/$AA$7</f>
        <v>0</v>
      </c>
      <c r="AH7" s="51">
        <f>COUNTIF($X$8:$X$41,"Thi lại")</f>
        <v>0</v>
      </c>
      <c r="AI7" s="50">
        <f>+$AH$7/$AA$7</f>
        <v>0</v>
      </c>
      <c r="AJ7" s="51">
        <f>COUNTIF($X$8:$X$42,"Học lại")</f>
        <v>0</v>
      </c>
      <c r="AK7" s="50">
        <f>+$AJ$7/$AA$7</f>
        <v>0</v>
      </c>
      <c r="AL7" s="42">
        <f>COUNTIF($X$9:$X$42,"Đạt")</f>
        <v>2</v>
      </c>
      <c r="AM7" s="49">
        <f>+$AL$7/$AA$7</f>
        <v>1</v>
      </c>
    </row>
    <row r="8" spans="1:39" ht="14.25" customHeight="1">
      <c r="B8" s="112" t="s">
        <v>27</v>
      </c>
      <c r="C8" s="113"/>
      <c r="D8" s="113"/>
      <c r="E8" s="113"/>
      <c r="F8" s="113"/>
      <c r="G8" s="114"/>
      <c r="H8" s="9">
        <v>10</v>
      </c>
      <c r="I8" s="9">
        <v>20</v>
      </c>
      <c r="J8" s="57"/>
      <c r="K8" s="9"/>
      <c r="L8" s="10"/>
      <c r="M8" s="11"/>
      <c r="N8" s="11"/>
      <c r="O8" s="12"/>
      <c r="P8" s="39">
        <f>100-(H8+I8+J8+K8)</f>
        <v>70</v>
      </c>
      <c r="Q8" s="111"/>
      <c r="R8" s="13"/>
      <c r="S8" s="13"/>
      <c r="T8" s="111"/>
      <c r="U8" s="111"/>
      <c r="V8" s="111"/>
      <c r="X8" s="41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</row>
    <row r="9" spans="1:39" ht="21.75" customHeight="1">
      <c r="B9" s="14">
        <v>1</v>
      </c>
      <c r="C9" s="21" t="s">
        <v>62</v>
      </c>
      <c r="D9" s="22" t="s">
        <v>56</v>
      </c>
      <c r="E9" s="23" t="s">
        <v>48</v>
      </c>
      <c r="F9" s="21" t="s">
        <v>67</v>
      </c>
      <c r="G9" s="21" t="s">
        <v>63</v>
      </c>
      <c r="H9" s="24">
        <v>9</v>
      </c>
      <c r="I9" s="24">
        <v>7</v>
      </c>
      <c r="J9" s="15" t="s">
        <v>28</v>
      </c>
      <c r="K9" s="15" t="s">
        <v>28</v>
      </c>
      <c r="L9" s="16"/>
      <c r="M9" s="16"/>
      <c r="N9" s="16"/>
      <c r="O9" s="53"/>
      <c r="P9" s="17">
        <v>7</v>
      </c>
      <c r="Q9" s="25">
        <f t="shared" ref="Q9:Q10" si="0">IF(P9="H","I",IF(OR(P9="DC",P9="C",P9="V"),0,ROUND(SUMPRODUCT(H9:P9,$H$8:$P$8)/100,1)))</f>
        <v>7.2</v>
      </c>
      <c r="R9" s="18" t="str">
        <f t="shared" ref="R9:R10" si="1"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18" t="str">
        <f t="shared" ref="S9:S10" si="2">IF($Q9&lt;4,"Kém",IF(AND($Q9&gt;=4,$Q9&lt;=5.4),"Trung bình yếu",IF(AND($Q9&gt;=5.5,$Q9&lt;=6.9),"Trung bình",IF(AND($Q9&gt;=7,$Q9&lt;=8.4),"Khá",IF(AND($Q9&gt;=8.5,$Q9&lt;=10),"Giỏi","")))))</f>
        <v>Khá</v>
      </c>
      <c r="T9" s="75" t="str">
        <f t="shared" ref="T9:T10" si="3">IF(OR($H9=0,$I9=0,$J9=0,$K9=0),"Không đủ ĐKDT",IF(AND(P9=0,Q9&gt;=4),"Không đạt",IF(P9="V", "Vắng", IF(P9="DC", "Đình chỉ thi",IF(P9="H", "Vắng có phép","")))))</f>
        <v/>
      </c>
      <c r="U9" s="19" t="s">
        <v>45</v>
      </c>
      <c r="V9" s="81" t="s">
        <v>71</v>
      </c>
      <c r="W9" s="20"/>
      <c r="X9" s="58" t="str">
        <f t="shared" ref="X9:X10" si="4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</row>
    <row r="10" spans="1:39">
      <c r="B10" s="60">
        <v>2</v>
      </c>
      <c r="C10" s="61" t="s">
        <v>64</v>
      </c>
      <c r="D10" s="62" t="s">
        <v>49</v>
      </c>
      <c r="E10" s="63" t="s">
        <v>46</v>
      </c>
      <c r="F10" s="61" t="s">
        <v>66</v>
      </c>
      <c r="G10" s="61" t="s">
        <v>65</v>
      </c>
      <c r="H10" s="64">
        <v>10</v>
      </c>
      <c r="I10" s="64">
        <v>9</v>
      </c>
      <c r="J10" s="64" t="s">
        <v>28</v>
      </c>
      <c r="K10" s="64" t="s">
        <v>28</v>
      </c>
      <c r="L10" s="92"/>
      <c r="M10" s="92"/>
      <c r="N10" s="92"/>
      <c r="O10" s="65"/>
      <c r="P10" s="66">
        <v>7</v>
      </c>
      <c r="Q10" s="77">
        <f t="shared" si="0"/>
        <v>7.7</v>
      </c>
      <c r="R10" s="67" t="str">
        <f t="shared" si="1"/>
        <v>B</v>
      </c>
      <c r="S10" s="68" t="str">
        <f t="shared" si="2"/>
        <v>Khá</v>
      </c>
      <c r="T10" s="76" t="str">
        <f t="shared" si="3"/>
        <v/>
      </c>
      <c r="U10" s="26" t="s">
        <v>45</v>
      </c>
      <c r="V10" s="81" t="s">
        <v>71</v>
      </c>
      <c r="W10" s="20"/>
      <c r="X10" s="58" t="str">
        <f t="shared" si="4"/>
        <v>Đạt</v>
      </c>
      <c r="Y10" s="52"/>
      <c r="Z10" s="52"/>
      <c r="AA10" s="52"/>
      <c r="AB10" s="44"/>
      <c r="AC10" s="44"/>
      <c r="AD10" s="44"/>
      <c r="AE10" s="44"/>
      <c r="AF10" s="43"/>
      <c r="AG10" s="44"/>
      <c r="AH10" s="44"/>
      <c r="AI10" s="44"/>
      <c r="AJ10" s="44"/>
      <c r="AK10" s="44"/>
      <c r="AL10" s="44"/>
      <c r="AM10" s="45"/>
    </row>
    <row r="11" spans="1:39">
      <c r="B11" s="54"/>
      <c r="C11" s="54"/>
      <c r="D11" s="55"/>
      <c r="E11" s="56"/>
      <c r="F11" s="3"/>
      <c r="G11" s="3"/>
      <c r="H11" s="3"/>
      <c r="I11" s="3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3"/>
    </row>
    <row r="12" spans="1:39">
      <c r="B12" s="54"/>
      <c r="C12" s="54"/>
      <c r="D12" s="55"/>
      <c r="E12" s="56"/>
      <c r="F12" s="3"/>
      <c r="G12" s="3"/>
      <c r="H12" s="3"/>
      <c r="I12" s="3"/>
      <c r="J12" s="116" t="s">
        <v>61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78"/>
      <c r="V12" s="3"/>
    </row>
    <row r="13" spans="1:39">
      <c r="A13" s="32"/>
      <c r="B13" s="107" t="s">
        <v>29</v>
      </c>
      <c r="C13" s="107"/>
      <c r="D13" s="107"/>
      <c r="E13" s="107"/>
      <c r="F13" s="107"/>
      <c r="G13" s="107"/>
      <c r="H13" s="107"/>
      <c r="I13" s="33"/>
      <c r="J13" s="117" t="s">
        <v>41</v>
      </c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71"/>
      <c r="V13" s="3"/>
    </row>
    <row r="14" spans="1:39">
      <c r="A14" s="2"/>
      <c r="B14" s="27"/>
      <c r="C14" s="34"/>
      <c r="D14" s="34"/>
      <c r="E14" s="35"/>
      <c r="F14" s="35"/>
      <c r="G14" s="35"/>
      <c r="H14" s="36"/>
      <c r="I14" s="37"/>
      <c r="J14" s="37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39" s="2" customFormat="1">
      <c r="B15" s="107" t="s">
        <v>30</v>
      </c>
      <c r="C15" s="107"/>
      <c r="D15" s="108" t="s">
        <v>31</v>
      </c>
      <c r="E15" s="108"/>
      <c r="F15" s="108"/>
      <c r="G15" s="108"/>
      <c r="H15" s="108"/>
      <c r="I15" s="37"/>
      <c r="J15" s="37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3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</row>
    <row r="16" spans="1:39" s="2" customFormat="1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</row>
    <row r="17" spans="1:39" s="2" customFormat="1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</row>
    <row r="18" spans="1:39" s="2" customFormat="1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</row>
    <row r="19" spans="1:39" s="2" customForma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</row>
    <row r="20" spans="1:39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</row>
    <row r="21" spans="1:39" s="2" customFormat="1">
      <c r="A21" s="1"/>
      <c r="B21" s="125" t="s">
        <v>50</v>
      </c>
      <c r="C21" s="125"/>
      <c r="D21" s="125" t="s">
        <v>51</v>
      </c>
      <c r="E21" s="125"/>
      <c r="F21" s="125"/>
      <c r="G21" s="125"/>
      <c r="H21" s="125"/>
      <c r="I21" s="125"/>
      <c r="J21" s="125" t="s">
        <v>42</v>
      </c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79"/>
      <c r="V21" s="3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</row>
    <row r="22" spans="1:39" s="2" customFormat="1">
      <c r="A22" s="1"/>
      <c r="B22" s="107" t="s">
        <v>32</v>
      </c>
      <c r="C22" s="107"/>
      <c r="D22" s="107"/>
      <c r="E22" s="107"/>
      <c r="F22" s="107"/>
      <c r="G22" s="107"/>
      <c r="H22" s="107"/>
      <c r="I22" s="33"/>
      <c r="J22" s="117" t="s">
        <v>41</v>
      </c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71"/>
      <c r="V22" s="3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39" s="2" customFormat="1">
      <c r="A23" s="1"/>
      <c r="B23" s="27"/>
      <c r="C23" s="34"/>
      <c r="D23" s="34"/>
      <c r="E23" s="35"/>
      <c r="F23" s="35"/>
      <c r="G23" s="35"/>
      <c r="H23" s="36"/>
      <c r="I23" s="37"/>
      <c r="J23" s="3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</row>
    <row r="24" spans="1:39" s="2" customFormat="1">
      <c r="A24" s="1"/>
      <c r="B24" s="107" t="s">
        <v>30</v>
      </c>
      <c r="C24" s="107"/>
      <c r="D24" s="108" t="s">
        <v>31</v>
      </c>
      <c r="E24" s="108"/>
      <c r="F24" s="108"/>
      <c r="G24" s="108"/>
      <c r="H24" s="108"/>
      <c r="I24" s="37"/>
      <c r="J24" s="37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1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</row>
    <row r="27" spans="1:39">
      <c r="B27" s="124"/>
      <c r="C27" s="124"/>
      <c r="D27" s="124"/>
      <c r="E27" s="124"/>
      <c r="F27" s="124"/>
      <c r="G27" s="124"/>
      <c r="H27" s="124"/>
      <c r="I27" s="124"/>
      <c r="J27" s="124" t="s">
        <v>42</v>
      </c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72"/>
    </row>
  </sheetData>
  <sheetProtection formatCells="0" formatColumns="0" formatRows="0" insertColumns="0" insertRows="0" insertHyperlinks="0" deleteColumns="0" deleteRows="0" sort="0" autoFilter="0" pivotTables="0"/>
  <autoFilter ref="A8:AM10">
    <filterColumn colId="1" showButton="0"/>
    <filterColumn colId="2" showButton="0"/>
    <filterColumn colId="3" showButton="0"/>
    <filterColumn colId="4" showButton="0"/>
    <filterColumn colId="5" showButton="0"/>
  </autoFilter>
  <sortState ref="B9:V86">
    <sortCondition ref="B9:B86"/>
  </sortState>
  <mergeCells count="56">
    <mergeCell ref="B27:C27"/>
    <mergeCell ref="D27:I27"/>
    <mergeCell ref="J27:T27"/>
    <mergeCell ref="B21:C21"/>
    <mergeCell ref="D21:I21"/>
    <mergeCell ref="J21:T21"/>
    <mergeCell ref="B22:H22"/>
    <mergeCell ref="J22:T22"/>
    <mergeCell ref="B24:C24"/>
    <mergeCell ref="D24:H24"/>
    <mergeCell ref="B13:H13"/>
    <mergeCell ref="J13:T13"/>
    <mergeCell ref="H6:H7"/>
    <mergeCell ref="C6:C7"/>
    <mergeCell ref="D6:E7"/>
    <mergeCell ref="F6:F7"/>
    <mergeCell ref="G6:G7"/>
    <mergeCell ref="B15:C15"/>
    <mergeCell ref="D15:H15"/>
    <mergeCell ref="U6:U8"/>
    <mergeCell ref="V6:V8"/>
    <mergeCell ref="B8:G8"/>
    <mergeCell ref="O6:O7"/>
    <mergeCell ref="P6:P7"/>
    <mergeCell ref="Q6:Q8"/>
    <mergeCell ref="R6:R7"/>
    <mergeCell ref="S6:S7"/>
    <mergeCell ref="T6:T8"/>
    <mergeCell ref="I6:I7"/>
    <mergeCell ref="B6:B7"/>
    <mergeCell ref="J6:J7"/>
    <mergeCell ref="J11:U11"/>
    <mergeCell ref="J12:T12"/>
    <mergeCell ref="AJ3:AK5"/>
    <mergeCell ref="AL3:AM5"/>
    <mergeCell ref="B4:C4"/>
    <mergeCell ref="E4:F4"/>
    <mergeCell ref="G4:K4"/>
    <mergeCell ref="P4:T4"/>
    <mergeCell ref="Y3:Y6"/>
    <mergeCell ref="Z3:Z6"/>
    <mergeCell ref="AA3:AA6"/>
    <mergeCell ref="AB3:AE5"/>
    <mergeCell ref="AF3:AG5"/>
    <mergeCell ref="AH3:AI5"/>
    <mergeCell ref="K6:K7"/>
    <mergeCell ref="L6:L7"/>
    <mergeCell ref="M6:M7"/>
    <mergeCell ref="N6:N7"/>
    <mergeCell ref="B1:G1"/>
    <mergeCell ref="H1:T1"/>
    <mergeCell ref="B2:G2"/>
    <mergeCell ref="H2:U2"/>
    <mergeCell ref="B3:C3"/>
    <mergeCell ref="D3:M3"/>
    <mergeCell ref="N3:S3"/>
  </mergeCells>
  <conditionalFormatting sqref="P9:P10 G9:N10">
    <cfRule type="cellIs" dxfId="29" priority="41" operator="greaterThan">
      <formula>10</formula>
    </cfRule>
  </conditionalFormatting>
  <conditionalFormatting sqref="P9:P10">
    <cfRule type="cellIs" dxfId="28" priority="35" operator="greaterThan">
      <formula>10</formula>
    </cfRule>
    <cfRule type="cellIs" dxfId="27" priority="36" operator="greaterThan">
      <formula>10</formula>
    </cfRule>
    <cfRule type="cellIs" dxfId="26" priority="37" operator="greaterThan">
      <formula>10</formula>
    </cfRule>
    <cfRule type="cellIs" dxfId="25" priority="38" operator="greaterThan">
      <formula>10</formula>
    </cfRule>
    <cfRule type="cellIs" dxfId="24" priority="39" operator="greaterThan">
      <formula>10</formula>
    </cfRule>
    <cfRule type="cellIs" dxfId="23" priority="40" operator="greaterThan">
      <formula>10</formula>
    </cfRule>
  </conditionalFormatting>
  <conditionalFormatting sqref="H9:K10">
    <cfRule type="cellIs" dxfId="22" priority="34" operator="greaterThan">
      <formula>10</formula>
    </cfRule>
  </conditionalFormatting>
  <conditionalFormatting sqref="O28:O1048576 O2 O23:O26 O14:O20 O4:O11">
    <cfRule type="duplicateValues" dxfId="21" priority="33"/>
  </conditionalFormatting>
  <conditionalFormatting sqref="O23:O26">
    <cfRule type="duplicateValues" dxfId="20" priority="11"/>
  </conditionalFormatting>
  <conditionalFormatting sqref="O4">
    <cfRule type="duplicateValues" dxfId="19" priority="10"/>
  </conditionalFormatting>
  <conditionalFormatting sqref="C21">
    <cfRule type="duplicateValues" dxfId="18" priority="6"/>
  </conditionalFormatting>
  <conditionalFormatting sqref="C9">
    <cfRule type="duplicateValues" dxfId="17" priority="3"/>
  </conditionalFormatting>
  <conditionalFormatting sqref="O2">
    <cfRule type="duplicateValues" dxfId="16" priority="1"/>
  </conditionalFormatting>
  <conditionalFormatting sqref="C1:C1048576">
    <cfRule type="duplicateValues" dxfId="15" priority="84"/>
  </conditionalFormatting>
  <dataValidations count="3">
    <dataValidation allowBlank="1" showInputMessage="1" showErrorMessage="1" errorTitle="Không xóa dữ liệu" error="Không xóa dữ liệu" prompt="Không xóa dữ liệu" sqref="X9:X10 Y2:AM7"/>
    <dataValidation type="decimal" allowBlank="1" showInputMessage="1" showErrorMessage="1" sqref="J9:K10">
      <formula1>0</formula1>
      <formula2>10</formula2>
    </dataValidation>
    <dataValidation type="list" allowBlank="1" showInputMessage="1" showErrorMessage="1" sqref="T3">
      <formula1>#REF!</formula1>
    </dataValidation>
  </dataValidations>
  <pageMargins left="0.17" right="3.9370078740157501E-2" top="0.25" bottom="0.42" header="0.15748031496063" footer="0.118110236220472"/>
  <pageSetup paperSize="9" scale="89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M28"/>
  <sheetViews>
    <sheetView workbookViewId="0">
      <pane ySplit="2" topLeftCell="A3" activePane="bottomLeft" state="frozen"/>
      <selection activeCell="P4" sqref="P4:T4"/>
      <selection pane="bottomLeft" activeCell="P16" sqref="P16"/>
    </sheetView>
  </sheetViews>
  <sheetFormatPr defaultRowHeight="15.75"/>
  <cols>
    <col min="1" max="1" width="0.125" style="1" customWidth="1"/>
    <col min="2" max="2" width="4" style="1" customWidth="1"/>
    <col min="3" max="3" width="11.375" style="1" customWidth="1"/>
    <col min="4" max="4" width="16" style="1" customWidth="1"/>
    <col min="5" max="5" width="6.25" style="1" bestFit="1" customWidth="1"/>
    <col min="6" max="6" width="4.875" style="1" bestFit="1" customWidth="1"/>
    <col min="7" max="7" width="11.125" style="1" bestFit="1" customWidth="1"/>
    <col min="8" max="8" width="5.5" style="1" customWidth="1"/>
    <col min="9" max="9" width="6.75" style="1" customWidth="1"/>
    <col min="10" max="11" width="9.25" style="1" hidden="1" customWidth="1"/>
    <col min="12" max="12" width="4.875" style="1" hidden="1" customWidth="1"/>
    <col min="13" max="13" width="5.5" style="1" hidden="1" customWidth="1"/>
    <col min="14" max="14" width="7" style="1" hidden="1" customWidth="1"/>
    <col min="15" max="15" width="7.25" style="1" hidden="1" customWidth="1"/>
    <col min="16" max="16" width="8.5" style="1" customWidth="1"/>
    <col min="17" max="17" width="9" style="1" customWidth="1"/>
    <col min="18" max="18" width="6.5" style="1" hidden="1" customWidth="1"/>
    <col min="19" max="19" width="6.375" style="1" hidden="1" customWidth="1"/>
    <col min="20" max="20" width="17" style="1" customWidth="1"/>
    <col min="21" max="21" width="7.375" style="1" hidden="1" customWidth="1"/>
    <col min="22" max="22" width="14.75" style="1" customWidth="1"/>
    <col min="23" max="23" width="6.5" style="2" customWidth="1"/>
    <col min="24" max="24" width="9" style="40"/>
    <col min="25" max="25" width="9.125" style="40" bestFit="1" customWidth="1"/>
    <col min="26" max="26" width="9" style="40"/>
    <col min="27" max="27" width="10.375" style="40" bestFit="1" customWidth="1"/>
    <col min="28" max="28" width="9.125" style="40" bestFit="1" customWidth="1"/>
    <col min="29" max="39" width="9" style="40"/>
    <col min="40" max="16384" width="9" style="1"/>
  </cols>
  <sheetData>
    <row r="1" spans="1:39" ht="27.75" customHeight="1">
      <c r="B1" s="94" t="s">
        <v>0</v>
      </c>
      <c r="C1" s="94"/>
      <c r="D1" s="94"/>
      <c r="E1" s="94"/>
      <c r="F1" s="94"/>
      <c r="G1" s="94"/>
      <c r="H1" s="95" t="s">
        <v>78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70"/>
      <c r="V1" s="3"/>
    </row>
    <row r="2" spans="1:39" ht="25.5" customHeight="1">
      <c r="B2" s="96" t="s">
        <v>1</v>
      </c>
      <c r="C2" s="96"/>
      <c r="D2" s="96"/>
      <c r="E2" s="96"/>
      <c r="F2" s="96"/>
      <c r="G2" s="96"/>
      <c r="H2" s="97" t="s">
        <v>69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4"/>
      <c r="W2" s="5"/>
      <c r="AE2" s="41"/>
      <c r="AF2" s="42"/>
      <c r="AG2" s="41"/>
      <c r="AH2" s="41"/>
      <c r="AI2" s="41"/>
      <c r="AJ2" s="42"/>
      <c r="AK2" s="41"/>
    </row>
    <row r="3" spans="1:39" ht="23.25" customHeight="1">
      <c r="B3" s="98" t="s">
        <v>2</v>
      </c>
      <c r="C3" s="98"/>
      <c r="D3" s="99" t="s">
        <v>57</v>
      </c>
      <c r="E3" s="99"/>
      <c r="F3" s="99"/>
      <c r="G3" s="99"/>
      <c r="H3" s="99"/>
      <c r="I3" s="99"/>
      <c r="J3" s="99"/>
      <c r="K3" s="99"/>
      <c r="L3" s="99"/>
      <c r="M3" s="99"/>
      <c r="N3" s="126"/>
      <c r="O3" s="126"/>
      <c r="P3" s="126"/>
      <c r="Q3" s="126"/>
      <c r="R3" s="126"/>
      <c r="S3" s="126"/>
      <c r="T3" s="80"/>
      <c r="U3" s="59"/>
      <c r="X3" s="41"/>
      <c r="Y3" s="100" t="s">
        <v>39</v>
      </c>
      <c r="Z3" s="100" t="s">
        <v>7</v>
      </c>
      <c r="AA3" s="100" t="s">
        <v>38</v>
      </c>
      <c r="AB3" s="100" t="s">
        <v>37</v>
      </c>
      <c r="AC3" s="100"/>
      <c r="AD3" s="100"/>
      <c r="AE3" s="100"/>
      <c r="AF3" s="100" t="s">
        <v>36</v>
      </c>
      <c r="AG3" s="100"/>
      <c r="AH3" s="100" t="s">
        <v>34</v>
      </c>
      <c r="AI3" s="100"/>
      <c r="AJ3" s="100" t="s">
        <v>35</v>
      </c>
      <c r="AK3" s="100"/>
      <c r="AL3" s="100" t="s">
        <v>33</v>
      </c>
      <c r="AM3" s="100"/>
    </row>
    <row r="4" spans="1:39" ht="17.25" customHeight="1">
      <c r="B4" s="101" t="s">
        <v>3</v>
      </c>
      <c r="C4" s="101"/>
      <c r="D4" s="73"/>
      <c r="E4" s="102" t="s">
        <v>40</v>
      </c>
      <c r="F4" s="102"/>
      <c r="G4" s="103">
        <v>43717</v>
      </c>
      <c r="H4" s="104"/>
      <c r="I4" s="104"/>
      <c r="J4" s="104"/>
      <c r="K4" s="104"/>
      <c r="L4" s="59"/>
      <c r="M4" s="59"/>
      <c r="N4" s="59" t="s">
        <v>53</v>
      </c>
      <c r="O4" s="59"/>
      <c r="P4" s="59" t="s">
        <v>68</v>
      </c>
      <c r="Q4" s="59" t="s">
        <v>43</v>
      </c>
      <c r="R4" s="59"/>
      <c r="S4" s="59"/>
      <c r="T4" s="59" t="s">
        <v>79</v>
      </c>
      <c r="U4" s="59"/>
      <c r="X4" s="41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</row>
    <row r="5" spans="1:39" ht="5.2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  <c r="P5" s="38"/>
      <c r="Q5" s="3"/>
      <c r="R5" s="3"/>
      <c r="S5" s="3"/>
      <c r="T5" s="3"/>
      <c r="U5" s="3"/>
      <c r="X5" s="41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</row>
    <row r="6" spans="1:39" ht="33" customHeight="1">
      <c r="B6" s="109" t="s">
        <v>4</v>
      </c>
      <c r="C6" s="118" t="s">
        <v>5</v>
      </c>
      <c r="D6" s="120" t="s">
        <v>6</v>
      </c>
      <c r="E6" s="121"/>
      <c r="F6" s="109" t="s">
        <v>58</v>
      </c>
      <c r="G6" s="109" t="s">
        <v>7</v>
      </c>
      <c r="H6" s="105" t="s">
        <v>8</v>
      </c>
      <c r="I6" s="105" t="s">
        <v>9</v>
      </c>
      <c r="J6" s="105" t="s">
        <v>10</v>
      </c>
      <c r="K6" s="105" t="s">
        <v>11</v>
      </c>
      <c r="L6" s="106" t="s">
        <v>12</v>
      </c>
      <c r="M6" s="106" t="s">
        <v>13</v>
      </c>
      <c r="N6" s="106" t="s">
        <v>14</v>
      </c>
      <c r="O6" s="115" t="s">
        <v>15</v>
      </c>
      <c r="P6" s="106" t="s">
        <v>16</v>
      </c>
      <c r="Q6" s="109" t="s">
        <v>17</v>
      </c>
      <c r="R6" s="106" t="s">
        <v>18</v>
      </c>
      <c r="S6" s="109" t="s">
        <v>19</v>
      </c>
      <c r="T6" s="109" t="s">
        <v>20</v>
      </c>
      <c r="U6" s="109" t="s">
        <v>21</v>
      </c>
      <c r="V6" s="127"/>
      <c r="X6" s="41"/>
      <c r="Y6" s="100"/>
      <c r="Z6" s="100"/>
      <c r="AA6" s="100"/>
      <c r="AB6" s="44" t="s">
        <v>22</v>
      </c>
      <c r="AC6" s="44" t="s">
        <v>23</v>
      </c>
      <c r="AD6" s="44" t="s">
        <v>24</v>
      </c>
      <c r="AE6" s="44" t="s">
        <v>25</v>
      </c>
      <c r="AF6" s="44" t="s">
        <v>26</v>
      </c>
      <c r="AG6" s="44" t="s">
        <v>25</v>
      </c>
      <c r="AH6" s="44" t="s">
        <v>26</v>
      </c>
      <c r="AI6" s="44" t="s">
        <v>25</v>
      </c>
      <c r="AJ6" s="44" t="s">
        <v>26</v>
      </c>
      <c r="AK6" s="44" t="s">
        <v>25</v>
      </c>
      <c r="AL6" s="44" t="s">
        <v>26</v>
      </c>
      <c r="AM6" s="45" t="s">
        <v>25</v>
      </c>
    </row>
    <row r="7" spans="1:39" ht="33" customHeight="1">
      <c r="B7" s="111"/>
      <c r="C7" s="119"/>
      <c r="D7" s="122"/>
      <c r="E7" s="123"/>
      <c r="F7" s="111"/>
      <c r="G7" s="111"/>
      <c r="H7" s="105"/>
      <c r="I7" s="105"/>
      <c r="J7" s="105"/>
      <c r="K7" s="105"/>
      <c r="L7" s="106"/>
      <c r="M7" s="106"/>
      <c r="N7" s="106"/>
      <c r="O7" s="115"/>
      <c r="P7" s="106"/>
      <c r="Q7" s="110"/>
      <c r="R7" s="106"/>
      <c r="S7" s="111"/>
      <c r="T7" s="110"/>
      <c r="U7" s="110"/>
      <c r="V7" s="127"/>
      <c r="W7" s="8"/>
      <c r="X7" s="41"/>
      <c r="Y7" s="46" t="str">
        <f>+D3</f>
        <v>ĐƯỜNG LỐI CÁCH MẠNG CỦA ĐẢNG CỘNG SẢN VN</v>
      </c>
      <c r="Z7" s="47">
        <f>+P3</f>
        <v>0</v>
      </c>
      <c r="AA7" s="48">
        <f>+$AJ$7+$AL$7+$AH$7</f>
        <v>2</v>
      </c>
      <c r="AB7" s="42">
        <f>COUNTIF($T$8:$T$43,"Khiển trách")</f>
        <v>0</v>
      </c>
      <c r="AC7" s="42">
        <f>COUNTIF($T$8:$T$43,"Cảnh cáo")</f>
        <v>0</v>
      </c>
      <c r="AD7" s="42">
        <f>COUNTIF($T$8:$T$43,"Đình chỉ thi")</f>
        <v>0</v>
      </c>
      <c r="AE7" s="49">
        <f>+($AB$7+$AC$7+$AD$7)/$AA$7*100%</f>
        <v>0</v>
      </c>
      <c r="AF7" s="42">
        <f>SUM(COUNTIF($T$8:$T$41,"Vắng"),COUNTIF($T$8:$T$41,"Vắng có phép"))</f>
        <v>1</v>
      </c>
      <c r="AG7" s="50">
        <f>+$AF$7/$AA$7</f>
        <v>0.5</v>
      </c>
      <c r="AH7" s="51">
        <f>COUNTIF($X$8:$X$41,"Thi lại")</f>
        <v>0</v>
      </c>
      <c r="AI7" s="50">
        <f>+$AH$7/$AA$7</f>
        <v>0</v>
      </c>
      <c r="AJ7" s="51">
        <f>COUNTIF($X$8:$X$42,"Học lại")</f>
        <v>1</v>
      </c>
      <c r="AK7" s="50">
        <f>+$AJ$7/$AA$7</f>
        <v>0.5</v>
      </c>
      <c r="AL7" s="42">
        <f>COUNTIF($X$9:$X$42,"Đạt")</f>
        <v>1</v>
      </c>
      <c r="AM7" s="49">
        <f>+$AL$7/$AA$7</f>
        <v>0.5</v>
      </c>
    </row>
    <row r="8" spans="1:39" ht="14.25" customHeight="1">
      <c r="B8" s="112" t="s">
        <v>27</v>
      </c>
      <c r="C8" s="113"/>
      <c r="D8" s="113"/>
      <c r="E8" s="113"/>
      <c r="F8" s="113"/>
      <c r="G8" s="114"/>
      <c r="H8" s="9">
        <v>10</v>
      </c>
      <c r="I8" s="9">
        <v>20</v>
      </c>
      <c r="J8" s="57"/>
      <c r="K8" s="9"/>
      <c r="L8" s="10"/>
      <c r="M8" s="11"/>
      <c r="N8" s="11"/>
      <c r="O8" s="12"/>
      <c r="P8" s="39">
        <f>100-(H8+I8+J8+K8)</f>
        <v>70</v>
      </c>
      <c r="Q8" s="111"/>
      <c r="R8" s="13"/>
      <c r="S8" s="13"/>
      <c r="T8" s="111"/>
      <c r="U8" s="111"/>
      <c r="V8" s="127"/>
      <c r="X8" s="41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</row>
    <row r="9" spans="1:39" ht="21.75" customHeight="1">
      <c r="B9" s="14">
        <v>1</v>
      </c>
      <c r="C9" s="21" t="s">
        <v>73</v>
      </c>
      <c r="D9" s="22" t="s">
        <v>59</v>
      </c>
      <c r="E9" s="23" t="s">
        <v>55</v>
      </c>
      <c r="F9" s="21" t="s">
        <v>74</v>
      </c>
      <c r="G9" s="21" t="s">
        <v>44</v>
      </c>
      <c r="H9" s="24">
        <v>5</v>
      </c>
      <c r="I9" s="24">
        <v>8</v>
      </c>
      <c r="J9" s="15" t="s">
        <v>28</v>
      </c>
      <c r="K9" s="15" t="s">
        <v>28</v>
      </c>
      <c r="L9" s="16"/>
      <c r="M9" s="16"/>
      <c r="N9" s="16"/>
      <c r="O9" s="53"/>
      <c r="P9" s="82">
        <v>4</v>
      </c>
      <c r="Q9" s="25">
        <f t="shared" ref="Q9:Q10" si="0">IF(P9="H","I",IF(OR(P9="DC",P9="C",P9="V"),0,ROUND(SUMPRODUCT(H9:P9,$H$8:$P$8)/100,1)))</f>
        <v>4.9000000000000004</v>
      </c>
      <c r="R9" s="18" t="str">
        <f t="shared" ref="R9:R10" si="1"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18" t="str">
        <f t="shared" ref="S9:S10" si="2">IF($Q9&lt;4,"Kém",IF(AND($Q9&gt;=4,$Q9&lt;=5.4),"Trung bình yếu",IF(AND($Q9&gt;=5.5,$Q9&lt;=6.9),"Trung bình",IF(AND($Q9&gt;=7,$Q9&lt;=8.4),"Khá",IF(AND($Q9&gt;=8.5,$Q9&lt;=10),"Giỏi","")))))</f>
        <v>Trung bình yếu</v>
      </c>
      <c r="T9" s="75" t="str">
        <f t="shared" ref="T9:T10" si="3">IF(OR($H9=0,$I9=0,$J9=0,$K9=0),"Không đủ ĐKDT",IF(AND(P9=0,Q9&gt;=4),"Không đạt",IF(P9="V", "Vắng", IF(P9="DC", "Đình chỉ thi",IF(P9="H", "Vắng có phép","")))))</f>
        <v/>
      </c>
      <c r="U9" s="19" t="s">
        <v>70</v>
      </c>
      <c r="V9" s="69"/>
      <c r="W9" s="20"/>
      <c r="X9" s="58" t="str">
        <f t="shared" ref="X9:X10" si="4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</row>
    <row r="10" spans="1:39">
      <c r="B10" s="60">
        <v>2</v>
      </c>
      <c r="C10" s="61" t="s">
        <v>75</v>
      </c>
      <c r="D10" s="62" t="s">
        <v>60</v>
      </c>
      <c r="E10" s="63" t="s">
        <v>76</v>
      </c>
      <c r="F10" s="61" t="s">
        <v>67</v>
      </c>
      <c r="G10" s="61" t="s">
        <v>47</v>
      </c>
      <c r="H10" s="64">
        <v>9</v>
      </c>
      <c r="I10" s="64">
        <v>9</v>
      </c>
      <c r="J10" s="64" t="s">
        <v>28</v>
      </c>
      <c r="K10" s="64" t="s">
        <v>28</v>
      </c>
      <c r="L10" s="92"/>
      <c r="M10" s="92"/>
      <c r="N10" s="92"/>
      <c r="O10" s="65"/>
      <c r="P10" s="93" t="s">
        <v>77</v>
      </c>
      <c r="Q10" s="77">
        <f t="shared" si="0"/>
        <v>0</v>
      </c>
      <c r="R10" s="67" t="str">
        <f t="shared" si="1"/>
        <v>F</v>
      </c>
      <c r="S10" s="68" t="str">
        <f t="shared" si="2"/>
        <v>Kém</v>
      </c>
      <c r="T10" s="76" t="str">
        <f t="shared" si="3"/>
        <v>Vắng</v>
      </c>
      <c r="U10" s="26" t="s">
        <v>70</v>
      </c>
      <c r="V10" s="69"/>
      <c r="W10" s="20"/>
      <c r="X10" s="58" t="str">
        <f t="shared" si="4"/>
        <v>Học lại</v>
      </c>
      <c r="Y10" s="52"/>
      <c r="Z10" s="52"/>
      <c r="AA10" s="52"/>
      <c r="AB10" s="44"/>
      <c r="AC10" s="44"/>
      <c r="AD10" s="44"/>
      <c r="AE10" s="44"/>
      <c r="AF10" s="43"/>
      <c r="AG10" s="44"/>
      <c r="AH10" s="44"/>
      <c r="AI10" s="44"/>
      <c r="AJ10" s="44"/>
      <c r="AK10" s="44"/>
      <c r="AL10" s="44"/>
      <c r="AM10" s="45"/>
    </row>
    <row r="11" spans="1:39">
      <c r="B11" s="83"/>
      <c r="C11" s="84"/>
      <c r="D11" s="85"/>
      <c r="E11" s="86"/>
      <c r="F11" s="84"/>
      <c r="G11" s="84"/>
      <c r="H11" s="87"/>
      <c r="I11" s="87"/>
      <c r="J11" s="87"/>
      <c r="K11" s="87"/>
      <c r="L11" s="88"/>
      <c r="M11" s="88"/>
      <c r="N11" s="88"/>
      <c r="O11" s="30"/>
      <c r="P11" s="89"/>
      <c r="Q11" s="90"/>
      <c r="R11" s="31"/>
      <c r="S11" s="91"/>
      <c r="T11" s="29"/>
      <c r="U11" s="74"/>
      <c r="V11" s="69"/>
      <c r="W11" s="20"/>
      <c r="X11" s="58"/>
      <c r="Y11" s="52"/>
      <c r="Z11" s="52"/>
      <c r="AA11" s="52"/>
      <c r="AB11" s="44"/>
      <c r="AC11" s="44"/>
      <c r="AD11" s="44"/>
      <c r="AE11" s="44"/>
      <c r="AF11" s="43"/>
      <c r="AG11" s="44"/>
      <c r="AH11" s="44"/>
      <c r="AI11" s="44"/>
      <c r="AJ11" s="44"/>
      <c r="AK11" s="44"/>
      <c r="AL11" s="44"/>
      <c r="AM11" s="45"/>
    </row>
    <row r="12" spans="1:39" ht="18" customHeight="1">
      <c r="B12" s="54"/>
      <c r="C12" s="54"/>
      <c r="D12" s="55"/>
      <c r="E12" s="56"/>
      <c r="F12" s="3"/>
      <c r="G12" s="3"/>
      <c r="H12" s="3"/>
      <c r="I12" s="3"/>
      <c r="J12" s="116" t="s">
        <v>61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78"/>
      <c r="V12" s="3"/>
    </row>
    <row r="13" spans="1:39" ht="30" customHeight="1">
      <c r="A13" s="32"/>
      <c r="B13" s="107" t="s">
        <v>29</v>
      </c>
      <c r="C13" s="107"/>
      <c r="D13" s="107"/>
      <c r="E13" s="107"/>
      <c r="F13" s="107"/>
      <c r="G13" s="107"/>
      <c r="H13" s="107"/>
      <c r="I13" s="33"/>
      <c r="J13" s="117" t="s">
        <v>41</v>
      </c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71"/>
      <c r="V13" s="3"/>
    </row>
    <row r="14" spans="1:39">
      <c r="A14" s="2"/>
      <c r="B14" s="27"/>
      <c r="C14" s="34"/>
      <c r="D14" s="34"/>
      <c r="E14" s="35"/>
      <c r="F14" s="35"/>
      <c r="G14" s="35"/>
      <c r="H14" s="36"/>
      <c r="I14" s="37"/>
      <c r="J14" s="37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39" s="2" customFormat="1">
      <c r="B15" s="107" t="s">
        <v>30</v>
      </c>
      <c r="C15" s="107"/>
      <c r="D15" s="108" t="s">
        <v>31</v>
      </c>
      <c r="E15" s="108"/>
      <c r="F15" s="108"/>
      <c r="G15" s="108"/>
      <c r="H15" s="108"/>
      <c r="I15" s="37"/>
      <c r="J15" s="37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3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</row>
    <row r="16" spans="1:39" s="2" customFormat="1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</row>
    <row r="17" spans="1:39" s="2" customFormat="1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</row>
    <row r="18" spans="1:39" s="2" customFormat="1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</row>
    <row r="19" spans="1:39" s="2" customForma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</row>
    <row r="20" spans="1:39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</row>
    <row r="21" spans="1:39" s="2" customFormat="1">
      <c r="A21" s="1"/>
      <c r="B21" s="125" t="s">
        <v>50</v>
      </c>
      <c r="C21" s="125"/>
      <c r="D21" s="125" t="s">
        <v>51</v>
      </c>
      <c r="E21" s="125"/>
      <c r="F21" s="125"/>
      <c r="G21" s="125"/>
      <c r="H21" s="125"/>
      <c r="I21" s="125"/>
      <c r="J21" s="125" t="s">
        <v>42</v>
      </c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79"/>
      <c r="V21" s="3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</row>
    <row r="22" spans="1:39" s="2" customFormat="1" hidden="1">
      <c r="A22" s="1"/>
      <c r="B22" s="107" t="s">
        <v>32</v>
      </c>
      <c r="C22" s="107"/>
      <c r="D22" s="107"/>
      <c r="E22" s="107"/>
      <c r="F22" s="107"/>
      <c r="G22" s="107"/>
      <c r="H22" s="107"/>
      <c r="I22" s="33"/>
      <c r="J22" s="117" t="s">
        <v>41</v>
      </c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71"/>
      <c r="V22" s="3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39" s="2" customFormat="1" hidden="1">
      <c r="A23" s="1"/>
      <c r="B23" s="27"/>
      <c r="C23" s="34"/>
      <c r="D23" s="34"/>
      <c r="E23" s="35"/>
      <c r="F23" s="35"/>
      <c r="G23" s="35"/>
      <c r="H23" s="36"/>
      <c r="I23" s="37"/>
      <c r="J23" s="37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</row>
    <row r="24" spans="1:39" s="2" customFormat="1" hidden="1">
      <c r="A24" s="1"/>
      <c r="B24" s="107" t="s">
        <v>30</v>
      </c>
      <c r="C24" s="107"/>
      <c r="D24" s="108" t="s">
        <v>31</v>
      </c>
      <c r="E24" s="108"/>
      <c r="F24" s="108"/>
      <c r="G24" s="108"/>
      <c r="H24" s="108"/>
      <c r="I24" s="37"/>
      <c r="J24" s="37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1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</row>
    <row r="26" spans="1:39" hidden="1"/>
    <row r="27" spans="1:39" hidden="1">
      <c r="B27" s="124"/>
      <c r="C27" s="124"/>
      <c r="D27" s="124"/>
      <c r="E27" s="124"/>
      <c r="F27" s="124"/>
      <c r="G27" s="124"/>
      <c r="H27" s="124"/>
      <c r="I27" s="124"/>
      <c r="J27" s="124" t="s">
        <v>42</v>
      </c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72"/>
    </row>
    <row r="28" spans="1:39" hidden="1"/>
  </sheetData>
  <sheetProtection formatCells="0" formatColumns="0" formatRows="0" insertColumns="0" insertRows="0" insertHyperlinks="0" deleteColumns="0" deleteRows="0" sort="0" autoFilter="0" pivotTables="0"/>
  <autoFilter ref="A8:AM10">
    <filterColumn colId="1" showButton="0"/>
    <filterColumn colId="2" showButton="0"/>
    <filterColumn colId="3" showButton="0"/>
    <filterColumn colId="4" showButton="0"/>
    <filterColumn colId="5" showButton="0"/>
  </autoFilter>
  <sortState ref="C9:U45">
    <sortCondition ref="E9:E45"/>
  </sortState>
  <mergeCells count="54">
    <mergeCell ref="B27:C27"/>
    <mergeCell ref="D27:I27"/>
    <mergeCell ref="J27:T27"/>
    <mergeCell ref="B21:C21"/>
    <mergeCell ref="D21:I21"/>
    <mergeCell ref="J21:T21"/>
    <mergeCell ref="B22:H22"/>
    <mergeCell ref="J22:T22"/>
    <mergeCell ref="B24:C24"/>
    <mergeCell ref="D24:H24"/>
    <mergeCell ref="J13:T13"/>
    <mergeCell ref="H6:H7"/>
    <mergeCell ref="C6:C7"/>
    <mergeCell ref="D6:E7"/>
    <mergeCell ref="F6:F7"/>
    <mergeCell ref="G6:G7"/>
    <mergeCell ref="B15:C15"/>
    <mergeCell ref="D15:H15"/>
    <mergeCell ref="U6:U8"/>
    <mergeCell ref="V6:V8"/>
    <mergeCell ref="B8:G8"/>
    <mergeCell ref="O6:O7"/>
    <mergeCell ref="P6:P7"/>
    <mergeCell ref="Q6:Q8"/>
    <mergeCell ref="R6:R7"/>
    <mergeCell ref="S6:S7"/>
    <mergeCell ref="T6:T8"/>
    <mergeCell ref="I6:I7"/>
    <mergeCell ref="B6:B7"/>
    <mergeCell ref="J6:J7"/>
    <mergeCell ref="J12:T12"/>
    <mergeCell ref="B13:H13"/>
    <mergeCell ref="AJ3:AK5"/>
    <mergeCell ref="AL3:AM5"/>
    <mergeCell ref="B4:C4"/>
    <mergeCell ref="E4:F4"/>
    <mergeCell ref="G4:K4"/>
    <mergeCell ref="Y3:Y6"/>
    <mergeCell ref="Z3:Z6"/>
    <mergeCell ref="AA3:AA6"/>
    <mergeCell ref="AB3:AE5"/>
    <mergeCell ref="AF3:AG5"/>
    <mergeCell ref="AH3:AI5"/>
    <mergeCell ref="K6:K7"/>
    <mergeCell ref="L6:L7"/>
    <mergeCell ref="M6:M7"/>
    <mergeCell ref="N6:N7"/>
    <mergeCell ref="B1:G1"/>
    <mergeCell ref="H1:T1"/>
    <mergeCell ref="B2:G2"/>
    <mergeCell ref="H2:U2"/>
    <mergeCell ref="B3:C3"/>
    <mergeCell ref="D3:M3"/>
    <mergeCell ref="N3:S3"/>
  </mergeCells>
  <conditionalFormatting sqref="P9:P11 G9:N11">
    <cfRule type="cellIs" dxfId="14" priority="42" operator="greaterThan">
      <formula>10</formula>
    </cfRule>
  </conditionalFormatting>
  <conditionalFormatting sqref="P9:P11">
    <cfRule type="cellIs" dxfId="13" priority="36" operator="greaterThan">
      <formula>10</formula>
    </cfRule>
    <cfRule type="cellIs" dxfId="12" priority="37" operator="greaterThan">
      <formula>10</formula>
    </cfRule>
    <cfRule type="cellIs" dxfId="11" priority="38" operator="greaterThan">
      <formula>10</formula>
    </cfRule>
    <cfRule type="cellIs" dxfId="10" priority="39" operator="greaterThan">
      <formula>10</formula>
    </cfRule>
    <cfRule type="cellIs" dxfId="9" priority="40" operator="greaterThan">
      <formula>10</formula>
    </cfRule>
    <cfRule type="cellIs" dxfId="8" priority="41" operator="greaterThan">
      <formula>10</formula>
    </cfRule>
  </conditionalFormatting>
  <conditionalFormatting sqref="H9:K11">
    <cfRule type="cellIs" dxfId="7" priority="35" operator="greaterThan">
      <formula>10</formula>
    </cfRule>
  </conditionalFormatting>
  <conditionalFormatting sqref="O28:O1048576 O2 O23:O26 O4:O11 O14:O20">
    <cfRule type="duplicateValues" dxfId="6" priority="34"/>
  </conditionalFormatting>
  <conditionalFormatting sqref="O23:O26">
    <cfRule type="duplicateValues" dxfId="5" priority="12"/>
  </conditionalFormatting>
  <conditionalFormatting sqref="O4">
    <cfRule type="duplicateValues" dxfId="4" priority="11"/>
  </conditionalFormatting>
  <conditionalFormatting sqref="C21">
    <cfRule type="duplicateValues" dxfId="3" priority="10"/>
  </conditionalFormatting>
  <conditionalFormatting sqref="C9">
    <cfRule type="duplicateValues" dxfId="2" priority="9"/>
  </conditionalFormatting>
  <conditionalFormatting sqref="C12:C1048576 C1:C9">
    <cfRule type="duplicateValues" dxfId="1" priority="57"/>
  </conditionalFormatting>
  <conditionalFormatting sqref="C10:C11">
    <cfRule type="duplicateValues" dxfId="0" priority="3"/>
  </conditionalFormatting>
  <dataValidations count="3">
    <dataValidation allowBlank="1" showInputMessage="1" showErrorMessage="1" errorTitle="Không xóa dữ liệu" error="Không xóa dữ liệu" prompt="Không xóa dữ liệu" sqref="X9:X11 Y2:AM7"/>
    <dataValidation type="decimal" allowBlank="1" showInputMessage="1" showErrorMessage="1" sqref="J9:K11">
      <formula1>0</formula1>
      <formula2>10</formula2>
    </dataValidation>
    <dataValidation type="list" allowBlank="1" showInputMessage="1" showErrorMessage="1" sqref="T3">
      <formula1>#REF!</formula1>
    </dataValidation>
  </dataValidations>
  <pageMargins left="0.17" right="3.9370078740157501E-2" top="0.25" bottom="0.42" header="0.15748031496063" footer="0.118110236220472"/>
  <pageSetup paperSize="9" scale="90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MAC 2 (N01)</vt:lpstr>
      <vt:lpstr>DUONG LOI</vt:lpstr>
      <vt:lpstr>'DUONG LOI'!Print_Titles</vt:lpstr>
      <vt:lpstr>'MAC 2 (N01)'!Print_Titles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2019-09-17T02:04:25Z</cp:lastPrinted>
  <dcterms:created xsi:type="dcterms:W3CDTF">2015-04-17T02:48:53Z</dcterms:created>
  <dcterms:modified xsi:type="dcterms:W3CDTF">2019-09-27T09:40:41Z</dcterms:modified>
</cp:coreProperties>
</file>