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Danh sach SV du thi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'Nhóm(1)'!$A$7:$AJ$8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B8" i="1" l="1"/>
  <c r="O7" i="1" l="1"/>
  <c r="P8" i="1" s="1"/>
  <c r="Q8" i="1" s="1"/>
  <c r="U8" i="1" s="1"/>
  <c r="W6" i="1" l="1"/>
  <c r="V6" i="1"/>
  <c r="Z6" i="1" l="1"/>
  <c r="AA6" i="1"/>
  <c r="Y6" i="1"/>
  <c r="AC6" i="1"/>
  <c r="AI6" i="1"/>
  <c r="AG6" i="1"/>
  <c r="AE6" i="1"/>
  <c r="X6" i="1" l="1"/>
  <c r="AH6" i="1" l="1"/>
  <c r="AD6" i="1"/>
  <c r="AJ6" i="1"/>
  <c r="AB6" i="1"/>
  <c r="AF6" i="1"/>
</calcChain>
</file>

<file path=xl/sharedStrings.xml><?xml version="1.0" encoding="utf-8"?>
<sst xmlns="http://schemas.openxmlformats.org/spreadsheetml/2006/main" count="79" uniqueCount="58">
  <si>
    <t>HỌC VIỆN CÔNG NGHỆ BƯU CHÍNH VIỄN THÔNG</t>
  </si>
  <si>
    <t>DANH SÁCH SINH VIÊN DỰ THI</t>
  </si>
  <si>
    <t>Học phần: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</si>
  <si>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</si>
  <si>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</si>
  <si>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</si>
  <si>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</si>
  <si>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</si>
  <si>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</si>
  <si>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</si>
  <si>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</si>
  <si>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</si>
  <si>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</si>
  <si>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</si>
  <si>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</si>
  <si>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</si>
  <si>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</si>
  <si>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</si>
  <si>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</si>
  <si>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</si>
  <si>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</si>
  <si>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</si>
  <si>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</si>
  <si>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</si>
  <si>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</si>
  <si>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</si>
  <si>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 xml:space="preserve">CÁN BỘ KHỚP PHÁCH 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</si>
  <si>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</si>
  <si>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</si>
  <si>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</si>
  <si>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</si>
  <si>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</si>
  <si>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</si>
  <si>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</si>
  <si>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</si>
  <si>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</si>
  <si>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</si>
  <si>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>Trần Thị Mỹ Hạnh</t>
  </si>
  <si>
    <t xml:space="preserve">Giờ thi: </t>
  </si>
  <si>
    <t>TRUNG TÂM KHẢO THÍ 
VÀ ĐẢM BẢO CHẤT LƯỢNG GIÁO DỤC</t>
  </si>
  <si>
    <t>Mã MH</t>
  </si>
  <si>
    <t>Nhóm thi</t>
  </si>
  <si>
    <t>Hà Nội, ngày   tháng   năm 2020</t>
  </si>
  <si>
    <t>D</t>
  </si>
  <si>
    <t>TRƯỞNG TRUNG TÂM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</si>
  <si>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</si>
  <si>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t>DS</t>
  </si>
  <si>
    <t>Thi lần 2 học kỳ II năm học 2019 - 2020</t>
  </si>
  <si>
    <t>03</t>
  </si>
  <si>
    <t>B16DCAT140</t>
  </si>
  <si>
    <t>Phạm Hải</t>
  </si>
  <si>
    <t>Sơn</t>
  </si>
  <si>
    <t>D16CQAT04-B</t>
  </si>
  <si>
    <t>INT14107</t>
  </si>
  <si>
    <t>Kiểm thử xâm nhập mạng (INT14107)</t>
  </si>
  <si>
    <r>
      <t xml:space="preserve">TRƯỞNG BỘ MÔN
</t>
    </r>
    <r>
      <rPr>
        <i/>
        <sz val="11"/>
        <color theme="0"/>
        <rFont val="Times New Roman"/>
        <family val="1"/>
      </rPr>
      <t>(Ký và ghi rõ họ tên)</t>
    </r>
  </si>
  <si>
    <t>G03-A2</t>
  </si>
  <si>
    <t>13g30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</si>
</sst>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2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  <font>
      <i/>
      <sz val="11"/>
      <name val="Times New Roman"/>
      <family val="1"/>
    </font>
    <font>
      <b/>
      <sz val="11"/>
      <color theme="0"/>
      <name val="Times New Roman"/>
      <family val="1"/>
    </font>
    <font>
      <i/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18" fillId="0" borderId="0"/>
  </cellStyleXfs>
  <cellXfs count="86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vertical="center" textRotation="90" wrapText="1"/>
      <protection locked="0"/>
    </xf>
    <xf numFmtId="0" fontId="7" fillId="0" borderId="10" xfId="0" applyFont="1" applyFill="1" applyBorder="1" applyAlignment="1" applyProtection="1">
      <alignment vertical="center" textRotation="90" wrapText="1"/>
      <protection locked="0"/>
    </xf>
    <xf numFmtId="0" fontId="7" fillId="0" borderId="11" xfId="0" applyFont="1" applyFill="1" applyBorder="1" applyAlignment="1" applyProtection="1">
      <alignment vertical="center" textRotation="90"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7" fillId="0" borderId="0" xfId="5" applyFont="1" applyFill="1" applyBorder="1" applyAlignment="1" applyProtection="1">
      <alignment vertic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4" fillId="0" borderId="0" xfId="0" applyFont="1" applyFill="1" applyProtection="1">
      <protection locked="0"/>
    </xf>
    <xf numFmtId="0" fontId="14" fillId="0" borderId="0" xfId="0" applyFont="1" applyFill="1" applyBorder="1" applyProtection="1">
      <protection locked="0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left" vertical="center" wrapText="1"/>
      <protection hidden="1"/>
    </xf>
    <xf numFmtId="0" fontId="15" fillId="0" borderId="0" xfId="2" applyFont="1" applyFill="1" applyBorder="1" applyAlignment="1" applyProtection="1">
      <alignment horizontal="left" vertical="center" wrapText="1"/>
    </xf>
    <xf numFmtId="0" fontId="15" fillId="0" borderId="0" xfId="2" applyFont="1" applyFill="1" applyBorder="1" applyAlignment="1" applyProtection="1">
      <alignment horizontal="center" vertical="center" wrapText="1"/>
      <protection hidden="1"/>
    </xf>
    <xf numFmtId="10" fontId="14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Protection="1">
      <protection locked="0"/>
    </xf>
    <xf numFmtId="0" fontId="14" fillId="0" borderId="0" xfId="0" applyFont="1" applyFill="1" applyBorder="1" applyProtection="1">
      <protection hidden="1"/>
    </xf>
    <xf numFmtId="0" fontId="7" fillId="0" borderId="0" xfId="0" applyNumberFormat="1" applyFont="1" applyFill="1" applyAlignment="1" applyProtection="1"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center" wrapText="1"/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0" fontId="7" fillId="0" borderId="0" xfId="5" applyFont="1" applyFill="1" applyBorder="1" applyAlignment="1" applyProtection="1">
      <alignment horizontal="center" vertical="center"/>
      <protection locked="0"/>
    </xf>
    <xf numFmtId="0" fontId="7" fillId="0" borderId="13" xfId="1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4" xfId="1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64" fontId="3" fillId="0" borderId="11" xfId="3" quotePrefix="1" applyNumberFormat="1" applyFont="1" applyBorder="1" applyAlignment="1" applyProtection="1">
      <alignment horizontal="center" vertical="center"/>
      <protection locked="0"/>
    </xf>
    <xf numFmtId="0" fontId="3" fillId="0" borderId="11" xfId="3" quotePrefix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1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0" fontId="20" fillId="0" borderId="0" xfId="1" applyFont="1" applyFill="1" applyBorder="1" applyAlignment="1" applyProtection="1">
      <alignment horizontal="center" wrapText="1"/>
      <protection locked="0"/>
    </xf>
    <xf numFmtId="1" fontId="3" fillId="0" borderId="4" xfId="0" applyNumberFormat="1" applyFont="1" applyFill="1" applyBorder="1" applyAlignment="1" applyProtection="1">
      <alignment horizontal="center" vertical="center"/>
      <protection hidden="1"/>
    </xf>
    <xf numFmtId="14" fontId="7" fillId="0" borderId="13" xfId="1" applyNumberFormat="1" applyFont="1" applyFill="1" applyBorder="1" applyAlignment="1" applyProtection="1">
      <alignment horizontal="left" vertical="center"/>
      <protection locked="0"/>
    </xf>
    <xf numFmtId="0" fontId="7" fillId="0" borderId="13" xfId="1" applyNumberFormat="1" applyFont="1" applyFill="1" applyBorder="1" applyAlignment="1" applyProtection="1">
      <alignment horizontal="left" vertical="center"/>
      <protection locked="0"/>
    </xf>
  </cellXfs>
  <cellStyles count="8">
    <cellStyle name="Normal" xfId="0" builtinId="0"/>
    <cellStyle name="Normal 2" xfId="7"/>
    <cellStyle name="Normal_Bao cao tong hop ket qua thi ket thuc hoc phan_KT2" xfId="2"/>
    <cellStyle name="Normal_DS C07VT1" xfId="4"/>
    <cellStyle name="Normal_DS D07DT2" xfId="5"/>
    <cellStyle name="Normal_DS_lop khoa_2009 (kem theo cac QD thanh lap lop)" xfId="3"/>
    <cellStyle name="Normal_Sheet1" xfId="1"/>
    <cellStyle name="Style 1" xfId="6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781050</xdr:colOff>
      <xdr:row>1</xdr:row>
      <xdr:rowOff>476250</xdr:rowOff>
    </xdr:from>
    <xdr:to>
      <xdr:col>4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J22"/>
  <sheetViews>
    <sheetView tabSelected="1" topLeftCell="B1" zoomScaleNormal="100" workbookViewId="0">
      <pane ySplit="2" topLeftCell="A3" activePane="bottomLeft" state="frozen"/>
      <selection activeCell="A6" sqref="A6:XFD6"/>
      <selection pane="bottomLeft" activeCell="M4" sqref="M4"/>
    </sheetView>
  </sheetViews>
  <sheetFormatPr defaultColWidth="9" defaultRowHeight="15.75" x14ac:dyDescent="0.25"/>
  <cols>
    <col min="1" max="1" width="6.875" style="1" hidden="1" customWidth="1"/>
    <col min="2" max="2" width="4" style="1" customWidth="1"/>
    <col min="3" max="3" width="11.375" style="1" customWidth="1"/>
    <col min="4" max="4" width="11.125" style="1" customWidth="1"/>
    <col min="5" max="5" width="7" style="1" customWidth="1"/>
    <col min="6" max="6" width="11.25" style="1" customWidth="1"/>
    <col min="7" max="8" width="4.375" style="1" customWidth="1"/>
    <col min="9" max="9" width="4.375" style="1" hidden="1" customWidth="1"/>
    <col min="10" max="10" width="4.375" style="1" customWidth="1"/>
    <col min="11" max="11" width="3.25" style="1" customWidth="1"/>
    <col min="12" max="12" width="3.5" style="1" customWidth="1"/>
    <col min="13" max="13" width="8.5" style="1" customWidth="1"/>
    <col min="14" max="14" width="9.125" style="1" hidden="1" customWidth="1"/>
    <col min="15" max="15" width="5.25" style="1" hidden="1" customWidth="1"/>
    <col min="16" max="16" width="6.5" style="1" hidden="1" customWidth="1"/>
    <col min="17" max="17" width="10.375" style="1" customWidth="1"/>
    <col min="18" max="18" width="10.375" style="1" hidden="1" customWidth="1"/>
    <col min="19" max="19" width="5.75" style="1" customWidth="1"/>
    <col min="20" max="20" width="5.625" style="1" customWidth="1"/>
    <col min="21" max="21" width="9" style="16"/>
    <col min="22" max="22" width="9.125" style="16" bestFit="1" customWidth="1"/>
    <col min="23" max="23" width="9" style="16"/>
    <col min="24" max="24" width="10.375" style="16" bestFit="1" customWidth="1"/>
    <col min="25" max="25" width="9.125" style="16" bestFit="1" customWidth="1"/>
    <col min="26" max="36" width="9" style="16"/>
    <col min="37" max="16384" width="9" style="1"/>
  </cols>
  <sheetData>
    <row r="1" spans="1:36" ht="27.75" customHeight="1" x14ac:dyDescent="0.3">
      <c r="B1" s="55" t="s">
        <v>0</v>
      </c>
      <c r="C1" s="55"/>
      <c r="D1" s="55"/>
      <c r="E1" s="55"/>
      <c r="F1" s="55"/>
      <c r="G1" s="61" t="s">
        <v>1</v>
      </c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</row>
    <row r="2" spans="1:36" ht="43.5" customHeight="1" x14ac:dyDescent="0.25">
      <c r="B2" s="56" t="s">
        <v>39</v>
      </c>
      <c r="C2" s="57"/>
      <c r="D2" s="57"/>
      <c r="E2" s="57"/>
      <c r="F2" s="57"/>
      <c r="G2" s="58" t="s">
        <v>47</v>
      </c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AB2" s="17"/>
      <c r="AC2" s="18"/>
      <c r="AD2" s="17"/>
      <c r="AE2" s="17"/>
      <c r="AF2" s="17"/>
      <c r="AG2" s="18"/>
      <c r="AH2" s="17"/>
    </row>
    <row r="3" spans="1:36" ht="36.75" customHeight="1" x14ac:dyDescent="0.25">
      <c r="B3" s="59" t="s">
        <v>2</v>
      </c>
      <c r="C3" s="59"/>
      <c r="D3" s="69" t="s">
        <v>54</v>
      </c>
      <c r="E3" s="69"/>
      <c r="F3" s="69"/>
      <c r="G3" s="69"/>
      <c r="H3" s="69"/>
      <c r="I3" s="69"/>
      <c r="J3" s="69"/>
      <c r="K3" s="69"/>
      <c r="L3" s="69"/>
      <c r="M3" s="59"/>
      <c r="N3" s="59"/>
      <c r="O3" s="59"/>
      <c r="P3" s="59"/>
      <c r="Q3" s="32"/>
      <c r="R3" s="32"/>
      <c r="S3" s="32"/>
      <c r="T3" s="32"/>
      <c r="U3" s="17"/>
      <c r="V3" s="62" t="s">
        <v>35</v>
      </c>
      <c r="W3" s="62" t="s">
        <v>6</v>
      </c>
      <c r="X3" s="62" t="s">
        <v>34</v>
      </c>
      <c r="Y3" s="62" t="s">
        <v>33</v>
      </c>
      <c r="Z3" s="62"/>
      <c r="AA3" s="62"/>
      <c r="AB3" s="62"/>
      <c r="AC3" s="62" t="s">
        <v>32</v>
      </c>
      <c r="AD3" s="62"/>
      <c r="AE3" s="62" t="s">
        <v>30</v>
      </c>
      <c r="AF3" s="62"/>
      <c r="AG3" s="62" t="s">
        <v>31</v>
      </c>
      <c r="AH3" s="62"/>
      <c r="AI3" s="62" t="s">
        <v>29</v>
      </c>
      <c r="AJ3" s="62"/>
    </row>
    <row r="4" spans="1:36" ht="17.25" customHeight="1" x14ac:dyDescent="0.25">
      <c r="B4" s="60" t="s">
        <v>36</v>
      </c>
      <c r="C4" s="60"/>
      <c r="D4" s="84">
        <v>44129</v>
      </c>
      <c r="E4" s="85"/>
      <c r="F4" s="37"/>
      <c r="G4" s="37"/>
      <c r="H4" s="43" t="s">
        <v>38</v>
      </c>
      <c r="I4" s="43"/>
      <c r="J4" s="43"/>
      <c r="K4" s="32" t="s">
        <v>57</v>
      </c>
      <c r="L4" s="32"/>
      <c r="M4" s="32"/>
      <c r="N4" s="32"/>
      <c r="O4" s="70"/>
      <c r="P4" s="70"/>
      <c r="Q4" s="70"/>
      <c r="R4" s="33"/>
      <c r="S4" s="33"/>
      <c r="T4" s="32"/>
      <c r="U4" s="17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</row>
    <row r="5" spans="1:36" ht="44.25" customHeight="1" x14ac:dyDescent="0.25">
      <c r="A5" s="38" t="s">
        <v>3</v>
      </c>
      <c r="B5" s="38" t="s">
        <v>3</v>
      </c>
      <c r="C5" s="63" t="s">
        <v>4</v>
      </c>
      <c r="D5" s="65" t="s">
        <v>5</v>
      </c>
      <c r="E5" s="66"/>
      <c r="F5" s="38" t="s">
        <v>6</v>
      </c>
      <c r="G5" s="53" t="s">
        <v>7</v>
      </c>
      <c r="H5" s="53" t="s">
        <v>8</v>
      </c>
      <c r="I5" s="53" t="s">
        <v>9</v>
      </c>
      <c r="J5" s="53" t="s">
        <v>10</v>
      </c>
      <c r="K5" s="51" t="s">
        <v>11</v>
      </c>
      <c r="L5" s="51" t="s">
        <v>12</v>
      </c>
      <c r="M5" s="51" t="s">
        <v>13</v>
      </c>
      <c r="N5" s="52" t="s">
        <v>14</v>
      </c>
      <c r="O5" s="51" t="s">
        <v>15</v>
      </c>
      <c r="P5" s="38" t="s">
        <v>16</v>
      </c>
      <c r="Q5" s="38" t="s">
        <v>17</v>
      </c>
      <c r="R5" s="38" t="s">
        <v>40</v>
      </c>
      <c r="S5" s="38" t="s">
        <v>41</v>
      </c>
      <c r="T5" s="38" t="s">
        <v>18</v>
      </c>
      <c r="U5" s="17"/>
      <c r="V5" s="62"/>
      <c r="W5" s="62"/>
      <c r="X5" s="62"/>
      <c r="Y5" s="19" t="s">
        <v>19</v>
      </c>
      <c r="Z5" s="19" t="s">
        <v>20</v>
      </c>
      <c r="AA5" s="19" t="s">
        <v>21</v>
      </c>
      <c r="AB5" s="19" t="s">
        <v>22</v>
      </c>
      <c r="AC5" s="19" t="s">
        <v>23</v>
      </c>
      <c r="AD5" s="19" t="s">
        <v>22</v>
      </c>
      <c r="AE5" s="19" t="s">
        <v>23</v>
      </c>
      <c r="AF5" s="19" t="s">
        <v>22</v>
      </c>
      <c r="AG5" s="19" t="s">
        <v>23</v>
      </c>
      <c r="AH5" s="19" t="s">
        <v>22</v>
      </c>
      <c r="AI5" s="19" t="s">
        <v>23</v>
      </c>
      <c r="AJ5" s="20" t="s">
        <v>22</v>
      </c>
    </row>
    <row r="6" spans="1:36" ht="44.25" customHeight="1" x14ac:dyDescent="0.25">
      <c r="A6" s="39"/>
      <c r="B6" s="39"/>
      <c r="C6" s="64"/>
      <c r="D6" s="67"/>
      <c r="E6" s="68"/>
      <c r="F6" s="39"/>
      <c r="G6" s="53"/>
      <c r="H6" s="53"/>
      <c r="I6" s="53"/>
      <c r="J6" s="53"/>
      <c r="K6" s="51"/>
      <c r="L6" s="51"/>
      <c r="M6" s="51"/>
      <c r="N6" s="52"/>
      <c r="O6" s="51"/>
      <c r="P6" s="47"/>
      <c r="Q6" s="47"/>
      <c r="R6" s="47"/>
      <c r="S6" s="47"/>
      <c r="T6" s="47"/>
      <c r="U6" s="17"/>
      <c r="V6" s="21" t="str">
        <f>+D3</f>
        <v>Kiểm thử xâm nhập mạng (INT14107)</v>
      </c>
      <c r="W6" s="22">
        <f>+O3</f>
        <v>0</v>
      </c>
      <c r="X6" s="23">
        <f>+$AG$6+$AI$6+$AE$6</f>
        <v>1</v>
      </c>
      <c r="Y6" s="18">
        <f>COUNTIF($Q$7:$Q$23,"Khiển trách")</f>
        <v>0</v>
      </c>
      <c r="Z6" s="18">
        <f>COUNTIF($Q$7:$Q$23,"Cảnh cáo")</f>
        <v>0</v>
      </c>
      <c r="AA6" s="18">
        <f>COUNTIF($Q$7:$Q$23,"Đình chỉ thi")</f>
        <v>0</v>
      </c>
      <c r="AB6" s="24">
        <f>+($Y$6+$Z$6+$AA$6)/$X$6*100%</f>
        <v>0</v>
      </c>
      <c r="AC6" s="18">
        <f>SUM(COUNTIF($Q$7:$Q$21,"Vắng"),COUNTIF($Q$7:$Q$21,"Vắng có phép"))</f>
        <v>0</v>
      </c>
      <c r="AD6" s="25">
        <f>+$AC$6/$X$6</f>
        <v>0</v>
      </c>
      <c r="AE6" s="26">
        <f>COUNTIF($U$7:$U$21,"Thi lại")</f>
        <v>0</v>
      </c>
      <c r="AF6" s="25">
        <f>+$AE$6/$X$6</f>
        <v>0</v>
      </c>
      <c r="AG6" s="26">
        <f>COUNTIF($U$7:$U$22,"Học lại")</f>
        <v>1</v>
      </c>
      <c r="AH6" s="25">
        <f>+$AG$6/$X$6</f>
        <v>1</v>
      </c>
      <c r="AI6" s="18">
        <f>COUNTIF($U$8:$U$22,"Đạt")</f>
        <v>0</v>
      </c>
      <c r="AJ6" s="24">
        <f>+$AI$6/$X$6</f>
        <v>0</v>
      </c>
    </row>
    <row r="7" spans="1:36" ht="14.25" customHeight="1" x14ac:dyDescent="0.25">
      <c r="B7" s="48" t="s">
        <v>24</v>
      </c>
      <c r="C7" s="49"/>
      <c r="D7" s="49"/>
      <c r="E7" s="49"/>
      <c r="F7" s="50"/>
      <c r="G7" s="3">
        <v>10</v>
      </c>
      <c r="H7" s="3">
        <v>10</v>
      </c>
      <c r="I7" s="31">
        <v>0</v>
      </c>
      <c r="J7" s="3">
        <v>30</v>
      </c>
      <c r="K7" s="4"/>
      <c r="L7" s="5"/>
      <c r="M7" s="5"/>
      <c r="N7" s="6"/>
      <c r="O7" s="15">
        <f>100-(G7+H7+I7+J7)</f>
        <v>50</v>
      </c>
      <c r="P7" s="39"/>
      <c r="Q7" s="39"/>
      <c r="R7" s="39"/>
      <c r="S7" s="39"/>
      <c r="T7" s="39"/>
      <c r="U7" s="1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</row>
    <row r="8" spans="1:36" ht="46.5" customHeight="1" x14ac:dyDescent="0.25">
      <c r="A8" s="7">
        <v>1</v>
      </c>
      <c r="B8" s="72">
        <f>IF(LEN(C8=0),SUBTOTAL(3,$C$8:C8),"")</f>
        <v>1</v>
      </c>
      <c r="C8" s="73" t="s">
        <v>49</v>
      </c>
      <c r="D8" s="74" t="s">
        <v>50</v>
      </c>
      <c r="E8" s="75" t="s">
        <v>51</v>
      </c>
      <c r="F8" s="73" t="s">
        <v>52</v>
      </c>
      <c r="G8" s="76">
        <v>7</v>
      </c>
      <c r="H8" s="76">
        <v>6</v>
      </c>
      <c r="I8" s="76" t="s">
        <v>25</v>
      </c>
      <c r="J8" s="76">
        <v>6</v>
      </c>
      <c r="K8" s="77"/>
      <c r="L8" s="77"/>
      <c r="M8" s="77"/>
      <c r="N8" s="78"/>
      <c r="O8" s="79" t="s">
        <v>25</v>
      </c>
      <c r="P8" s="80">
        <f>IF(O8="H","I",IF(OR(O8="DC",O8="C",O8="V"),0,ROUND(SUMPRODUCT(G8:O8,$G$7:$O$7)/100,1)))</f>
        <v>3.1</v>
      </c>
      <c r="Q8" s="81" t="str">
        <f>IF(OR($G8=0,$H8=0,$I8=0,$J8=0),"Không đủ ĐKDT",IF(AND(O8=0,P8&gt;=4),"Không đạt",IF(O8="V", "Vắng", IF(O8="DC", "Đình chỉ thi",IF(O8="H", "Vắng có phép","")))))</f>
        <v/>
      </c>
      <c r="R8" s="81" t="s">
        <v>53</v>
      </c>
      <c r="S8" s="81" t="s">
        <v>48</v>
      </c>
      <c r="T8" s="83" t="s">
        <v>56</v>
      </c>
      <c r="U8" s="36" t="str">
        <f>IF(Q8="Không đủ ĐKDT","Học lại",IF(Q8="Đình chỉ thi","Học lại",IF(AND(MID(F8,2,2)&lt;"12",Q8="Vắng"),"Thi lại",IF(Q8="Vắng có phép", "Thi lại",IF(AND((MID(F8,2,2)&lt;"12"),P8&lt;4.5),"Thi lại",IF(AND((MID(F8,2,2)&lt;"20"),P8&lt;4),"Học lại",IF(AND((MID(F8,2,2)&gt;"19"),P8&lt;4),"Thi lại",IF(AND(MID(F8,2,2)&gt;"19",O8=0),"Thi lại",IF(AND((MID(F8,2,2)&lt;"12"),O8=0),"Thi lại",IF(AND((MID(F8,2,2)&lt;"20"),(MID(F8,2,2)&gt;"11"),O8=0),"Học lại","Đạt"))))))))))</f>
        <v>Học lại</v>
      </c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</row>
    <row r="9" spans="1:36" ht="23.25" hidden="1" customHeight="1" x14ac:dyDescent="0.25">
      <c r="B9" s="28"/>
      <c r="C9" s="28"/>
      <c r="D9" s="29"/>
      <c r="E9" s="30"/>
      <c r="F9" s="2"/>
      <c r="G9" s="2"/>
      <c r="H9" s="71" t="s">
        <v>42</v>
      </c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</row>
    <row r="10" spans="1:36" ht="15.75" hidden="1" customHeight="1" x14ac:dyDescent="0.25">
      <c r="B10" s="41" t="s">
        <v>26</v>
      </c>
      <c r="C10" s="41"/>
      <c r="D10" s="41"/>
      <c r="E10" s="41"/>
      <c r="F10" s="41"/>
      <c r="G10" s="10"/>
      <c r="H10" s="54" t="s">
        <v>44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36" hidden="1" x14ac:dyDescent="0.25">
      <c r="B11" s="41" t="s">
        <v>27</v>
      </c>
      <c r="C11" s="41"/>
      <c r="D11" s="42" t="s">
        <v>28</v>
      </c>
      <c r="E11" s="42"/>
      <c r="F11" s="42"/>
      <c r="G11" s="14"/>
      <c r="H11" s="14"/>
      <c r="I11" s="9"/>
      <c r="J11" s="9"/>
      <c r="K11" s="9"/>
      <c r="L11" s="9"/>
      <c r="M11" s="9"/>
      <c r="N11" s="9"/>
      <c r="O11" s="9"/>
      <c r="P11" s="9"/>
      <c r="Q11" s="2"/>
      <c r="R11" s="35" t="s">
        <v>43</v>
      </c>
    </row>
    <row r="12" spans="1:36" hidden="1" x14ac:dyDescent="0.2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35" t="s">
        <v>43</v>
      </c>
    </row>
    <row r="13" spans="1:36" hidden="1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35" t="s">
        <v>43</v>
      </c>
    </row>
    <row r="14" spans="1:36" hidden="1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35" t="s">
        <v>43</v>
      </c>
    </row>
    <row r="15" spans="1:36" ht="29.25" hidden="1" customHeight="1" x14ac:dyDescent="0.25">
      <c r="B15" s="45"/>
      <c r="C15" s="45"/>
      <c r="D15" s="45"/>
      <c r="E15" s="45"/>
      <c r="F15" s="45"/>
      <c r="G15" s="45"/>
      <c r="H15" s="45" t="s">
        <v>37</v>
      </c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</row>
    <row r="16" spans="1:36" ht="39.75" customHeight="1" x14ac:dyDescent="0.25">
      <c r="B16" s="40" t="s">
        <v>45</v>
      </c>
      <c r="C16" s="41"/>
      <c r="D16" s="41"/>
      <c r="E16" s="41"/>
      <c r="F16" s="82" t="s">
        <v>55</v>
      </c>
      <c r="G16" s="82"/>
      <c r="H16" s="82"/>
      <c r="I16" s="82"/>
      <c r="J16" s="82"/>
      <c r="K16" s="82"/>
      <c r="L16" s="46" t="s">
        <v>44</v>
      </c>
      <c r="M16" s="46"/>
      <c r="N16" s="46"/>
      <c r="O16" s="46"/>
      <c r="P16" s="46"/>
      <c r="Q16" s="46"/>
      <c r="R16" s="46"/>
      <c r="S16" s="46"/>
      <c r="T16" s="46"/>
    </row>
    <row r="17" spans="2:20" x14ac:dyDescent="0.25">
      <c r="B17" s="8"/>
      <c r="C17" s="11"/>
      <c r="D17" s="11"/>
      <c r="E17" s="12"/>
      <c r="F17" s="13"/>
      <c r="G17" s="14"/>
      <c r="H17" s="14"/>
      <c r="I17" s="2"/>
      <c r="J17" s="2"/>
      <c r="K17" s="2"/>
      <c r="L17" s="2"/>
      <c r="M17" s="2"/>
      <c r="N17" s="2"/>
      <c r="O17" s="2"/>
      <c r="P17" s="2"/>
      <c r="R17" s="16" t="s">
        <v>46</v>
      </c>
    </row>
    <row r="18" spans="2:20" x14ac:dyDescent="0.25">
      <c r="B18" s="41" t="s">
        <v>27</v>
      </c>
      <c r="C18" s="41"/>
      <c r="D18" s="42" t="s">
        <v>28</v>
      </c>
      <c r="E18" s="42"/>
      <c r="F18" s="42"/>
      <c r="G18" s="14"/>
      <c r="H18" s="14"/>
      <c r="I18" s="9"/>
      <c r="J18" s="9"/>
      <c r="K18" s="9"/>
      <c r="L18" s="9"/>
      <c r="M18" s="9"/>
      <c r="N18" s="9"/>
      <c r="O18" s="9"/>
      <c r="P18" s="9"/>
      <c r="R18" s="16" t="s">
        <v>46</v>
      </c>
    </row>
    <row r="19" spans="2:20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R19" s="16" t="s">
        <v>46</v>
      </c>
    </row>
    <row r="20" spans="2:20" x14ac:dyDescent="0.25">
      <c r="R20" s="16" t="s">
        <v>46</v>
      </c>
    </row>
    <row r="21" spans="2:20" x14ac:dyDescent="0.25">
      <c r="R21" s="16" t="s">
        <v>46</v>
      </c>
    </row>
    <row r="22" spans="2:20" x14ac:dyDescent="0.25">
      <c r="B22" s="44"/>
      <c r="C22" s="44"/>
      <c r="D22" s="44"/>
      <c r="E22" s="34"/>
      <c r="F22" s="44"/>
      <c r="G22" s="44"/>
      <c r="H22" s="44"/>
      <c r="I22" s="44"/>
      <c r="J22" s="44"/>
      <c r="K22" s="44"/>
      <c r="L22" s="44" t="s">
        <v>37</v>
      </c>
      <c r="M22" s="44"/>
      <c r="N22" s="44"/>
      <c r="O22" s="44"/>
      <c r="P22" s="44"/>
      <c r="Q22" s="44"/>
      <c r="R22" s="44"/>
      <c r="S22" s="44"/>
      <c r="T22" s="44"/>
    </row>
  </sheetData>
  <sheetProtection formatCells="0" formatColumns="0" formatRows="0" insertColumns="0" insertRows="0" insertHyperlinks="0" deleteColumns="0" deleteRows="0" sort="0" autoFilter="0" pivotTables="0"/>
  <autoFilter ref="A7:AJ8">
    <filterColumn colId="1" showButton="0"/>
    <filterColumn colId="2" showButton="0"/>
    <filterColumn colId="3" showButton="0"/>
    <filterColumn colId="4" showButton="0"/>
  </autoFilter>
  <mergeCells count="55">
    <mergeCell ref="V3:V5"/>
    <mergeCell ref="W3:W5"/>
    <mergeCell ref="X3:X5"/>
    <mergeCell ref="B5:B6"/>
    <mergeCell ref="C5:C6"/>
    <mergeCell ref="D5:E6"/>
    <mergeCell ref="H5:H6"/>
    <mergeCell ref="I5:I6"/>
    <mergeCell ref="J5:J6"/>
    <mergeCell ref="D3:L3"/>
    <mergeCell ref="O4:Q4"/>
    <mergeCell ref="Q5:Q7"/>
    <mergeCell ref="T5:T7"/>
    <mergeCell ref="O5:O6"/>
    <mergeCell ref="P5:P7"/>
    <mergeCell ref="F5:F6"/>
    <mergeCell ref="AC3:AD4"/>
    <mergeCell ref="AE3:AF4"/>
    <mergeCell ref="AG3:AH4"/>
    <mergeCell ref="AI3:AJ4"/>
    <mergeCell ref="Y3:AB4"/>
    <mergeCell ref="B1:F1"/>
    <mergeCell ref="B2:F2"/>
    <mergeCell ref="G2:T2"/>
    <mergeCell ref="M3:P3"/>
    <mergeCell ref="B4:C4"/>
    <mergeCell ref="B3:C3"/>
    <mergeCell ref="G1:T1"/>
    <mergeCell ref="R5:R7"/>
    <mergeCell ref="S5:S7"/>
    <mergeCell ref="B10:F10"/>
    <mergeCell ref="B7:F7"/>
    <mergeCell ref="L5:L6"/>
    <mergeCell ref="M5:M6"/>
    <mergeCell ref="N5:N6"/>
    <mergeCell ref="K5:K6"/>
    <mergeCell ref="G5:G6"/>
    <mergeCell ref="H9:T9"/>
    <mergeCell ref="H10:T10"/>
    <mergeCell ref="B22:D22"/>
    <mergeCell ref="F22:K22"/>
    <mergeCell ref="B11:C11"/>
    <mergeCell ref="D11:F11"/>
    <mergeCell ref="B15:C15"/>
    <mergeCell ref="D15:G15"/>
    <mergeCell ref="B18:C18"/>
    <mergeCell ref="H15:T15"/>
    <mergeCell ref="L16:T16"/>
    <mergeCell ref="L22:T22"/>
    <mergeCell ref="A5:A6"/>
    <mergeCell ref="B16:E16"/>
    <mergeCell ref="F16:K16"/>
    <mergeCell ref="D18:F18"/>
    <mergeCell ref="H4:J4"/>
    <mergeCell ref="D4:E4"/>
  </mergeCells>
  <conditionalFormatting sqref="O8 G8:M8">
    <cfRule type="cellIs" dxfId="10" priority="41" operator="greaterThan">
      <formula>10</formula>
    </cfRule>
  </conditionalFormatting>
  <conditionalFormatting sqref="O8">
    <cfRule type="cellIs" dxfId="9" priority="25" operator="greaterThan">
      <formula>10</formula>
    </cfRule>
    <cfRule type="cellIs" dxfId="8" priority="27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</conditionalFormatting>
  <conditionalFormatting sqref="G8:J8">
    <cfRule type="cellIs" dxfId="3" priority="24" operator="greaterThan">
      <formula>10</formula>
    </cfRule>
  </conditionalFormatting>
  <conditionalFormatting sqref="C23:C1048576 C1:C8">
    <cfRule type="duplicateValues" dxfId="2" priority="45"/>
  </conditionalFormatting>
  <conditionalFormatting sqref="G8:J8">
    <cfRule type="cellIs" priority="2" operator="greaterThan">
      <formula>10</formula>
    </cfRule>
  </conditionalFormatting>
  <conditionalFormatting sqref="N23:N1048576 N2 N4:N8">
    <cfRule type="duplicateValues" dxfId="1" priority="47"/>
  </conditionalFormatting>
  <conditionalFormatting sqref="C9:C22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V2:AJ6 U8"/>
  </dataValidations>
  <pageMargins left="0.17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2020-10-14T08:49:05Z</cp:lastPrinted>
  <dcterms:created xsi:type="dcterms:W3CDTF">2015-04-17T02:48:53Z</dcterms:created>
  <dcterms:modified xsi:type="dcterms:W3CDTF">2020-10-14T08:49:10Z</dcterms:modified>
</cp:coreProperties>
</file>