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'Nhom(1)'!$A$8:$AJ$32</definedName>
    <definedName name="Date_time">#REF!</definedName>
    <definedName name="_xlnm.Print_Titles" localSheetId="0">'Nhom(1)'!$4:$8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P18" i="1" l="1"/>
  <c r="Q18" i="1" s="1"/>
  <c r="B18" i="1"/>
  <c r="P17" i="1" l="1"/>
  <c r="Q17" i="1" s="1"/>
  <c r="B17" i="1"/>
  <c r="B9" i="1" l="1"/>
  <c r="B10" i="1"/>
  <c r="B11" i="1"/>
  <c r="B12" i="1"/>
  <c r="B13" i="1"/>
  <c r="B15" i="1"/>
  <c r="B16" i="1"/>
  <c r="B14" i="1"/>
  <c r="B19" i="1"/>
  <c r="O8" i="1"/>
  <c r="P16" i="1" s="1"/>
  <c r="Q16" i="1" s="1"/>
  <c r="P9" i="1"/>
  <c r="Q9" i="1" s="1"/>
  <c r="V7" i="1"/>
  <c r="U7" i="1"/>
  <c r="Z7" i="1"/>
  <c r="AB7" i="1"/>
  <c r="X7" i="1"/>
  <c r="Y7" i="1"/>
  <c r="P15" i="1" l="1"/>
  <c r="Q15" i="1" s="1"/>
  <c r="AH7" i="1"/>
  <c r="AF7" i="1"/>
  <c r="AD7" i="1"/>
  <c r="P13" i="1"/>
  <c r="Q13" i="1" s="1"/>
  <c r="P14" i="1"/>
  <c r="Q14" i="1" s="1"/>
  <c r="P19" i="1"/>
  <c r="Q19" i="1" s="1"/>
  <c r="P11" i="1"/>
  <c r="Q11" i="1" s="1"/>
  <c r="P10" i="1"/>
  <c r="Q10" i="1" s="1"/>
  <c r="P12" i="1"/>
  <c r="Q12" i="1" s="1"/>
  <c r="W7" i="1" l="1"/>
  <c r="AC7" i="1" s="1"/>
  <c r="AA7" i="1"/>
  <c r="AG7" i="1"/>
  <c r="AI7" i="1" l="1"/>
  <c r="AE7" i="1"/>
</calcChain>
</file>

<file path=xl/sharedStrings.xml><?xml version="1.0" encoding="utf-8"?>
<sst xmlns="http://schemas.openxmlformats.org/spreadsheetml/2006/main" count="164" uniqueCount="106">
  <si>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</si>
  <si>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</si>
  <si>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</si>
  <si>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</si>
  <si>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</si>
  <si>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</si>
  <si>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</si>
  <si>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</si>
  <si>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</si>
  <si>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</si>
  <si>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</si>
  <si>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</si>
  <si>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</si>
  <si>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</si>
  <si>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</si>
  <si>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</si>
  <si>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</si>
  <si>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</si>
  <si>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</si>
  <si>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</si>
  <si>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</si>
  <si>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</si>
  <si>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</si>
  <si>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</si>
  <si>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</si>
  <si>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</si>
  <si>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</si>
  <si>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</si>
  <si>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</si>
  <si>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</si>
  <si>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</si>
  <si>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</si>
  <si>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</si>
  <si>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</si>
  <si>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</si>
  <si>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</si>
  <si>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</si>
  <si>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</si>
  <si>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</si>
  <si>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</si>
  <si>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</si>
  <si>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</si>
  <si>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Hà Nội, ngày   tháng   năm 2020</t>
  </si>
  <si>
    <t>TRƯỞNG TRUNG TÂM</t>
  </si>
  <si>
    <t>DS</t>
  </si>
  <si>
    <t>D</t>
  </si>
  <si>
    <t>Mã MH</t>
  </si>
  <si>
    <t>Nhóm thi</t>
  </si>
  <si>
    <t>TRUNG TÂM KHẢO THÍ 
VÀ ĐẢM BẢO CHẤT LƯỢNG GIÁO DỤC</t>
  </si>
  <si>
    <t>Thi lần 2 học kỳ II năm học 2019 - 2020</t>
  </si>
  <si>
    <t>Đức</t>
  </si>
  <si>
    <t>Nguyễn Hải</t>
  </si>
  <si>
    <t>Nam</t>
  </si>
  <si>
    <t>Trọng</t>
  </si>
  <si>
    <t>B19DCCN451</t>
  </si>
  <si>
    <t>D19CQCN07-B</t>
  </si>
  <si>
    <t>B19DCCN058</t>
  </si>
  <si>
    <t>Đinh Gia</t>
  </si>
  <si>
    <t>Bảo</t>
  </si>
  <si>
    <t>D19CQCN10-B</t>
  </si>
  <si>
    <t>B19DCPT164</t>
  </si>
  <si>
    <t>Bùi Sa La</t>
  </si>
  <si>
    <t>My</t>
  </si>
  <si>
    <t>D19CQPT04-B</t>
  </si>
  <si>
    <t>B19DCVT148</t>
  </si>
  <si>
    <t>Phạm Xuân</t>
  </si>
  <si>
    <t>Hòa</t>
  </si>
  <si>
    <t>D19CQVT04-B</t>
  </si>
  <si>
    <t>B19DCVT413</t>
  </si>
  <si>
    <t>Trần Bình</t>
  </si>
  <si>
    <t>D19CQVT05-B</t>
  </si>
  <si>
    <t>B19DCVT105</t>
  </si>
  <si>
    <t>Trần Văn</t>
  </si>
  <si>
    <t>D19CQVT01-B</t>
  </si>
  <si>
    <t>B19DCDT246</t>
  </si>
  <si>
    <t>Nguyễn Đức</t>
  </si>
  <si>
    <t>Trung</t>
  </si>
  <si>
    <t>D19CQDT02-B</t>
  </si>
  <si>
    <t>B17DCCN071</t>
  </si>
  <si>
    <t>Hà Đăng</t>
  </si>
  <si>
    <t>Biên</t>
  </si>
  <si>
    <t>D17CQCN11-B</t>
  </si>
  <si>
    <t>B17DCDT190</t>
  </si>
  <si>
    <t>Tống Duy</t>
  </si>
  <si>
    <t>D17CQDT02-B</t>
  </si>
  <si>
    <t>INT1155</t>
  </si>
  <si>
    <t>02</t>
  </si>
  <si>
    <t>07</t>
  </si>
  <si>
    <t>08</t>
  </si>
  <si>
    <t>16</t>
  </si>
  <si>
    <t>17</t>
  </si>
  <si>
    <t>18</t>
  </si>
  <si>
    <t>21</t>
  </si>
  <si>
    <t>27</t>
  </si>
  <si>
    <t>Tin học cơ sở 2 (INT1155)</t>
  </si>
  <si>
    <t>B19DCPT084</t>
  </si>
  <si>
    <t>Nguyễn Minh</t>
  </si>
  <si>
    <t>Hiếu</t>
  </si>
  <si>
    <t>28</t>
  </si>
  <si>
    <t>B17DCVT300</t>
  </si>
  <si>
    <t>Đào Duy</t>
  </si>
  <si>
    <t>Sáng</t>
  </si>
  <si>
    <t>D17CQVT04-B</t>
  </si>
  <si>
    <t>14</t>
  </si>
  <si>
    <t>8g00</t>
  </si>
  <si>
    <t>501-A3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</si>
</sst>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4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127">
    <xf numFmtId="0" fontId="0" fillId="0" borderId="0" xfId="0"/>
    <xf numFmtId="0" fontId="4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6" fillId="0" borderId="0" xfId="6" applyFont="1" applyFill="1" applyAlignment="1" applyProtection="1">
      <alignment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Fill="1" applyBorder="1" applyAlignment="1" applyProtection="1">
      <alignment horizontal="left" vertical="center" wrapText="1"/>
    </xf>
    <xf numFmtId="0" fontId="17" fillId="0" borderId="0" xfId="2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vertical="center" textRotation="90" wrapText="1"/>
      <protection locked="0"/>
    </xf>
    <xf numFmtId="0" fontId="6" fillId="0" borderId="4" xfId="0" applyFont="1" applyFill="1" applyBorder="1" applyAlignment="1" applyProtection="1">
      <alignment vertical="center" textRotation="90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17" fillId="0" borderId="0" xfId="2" applyFont="1" applyFill="1" applyBorder="1" applyAlignment="1" applyProtection="1">
      <alignment vertical="center" wrapText="1"/>
      <protection locked="0"/>
    </xf>
    <xf numFmtId="0" fontId="2" fillId="0" borderId="5" xfId="6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horizontal="center" vertical="center"/>
    </xf>
    <xf numFmtId="164" fontId="2" fillId="0" borderId="5" xfId="5" quotePrefix="1" applyNumberFormat="1" applyFont="1" applyBorder="1" applyAlignment="1" applyProtection="1">
      <alignment horizontal="center" vertical="center"/>
      <protection locked="0"/>
    </xf>
    <xf numFmtId="164" fontId="2" fillId="0" borderId="7" xfId="5" quotePrefix="1" applyNumberFormat="1" applyFont="1" applyBorder="1" applyAlignment="1" applyProtection="1">
      <alignment horizontal="center" vertical="center"/>
      <protection locked="0"/>
    </xf>
    <xf numFmtId="165" fontId="2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2" fillId="0" borderId="8" xfId="6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14" fontId="2" fillId="0" borderId="8" xfId="0" applyNumberFormat="1" applyFont="1" applyFill="1" applyBorder="1" applyAlignment="1">
      <alignment horizontal="center" vertical="center"/>
    </xf>
    <xf numFmtId="164" fontId="2" fillId="0" borderId="8" xfId="5" quotePrefix="1" applyNumberFormat="1" applyFont="1" applyBorder="1" applyAlignment="1" applyProtection="1">
      <alignment horizontal="center" vertical="center"/>
      <protection locked="0"/>
    </xf>
    <xf numFmtId="164" fontId="2" fillId="0" borderId="10" xfId="5" quotePrefix="1" applyNumberFormat="1" applyFont="1" applyBorder="1" applyAlignment="1" applyProtection="1">
      <alignment horizontal="center" vertical="center"/>
      <protection locked="0"/>
    </xf>
    <xf numFmtId="165" fontId="2" fillId="0" borderId="8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10" xfId="5" applyFont="1" applyBorder="1" applyAlignment="1" applyProtection="1">
      <alignment horizontal="center" vertical="center"/>
      <protection locked="0"/>
    </xf>
    <xf numFmtId="10" fontId="1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4" fillId="0" borderId="0" xfId="6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7" fillId="0" borderId="0" xfId="3" quotePrefix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locked="0"/>
    </xf>
    <xf numFmtId="0" fontId="6" fillId="0" borderId="0" xfId="6" applyFont="1" applyFill="1" applyBorder="1" applyAlignment="1" applyProtection="1">
      <protection locked="0"/>
    </xf>
    <xf numFmtId="0" fontId="6" fillId="0" borderId="0" xfId="4" applyFont="1" applyFill="1" applyBorder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horizontal="left" vertical="center"/>
      <protection locked="0"/>
    </xf>
    <xf numFmtId="0" fontId="4" fillId="0" borderId="0" xfId="4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Protection="1">
      <protection locked="0"/>
    </xf>
    <xf numFmtId="0" fontId="4" fillId="0" borderId="8" xfId="0" applyFont="1" applyFill="1" applyBorder="1" applyProtection="1">
      <protection locked="0"/>
    </xf>
    <xf numFmtId="0" fontId="18" fillId="0" borderId="0" xfId="0" applyFont="1" applyFill="1" applyProtection="1">
      <protection locked="0"/>
    </xf>
    <xf numFmtId="0" fontId="20" fillId="0" borderId="0" xfId="0" applyFont="1" applyBorder="1" applyAlignment="1" applyProtection="1">
      <alignment horizontal="justify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2" fillId="0" borderId="7" xfId="5" applyFont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left" vertical="center" wrapText="1"/>
      <protection hidden="1"/>
    </xf>
    <xf numFmtId="0" fontId="6" fillId="0" borderId="0" xfId="0" applyNumberFormat="1" applyFont="1" applyFill="1" applyAlignment="1" applyProtection="1">
      <protection locked="0"/>
    </xf>
    <xf numFmtId="0" fontId="6" fillId="0" borderId="0" xfId="6" applyNumberFormat="1" applyFont="1" applyFill="1" applyAlignment="1" applyProtection="1">
      <alignment vertical="center"/>
      <protection locked="0"/>
    </xf>
    <xf numFmtId="0" fontId="2" fillId="0" borderId="19" xfId="6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14" fontId="2" fillId="0" borderId="19" xfId="0" applyNumberFormat="1" applyFont="1" applyFill="1" applyBorder="1" applyAlignment="1">
      <alignment horizontal="center" vertical="center"/>
    </xf>
    <xf numFmtId="164" fontId="2" fillId="0" borderId="19" xfId="5" quotePrefix="1" applyNumberFormat="1" applyFont="1" applyBorder="1" applyAlignment="1" applyProtection="1">
      <alignment horizontal="center" vertical="center"/>
      <protection locked="0"/>
    </xf>
    <xf numFmtId="164" fontId="2" fillId="0" borderId="21" xfId="5" quotePrefix="1" applyNumberFormat="1" applyFont="1" applyBorder="1" applyAlignment="1" applyProtection="1">
      <alignment horizontal="center" vertical="center"/>
      <protection locked="0"/>
    </xf>
    <xf numFmtId="0" fontId="2" fillId="0" borderId="21" xfId="5" applyFont="1" applyBorder="1" applyAlignment="1" applyProtection="1">
      <alignment horizontal="center" vertical="center"/>
      <protection locked="0"/>
    </xf>
    <xf numFmtId="165" fontId="2" fillId="0" borderId="19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Protection="1"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6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textRotation="90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14" fontId="6" fillId="0" borderId="18" xfId="6" applyNumberFormat="1" applyFont="1" applyFill="1" applyBorder="1" applyAlignment="1" applyProtection="1">
      <alignment horizontal="left" vertical="center"/>
      <protection locked="0"/>
    </xf>
    <xf numFmtId="0" fontId="6" fillId="0" borderId="18" xfId="6" applyNumberFormat="1" applyFont="1" applyFill="1" applyBorder="1" applyAlignment="1" applyProtection="1">
      <alignment horizontal="left" vertical="center"/>
      <protection locked="0"/>
    </xf>
    <xf numFmtId="0" fontId="6" fillId="0" borderId="18" xfId="6" applyFont="1" applyFill="1" applyBorder="1" applyAlignment="1" applyProtection="1">
      <alignment horizontal="right" vertical="center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/>
      <protection locked="0"/>
    </xf>
    <xf numFmtId="0" fontId="6" fillId="0" borderId="0" xfId="4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center"/>
      <protection locked="0"/>
    </xf>
    <xf numFmtId="0" fontId="4" fillId="0" borderId="0" xfId="6" applyFont="1" applyFill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center" vertical="top" wrapText="1"/>
      <protection locked="0"/>
    </xf>
    <xf numFmtId="0" fontId="6" fillId="0" borderId="0" xfId="6" applyFont="1" applyFill="1" applyAlignment="1" applyProtection="1">
      <alignment horizontal="center" vertical="top"/>
      <protection locked="0"/>
    </xf>
    <xf numFmtId="0" fontId="9" fillId="0" borderId="12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6" fillId="0" borderId="0" xfId="6" applyNumberFormat="1" applyFont="1" applyFill="1" applyAlignment="1" applyProtection="1">
      <alignment horizontal="left" vertical="center"/>
      <protection locked="0"/>
    </xf>
  </cellXfs>
  <cellStyles count="7">
    <cellStyle name="Normal" xfId="0" builtinId="0"/>
    <cellStyle name="Normal 2" xfId="1"/>
    <cellStyle name="Normal_Bao cao tong hop ket qua thi ket thuc hoc phan_KT2" xfId="2"/>
    <cellStyle name="Normal_DS C07VT1" xfId="3"/>
    <cellStyle name="Normal_DS D07DT2" xfId="4"/>
    <cellStyle name="Normal_DS_lop khoa_2009 (kem theo cac QD thanh lap lop)" xfId="5"/>
    <cellStyle name="Normal_Sheet1" xfId="6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32"/>
  <sheetViews>
    <sheetView tabSelected="1" zoomScaleNormal="100" workbookViewId="0">
      <pane ySplit="3" topLeftCell="A7" activePane="bottomLeft" state="frozen"/>
      <selection activeCell="C12" sqref="C12"/>
      <selection pane="bottomLeft" activeCell="G2" sqref="G2:S2"/>
    </sheetView>
  </sheetViews>
  <sheetFormatPr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2" style="4" customWidth="1"/>
    <col min="5" max="5" width="7.625" style="4" customWidth="1"/>
    <col min="6" max="6" width="12" style="4" customWidth="1"/>
    <col min="7" max="8" width="4.375" style="4" customWidth="1"/>
    <col min="9" max="9" width="4.375" style="4" hidden="1" customWidth="1"/>
    <col min="10" max="10" width="4.375" style="4" customWidth="1"/>
    <col min="11" max="11" width="3.25" style="4" customWidth="1"/>
    <col min="12" max="12" width="4.875" style="4" customWidth="1"/>
    <col min="13" max="13" width="9.625" style="4" customWidth="1"/>
    <col min="14" max="14" width="9" style="4" customWidth="1"/>
    <col min="15" max="15" width="5.25" style="4" hidden="1" customWidth="1"/>
    <col min="16" max="16" width="6.5" style="4" hidden="1" customWidth="1"/>
    <col min="17" max="17" width="13.375" style="4" customWidth="1"/>
    <col min="18" max="18" width="8.625" style="4" hidden="1" customWidth="1"/>
    <col min="19" max="19" width="5.125" style="4" customWidth="1"/>
    <col min="20" max="20" width="9.75" style="2" customWidth="1"/>
    <col min="21" max="21" width="11.125" style="72" customWidth="1"/>
    <col min="22" max="36" width="9" style="3"/>
    <col min="37" max="16384" width="9" style="4"/>
  </cols>
  <sheetData>
    <row r="1" spans="1:36" ht="19.5" customHeight="1" x14ac:dyDescent="0.3">
      <c r="G1" s="110" t="s">
        <v>40</v>
      </c>
      <c r="H1" s="110"/>
      <c r="I1" s="110"/>
      <c r="J1" s="110"/>
      <c r="K1" s="110"/>
      <c r="L1" s="110"/>
      <c r="M1" s="111" t="s">
        <v>105</v>
      </c>
      <c r="N1" s="111"/>
      <c r="O1" s="111"/>
      <c r="P1" s="111"/>
      <c r="Q1" s="111"/>
    </row>
    <row r="2" spans="1:36" ht="30" customHeight="1" x14ac:dyDescent="0.25">
      <c r="B2" s="112" t="s">
        <v>0</v>
      </c>
      <c r="C2" s="112"/>
      <c r="D2" s="112"/>
      <c r="E2" s="112"/>
      <c r="F2" s="112"/>
      <c r="G2" s="93" t="s">
        <v>1</v>
      </c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36" ht="42.75" customHeight="1" x14ac:dyDescent="0.25">
      <c r="B3" s="113" t="s">
        <v>48</v>
      </c>
      <c r="C3" s="114"/>
      <c r="D3" s="114"/>
      <c r="E3" s="114"/>
      <c r="F3" s="114"/>
      <c r="G3" s="94" t="s">
        <v>49</v>
      </c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68"/>
      <c r="AB3" s="2"/>
      <c r="AC3" s="5"/>
      <c r="AD3" s="2"/>
      <c r="AE3" s="2"/>
      <c r="AF3" s="2"/>
      <c r="AG3" s="5"/>
      <c r="AH3" s="2"/>
    </row>
    <row r="4" spans="1:36" ht="22.5" customHeight="1" x14ac:dyDescent="0.25">
      <c r="B4" s="97" t="s">
        <v>2</v>
      </c>
      <c r="C4" s="97"/>
      <c r="D4" s="126" t="s">
        <v>94</v>
      </c>
      <c r="E4" s="126"/>
      <c r="F4" s="126"/>
      <c r="G4" s="126"/>
      <c r="H4" s="126"/>
      <c r="I4" s="126"/>
      <c r="J4" s="126"/>
      <c r="K4" s="77"/>
      <c r="L4" s="77"/>
      <c r="M4" s="77"/>
      <c r="N4" s="97"/>
      <c r="O4" s="97"/>
      <c r="P4" s="97"/>
      <c r="Q4" s="8"/>
      <c r="U4" s="125" t="s">
        <v>3</v>
      </c>
      <c r="V4" s="125" t="s">
        <v>4</v>
      </c>
      <c r="W4" s="125" t="s">
        <v>5</v>
      </c>
      <c r="X4" s="125" t="s">
        <v>6</v>
      </c>
      <c r="Y4" s="125"/>
      <c r="Z4" s="125"/>
      <c r="AA4" s="125"/>
      <c r="AB4" s="125" t="s">
        <v>7</v>
      </c>
      <c r="AC4" s="125"/>
      <c r="AD4" s="125" t="s">
        <v>8</v>
      </c>
      <c r="AE4" s="125"/>
      <c r="AF4" s="125" t="s">
        <v>9</v>
      </c>
      <c r="AG4" s="125"/>
      <c r="AH4" s="125" t="s">
        <v>10</v>
      </c>
      <c r="AI4" s="125"/>
      <c r="AJ4" s="7"/>
    </row>
    <row r="5" spans="1:36" ht="17.25" customHeight="1" x14ac:dyDescent="0.25">
      <c r="B5" s="97" t="s">
        <v>11</v>
      </c>
      <c r="C5" s="97"/>
      <c r="D5" s="98">
        <v>44128</v>
      </c>
      <c r="E5" s="99"/>
      <c r="F5" s="8"/>
      <c r="G5" s="100" t="s">
        <v>41</v>
      </c>
      <c r="H5" s="100"/>
      <c r="I5" s="76"/>
      <c r="J5" s="76" t="s">
        <v>104</v>
      </c>
      <c r="K5" s="8"/>
      <c r="L5" s="8"/>
      <c r="M5" s="8"/>
      <c r="N5" s="63"/>
      <c r="O5" s="8"/>
      <c r="P5" s="8"/>
      <c r="Q5" s="8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7"/>
    </row>
    <row r="6" spans="1:36" ht="30.75" customHeight="1" x14ac:dyDescent="0.25">
      <c r="A6" s="91" t="s">
        <v>12</v>
      </c>
      <c r="B6" s="91" t="s">
        <v>12</v>
      </c>
      <c r="C6" s="123" t="s">
        <v>13</v>
      </c>
      <c r="D6" s="115" t="s">
        <v>14</v>
      </c>
      <c r="E6" s="116"/>
      <c r="F6" s="91" t="s">
        <v>4</v>
      </c>
      <c r="G6" s="95" t="s">
        <v>15</v>
      </c>
      <c r="H6" s="95" t="s">
        <v>16</v>
      </c>
      <c r="I6" s="95" t="s">
        <v>17</v>
      </c>
      <c r="J6" s="95" t="s">
        <v>18</v>
      </c>
      <c r="K6" s="96" t="s">
        <v>19</v>
      </c>
      <c r="L6" s="102" t="s">
        <v>20</v>
      </c>
      <c r="M6" s="122"/>
      <c r="N6" s="96" t="s">
        <v>21</v>
      </c>
      <c r="O6" s="96" t="s">
        <v>22</v>
      </c>
      <c r="P6" s="91" t="s">
        <v>23</v>
      </c>
      <c r="Q6" s="91" t="s">
        <v>24</v>
      </c>
      <c r="R6" s="91" t="s">
        <v>46</v>
      </c>
      <c r="S6" s="91" t="s">
        <v>47</v>
      </c>
      <c r="U6" s="125"/>
      <c r="V6" s="125"/>
      <c r="W6" s="125"/>
      <c r="X6" s="9" t="s">
        <v>25</v>
      </c>
      <c r="Y6" s="9" t="s">
        <v>26</v>
      </c>
      <c r="Z6" s="9" t="s">
        <v>27</v>
      </c>
      <c r="AA6" s="9" t="s">
        <v>28</v>
      </c>
      <c r="AB6" s="9" t="s">
        <v>29</v>
      </c>
      <c r="AC6" s="9" t="s">
        <v>28</v>
      </c>
      <c r="AD6" s="9" t="s">
        <v>29</v>
      </c>
      <c r="AE6" s="9" t="s">
        <v>28</v>
      </c>
      <c r="AF6" s="9" t="s">
        <v>29</v>
      </c>
      <c r="AG6" s="9" t="s">
        <v>28</v>
      </c>
      <c r="AH6" s="9" t="s">
        <v>29</v>
      </c>
      <c r="AI6" s="10" t="s">
        <v>28</v>
      </c>
      <c r="AJ6" s="11"/>
    </row>
    <row r="7" spans="1:36" ht="34.5" customHeight="1" x14ac:dyDescent="0.25">
      <c r="A7" s="92"/>
      <c r="B7" s="92"/>
      <c r="C7" s="124"/>
      <c r="D7" s="117"/>
      <c r="E7" s="118"/>
      <c r="F7" s="92"/>
      <c r="G7" s="95"/>
      <c r="H7" s="95"/>
      <c r="I7" s="95"/>
      <c r="J7" s="95"/>
      <c r="K7" s="96"/>
      <c r="L7" s="12" t="s">
        <v>30</v>
      </c>
      <c r="M7" s="12" t="s">
        <v>31</v>
      </c>
      <c r="N7" s="96"/>
      <c r="O7" s="96"/>
      <c r="P7" s="101"/>
      <c r="Q7" s="101"/>
      <c r="R7" s="101"/>
      <c r="S7" s="101"/>
      <c r="T7" s="69"/>
      <c r="U7" s="75" t="str">
        <f>+D4</f>
        <v>Tin học cơ sở 2 (INT1155)</v>
      </c>
      <c r="V7" s="13">
        <f>+O4</f>
        <v>0</v>
      </c>
      <c r="W7" s="14">
        <f>+$AF$7+$AH$7+$AD$7</f>
        <v>0</v>
      </c>
      <c r="X7" s="5" t="e">
        <f>COUNTIF(#REF!,"Khiển trách")</f>
        <v>#REF!</v>
      </c>
      <c r="Y7" s="5" t="e">
        <f>COUNTIF(#REF!,"Cảnh cáo")</f>
        <v>#REF!</v>
      </c>
      <c r="Z7" s="5" t="e">
        <f>COUNTIF(#REF!,"Đình chỉ thi")</f>
        <v>#REF!</v>
      </c>
      <c r="AA7" s="15" t="e">
        <f>+($X$7+$Y$7+$Z$7)/$W$7*100%</f>
        <v>#REF!</v>
      </c>
      <c r="AB7" s="5" t="e">
        <f>SUM(COUNTIF(#REF!,"Vắng"),COUNTIF(#REF!,"Vắng có phép"))</f>
        <v>#REF!</v>
      </c>
      <c r="AC7" s="16" t="e">
        <f>+$AB$7/$W$7</f>
        <v>#REF!</v>
      </c>
      <c r="AD7" s="17">
        <f>COUNTIF($T$8:$T$35,"Thi lại")</f>
        <v>0</v>
      </c>
      <c r="AE7" s="16" t="e">
        <f>+$AD$7/$W$7</f>
        <v>#DIV/0!</v>
      </c>
      <c r="AF7" s="17">
        <f>COUNTIF($T$8:$T$36,"Học lại")</f>
        <v>0</v>
      </c>
      <c r="AG7" s="16" t="e">
        <f>+$AF$7/$W$7</f>
        <v>#DIV/0!</v>
      </c>
      <c r="AH7" s="5">
        <f>COUNTIF($T$9:$T$36,"Đạt")</f>
        <v>0</v>
      </c>
      <c r="AI7" s="15" t="e">
        <f>+$AH$7/$W$7</f>
        <v>#DIV/0!</v>
      </c>
      <c r="AJ7" s="18"/>
    </row>
    <row r="8" spans="1:36" ht="14.25" customHeight="1" x14ac:dyDescent="0.25">
      <c r="B8" s="102" t="s">
        <v>32</v>
      </c>
      <c r="C8" s="103"/>
      <c r="D8" s="103"/>
      <c r="E8" s="103"/>
      <c r="F8" s="103"/>
      <c r="G8" s="19">
        <v>10</v>
      </c>
      <c r="H8" s="19">
        <v>10</v>
      </c>
      <c r="I8" s="20">
        <v>0</v>
      </c>
      <c r="J8" s="19">
        <v>10</v>
      </c>
      <c r="K8" s="21"/>
      <c r="L8" s="22"/>
      <c r="M8" s="22"/>
      <c r="N8" s="22"/>
      <c r="O8" s="23">
        <f>100-(G8+H8+I8+J8)</f>
        <v>70</v>
      </c>
      <c r="P8" s="92"/>
      <c r="Q8" s="92"/>
      <c r="R8" s="92"/>
      <c r="S8" s="92"/>
      <c r="U8" s="73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7"/>
    </row>
    <row r="9" spans="1:36" ht="18.75" customHeight="1" x14ac:dyDescent="0.25">
      <c r="A9" s="25">
        <v>1</v>
      </c>
      <c r="B9" s="25">
        <f>IF(LEN(C9=0),SUBTOTAL(3,$C$8:C9),"")</f>
        <v>1</v>
      </c>
      <c r="C9" s="26" t="s">
        <v>54</v>
      </c>
      <c r="D9" s="27" t="s">
        <v>51</v>
      </c>
      <c r="E9" s="28" t="s">
        <v>52</v>
      </c>
      <c r="F9" s="29" t="s">
        <v>55</v>
      </c>
      <c r="G9" s="30">
        <v>7</v>
      </c>
      <c r="H9" s="31">
        <v>7</v>
      </c>
      <c r="I9" s="31" t="s">
        <v>33</v>
      </c>
      <c r="J9" s="31">
        <v>1</v>
      </c>
      <c r="K9" s="74"/>
      <c r="L9" s="74"/>
      <c r="M9" s="74"/>
      <c r="N9" s="74"/>
      <c r="O9" s="32" t="s">
        <v>33</v>
      </c>
      <c r="P9" s="45">
        <f t="shared" ref="P9:P19" si="0">IF(O9="H","I",IF(OR(O9="DC",O9="C",O9="V"),0,ROUND(SUMPRODUCT(G9:O9,$G$8:$O$8)/100,1)))</f>
        <v>1.5</v>
      </c>
      <c r="Q9" s="34" t="str">
        <f t="shared" ref="Q9:Q19" si="1">IF(OR($G9=0,$H9=0,$I9=0,$J9=0),"Không đủ ĐKDT",IF(AND(O9=0,P9&gt;=4),"Không đạt",IF(O9="V", "Vắng", IF(O9="DC", "Đình chỉ thi",IF(O9="H", "Vắng có phép","")))))</f>
        <v/>
      </c>
      <c r="R9" s="65" t="s">
        <v>85</v>
      </c>
      <c r="S9" s="70" t="s">
        <v>86</v>
      </c>
      <c r="T9" s="35"/>
      <c r="U9" s="36"/>
      <c r="V9" s="36"/>
      <c r="W9" s="36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7"/>
    </row>
    <row r="10" spans="1:36" ht="18.75" customHeight="1" x14ac:dyDescent="0.25">
      <c r="A10" s="37">
        <v>2</v>
      </c>
      <c r="B10" s="37">
        <f>IF(LEN(C10=0),SUBTOTAL(3,$C$8:C10),"")</f>
        <v>2</v>
      </c>
      <c r="C10" s="38" t="s">
        <v>56</v>
      </c>
      <c r="D10" s="39" t="s">
        <v>57</v>
      </c>
      <c r="E10" s="40" t="s">
        <v>58</v>
      </c>
      <c r="F10" s="41" t="s">
        <v>59</v>
      </c>
      <c r="G10" s="42">
        <v>7</v>
      </c>
      <c r="H10" s="43">
        <v>8</v>
      </c>
      <c r="I10" s="43" t="s">
        <v>33</v>
      </c>
      <c r="J10" s="43">
        <v>9</v>
      </c>
      <c r="K10" s="46"/>
      <c r="L10" s="46"/>
      <c r="M10" s="46"/>
      <c r="N10" s="46"/>
      <c r="O10" s="44" t="s">
        <v>33</v>
      </c>
      <c r="P10" s="45">
        <f t="shared" si="0"/>
        <v>2.4</v>
      </c>
      <c r="Q10" s="33" t="str">
        <f t="shared" si="1"/>
        <v/>
      </c>
      <c r="R10" s="66" t="s">
        <v>85</v>
      </c>
      <c r="S10" s="71" t="s">
        <v>87</v>
      </c>
      <c r="T10" s="35"/>
      <c r="U10" s="36"/>
      <c r="V10" s="36"/>
      <c r="W10" s="36"/>
      <c r="X10" s="24"/>
      <c r="Y10" s="9"/>
      <c r="Z10" s="9"/>
      <c r="AA10" s="9"/>
      <c r="AB10" s="9"/>
      <c r="AC10" s="6"/>
      <c r="AD10" s="9"/>
      <c r="AE10" s="9"/>
      <c r="AF10" s="9"/>
      <c r="AG10" s="9"/>
      <c r="AH10" s="9"/>
      <c r="AI10" s="9"/>
      <c r="AJ10" s="11"/>
    </row>
    <row r="11" spans="1:36" ht="18.75" customHeight="1" x14ac:dyDescent="0.25">
      <c r="A11" s="37">
        <v>3</v>
      </c>
      <c r="B11" s="37">
        <f>IF(LEN(C11=0),SUBTOTAL(3,$C$8:C11),"")</f>
        <v>3</v>
      </c>
      <c r="C11" s="38" t="s">
        <v>60</v>
      </c>
      <c r="D11" s="39" t="s">
        <v>61</v>
      </c>
      <c r="E11" s="40" t="s">
        <v>62</v>
      </c>
      <c r="F11" s="41" t="s">
        <v>63</v>
      </c>
      <c r="G11" s="42">
        <v>9</v>
      </c>
      <c r="H11" s="43">
        <v>7</v>
      </c>
      <c r="I11" s="43" t="s">
        <v>33</v>
      </c>
      <c r="J11" s="43">
        <v>5</v>
      </c>
      <c r="K11" s="46"/>
      <c r="L11" s="46"/>
      <c r="M11" s="46"/>
      <c r="N11" s="46"/>
      <c r="O11" s="44" t="s">
        <v>33</v>
      </c>
      <c r="P11" s="45">
        <f t="shared" si="0"/>
        <v>2.1</v>
      </c>
      <c r="Q11" s="33" t="str">
        <f t="shared" si="1"/>
        <v/>
      </c>
      <c r="R11" s="66" t="s">
        <v>85</v>
      </c>
      <c r="S11" s="71" t="s">
        <v>88</v>
      </c>
      <c r="T11" s="35"/>
      <c r="U11" s="36"/>
      <c r="V11" s="36"/>
      <c r="W11" s="36"/>
      <c r="X11" s="64"/>
      <c r="Y11" s="6"/>
      <c r="Z11" s="6"/>
      <c r="AA11" s="6"/>
      <c r="AB11" s="47"/>
      <c r="AC11" s="6"/>
      <c r="AD11" s="48"/>
      <c r="AE11" s="49"/>
      <c r="AF11" s="48"/>
      <c r="AG11" s="49"/>
      <c r="AH11" s="48"/>
      <c r="AI11" s="6"/>
      <c r="AJ11" s="50"/>
    </row>
    <row r="12" spans="1:36" ht="18.75" customHeight="1" x14ac:dyDescent="0.25">
      <c r="A12" s="37">
        <v>4</v>
      </c>
      <c r="B12" s="37">
        <f>IF(LEN(C12=0),SUBTOTAL(3,$C$8:C12),"")</f>
        <v>4</v>
      </c>
      <c r="C12" s="38" t="s">
        <v>64</v>
      </c>
      <c r="D12" s="39" t="s">
        <v>65</v>
      </c>
      <c r="E12" s="40" t="s">
        <v>66</v>
      </c>
      <c r="F12" s="41" t="s">
        <v>67</v>
      </c>
      <c r="G12" s="42">
        <v>8</v>
      </c>
      <c r="H12" s="43">
        <v>8</v>
      </c>
      <c r="I12" s="43" t="s">
        <v>33</v>
      </c>
      <c r="J12" s="43">
        <v>9</v>
      </c>
      <c r="K12" s="46"/>
      <c r="L12" s="46"/>
      <c r="M12" s="46"/>
      <c r="N12" s="46"/>
      <c r="O12" s="44" t="s">
        <v>33</v>
      </c>
      <c r="P12" s="45">
        <f t="shared" si="0"/>
        <v>2.5</v>
      </c>
      <c r="Q12" s="33" t="str">
        <f t="shared" si="1"/>
        <v/>
      </c>
      <c r="R12" s="66" t="s">
        <v>85</v>
      </c>
      <c r="S12" s="71" t="s">
        <v>89</v>
      </c>
      <c r="T12" s="35"/>
      <c r="U12" s="36"/>
      <c r="V12" s="36"/>
      <c r="W12" s="36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51"/>
    </row>
    <row r="13" spans="1:36" ht="18.75" customHeight="1" x14ac:dyDescent="0.25">
      <c r="A13" s="37">
        <v>5</v>
      </c>
      <c r="B13" s="37">
        <f>IF(LEN(C13=0),SUBTOTAL(3,$C$8:C13),"")</f>
        <v>5</v>
      </c>
      <c r="C13" s="38" t="s">
        <v>68</v>
      </c>
      <c r="D13" s="39" t="s">
        <v>69</v>
      </c>
      <c r="E13" s="40" t="s">
        <v>53</v>
      </c>
      <c r="F13" s="41" t="s">
        <v>70</v>
      </c>
      <c r="G13" s="42">
        <v>10</v>
      </c>
      <c r="H13" s="43">
        <v>5</v>
      </c>
      <c r="I13" s="43" t="s">
        <v>33</v>
      </c>
      <c r="J13" s="43">
        <v>4</v>
      </c>
      <c r="K13" s="46"/>
      <c r="L13" s="46"/>
      <c r="M13" s="46"/>
      <c r="N13" s="46"/>
      <c r="O13" s="44" t="s">
        <v>33</v>
      </c>
      <c r="P13" s="45">
        <f t="shared" si="0"/>
        <v>1.9</v>
      </c>
      <c r="Q13" s="33" t="str">
        <f t="shared" si="1"/>
        <v/>
      </c>
      <c r="R13" s="66" t="s">
        <v>85</v>
      </c>
      <c r="S13" s="71" t="s">
        <v>90</v>
      </c>
      <c r="T13" s="35"/>
      <c r="U13" s="36"/>
      <c r="V13" s="36"/>
      <c r="W13" s="36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51"/>
    </row>
    <row r="14" spans="1:36" ht="18.75" customHeight="1" x14ac:dyDescent="0.25">
      <c r="A14" s="37">
        <v>6</v>
      </c>
      <c r="B14" s="37">
        <f>IF(LEN(C14=0),SUBTOTAL(3,$C$8:C14),"")</f>
        <v>6</v>
      </c>
      <c r="C14" s="38" t="s">
        <v>71</v>
      </c>
      <c r="D14" s="39" t="s">
        <v>72</v>
      </c>
      <c r="E14" s="40" t="s">
        <v>50</v>
      </c>
      <c r="F14" s="41" t="s">
        <v>73</v>
      </c>
      <c r="G14" s="42">
        <v>8</v>
      </c>
      <c r="H14" s="43">
        <v>6</v>
      </c>
      <c r="I14" s="43" t="s">
        <v>33</v>
      </c>
      <c r="J14" s="43">
        <v>4</v>
      </c>
      <c r="K14" s="46"/>
      <c r="L14" s="46"/>
      <c r="M14" s="46"/>
      <c r="N14" s="46"/>
      <c r="O14" s="44" t="s">
        <v>33</v>
      </c>
      <c r="P14" s="45">
        <f t="shared" si="0"/>
        <v>1.8</v>
      </c>
      <c r="Q14" s="33" t="str">
        <f t="shared" si="1"/>
        <v/>
      </c>
      <c r="R14" s="66" t="s">
        <v>85</v>
      </c>
      <c r="S14" s="71" t="s">
        <v>91</v>
      </c>
      <c r="T14" s="35"/>
      <c r="U14" s="36"/>
      <c r="V14" s="36"/>
      <c r="W14" s="36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51"/>
    </row>
    <row r="15" spans="1:36" ht="18.75" customHeight="1" x14ac:dyDescent="0.25">
      <c r="A15" s="37">
        <v>7</v>
      </c>
      <c r="B15" s="37">
        <f>IF(LEN(C15=0),SUBTOTAL(3,$C$8:C15),"")</f>
        <v>7</v>
      </c>
      <c r="C15" s="38" t="s">
        <v>74</v>
      </c>
      <c r="D15" s="39" t="s">
        <v>75</v>
      </c>
      <c r="E15" s="40" t="s">
        <v>76</v>
      </c>
      <c r="F15" s="41" t="s">
        <v>77</v>
      </c>
      <c r="G15" s="42">
        <v>8</v>
      </c>
      <c r="H15" s="43">
        <v>5</v>
      </c>
      <c r="I15" s="43" t="s">
        <v>33</v>
      </c>
      <c r="J15" s="43">
        <v>4</v>
      </c>
      <c r="K15" s="46"/>
      <c r="L15" s="46"/>
      <c r="M15" s="46"/>
      <c r="N15" s="46"/>
      <c r="O15" s="44" t="s">
        <v>33</v>
      </c>
      <c r="P15" s="45">
        <f t="shared" si="0"/>
        <v>1.7</v>
      </c>
      <c r="Q15" s="33" t="str">
        <f t="shared" si="1"/>
        <v/>
      </c>
      <c r="R15" s="66" t="s">
        <v>85</v>
      </c>
      <c r="S15" s="71" t="s">
        <v>91</v>
      </c>
      <c r="T15" s="35"/>
      <c r="U15" s="36"/>
      <c r="V15" s="36"/>
      <c r="W15" s="36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51"/>
    </row>
    <row r="16" spans="1:36" ht="18.75" customHeight="1" x14ac:dyDescent="0.25">
      <c r="A16" s="37">
        <v>8</v>
      </c>
      <c r="B16" s="37">
        <f>IF(LEN(C16=0),SUBTOTAL(3,$C$8:C16),"")</f>
        <v>8</v>
      </c>
      <c r="C16" s="38" t="s">
        <v>78</v>
      </c>
      <c r="D16" s="39" t="s">
        <v>79</v>
      </c>
      <c r="E16" s="40" t="s">
        <v>80</v>
      </c>
      <c r="F16" s="41" t="s">
        <v>81</v>
      </c>
      <c r="G16" s="42">
        <v>9</v>
      </c>
      <c r="H16" s="43">
        <v>7</v>
      </c>
      <c r="I16" s="43" t="s">
        <v>33</v>
      </c>
      <c r="J16" s="43">
        <v>9</v>
      </c>
      <c r="K16" s="46"/>
      <c r="L16" s="46"/>
      <c r="M16" s="46"/>
      <c r="N16" s="46"/>
      <c r="O16" s="44" t="s">
        <v>33</v>
      </c>
      <c r="P16" s="45">
        <f t="shared" si="0"/>
        <v>2.5</v>
      </c>
      <c r="Q16" s="33" t="str">
        <f t="shared" si="1"/>
        <v/>
      </c>
      <c r="R16" s="66" t="s">
        <v>85</v>
      </c>
      <c r="S16" s="71" t="s">
        <v>92</v>
      </c>
      <c r="T16" s="35"/>
      <c r="U16" s="36"/>
      <c r="V16" s="36"/>
      <c r="W16" s="36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51"/>
    </row>
    <row r="17" spans="1:36" ht="18.75" customHeight="1" x14ac:dyDescent="0.25">
      <c r="A17" s="37">
        <v>9</v>
      </c>
      <c r="B17" s="37">
        <f>IF(LEN(C17=0),SUBTOTAL(3,$C$8:C17),"")</f>
        <v>9</v>
      </c>
      <c r="C17" s="38" t="s">
        <v>82</v>
      </c>
      <c r="D17" s="39" t="s">
        <v>83</v>
      </c>
      <c r="E17" s="40" t="s">
        <v>76</v>
      </c>
      <c r="F17" s="41" t="s">
        <v>84</v>
      </c>
      <c r="G17" s="42">
        <v>8</v>
      </c>
      <c r="H17" s="43">
        <v>7</v>
      </c>
      <c r="I17" s="43" t="s">
        <v>33</v>
      </c>
      <c r="J17" s="43">
        <v>7.5</v>
      </c>
      <c r="K17" s="46"/>
      <c r="L17" s="46"/>
      <c r="M17" s="46"/>
      <c r="N17" s="46"/>
      <c r="O17" s="44" t="s">
        <v>33</v>
      </c>
      <c r="P17" s="45">
        <f t="shared" ref="P17:P18" si="2">IF(O17="H","I",IF(OR(O17="DC",O17="C",O17="V"),0,ROUND(SUMPRODUCT(G17:O17,$G$8:$O$8)/100,1)))</f>
        <v>2.2999999999999998</v>
      </c>
      <c r="Q17" s="33" t="str">
        <f t="shared" ref="Q17:Q18" si="3">IF(OR($G17=0,$H17=0,$I17=0,$J17=0),"Không đủ ĐKDT",IF(AND(O17=0,P17&gt;=4),"Không đạt",IF(O17="V", "Vắng", IF(O17="DC", "Đình chỉ thi",IF(O17="H", "Vắng có phép","")))))</f>
        <v/>
      </c>
      <c r="R17" s="66" t="s">
        <v>85</v>
      </c>
      <c r="S17" s="71" t="s">
        <v>93</v>
      </c>
      <c r="T17" s="35"/>
      <c r="U17" s="36"/>
      <c r="V17" s="36"/>
      <c r="W17" s="36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51"/>
    </row>
    <row r="18" spans="1:36" ht="18.75" customHeight="1" x14ac:dyDescent="0.25">
      <c r="A18" s="37">
        <v>10</v>
      </c>
      <c r="B18" s="37">
        <f>IF(LEN(C18=0),SUBTOTAL(3,$C$8:C18),"")</f>
        <v>10</v>
      </c>
      <c r="C18" s="38" t="s">
        <v>95</v>
      </c>
      <c r="D18" s="39" t="s">
        <v>96</v>
      </c>
      <c r="E18" s="40" t="s">
        <v>97</v>
      </c>
      <c r="F18" s="41" t="s">
        <v>63</v>
      </c>
      <c r="G18" s="42">
        <v>10</v>
      </c>
      <c r="H18" s="43">
        <v>10</v>
      </c>
      <c r="I18" s="43" t="s">
        <v>33</v>
      </c>
      <c r="J18" s="43">
        <v>9</v>
      </c>
      <c r="K18" s="46"/>
      <c r="L18" s="46"/>
      <c r="M18" s="46"/>
      <c r="N18" s="46"/>
      <c r="O18" s="44" t="s">
        <v>33</v>
      </c>
      <c r="P18" s="45">
        <f t="shared" si="2"/>
        <v>2.9</v>
      </c>
      <c r="Q18" s="33" t="str">
        <f t="shared" si="3"/>
        <v/>
      </c>
      <c r="R18" s="66" t="s">
        <v>85</v>
      </c>
      <c r="S18" s="71" t="s">
        <v>98</v>
      </c>
      <c r="T18" s="35"/>
      <c r="U18" s="36"/>
      <c r="V18" s="36"/>
      <c r="W18" s="3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51"/>
    </row>
    <row r="19" spans="1:36" ht="18.75" customHeight="1" x14ac:dyDescent="0.25">
      <c r="A19" s="37">
        <v>10</v>
      </c>
      <c r="B19" s="78">
        <f>IF(LEN(C19=0),SUBTOTAL(3,$C$8:C19),"")</f>
        <v>11</v>
      </c>
      <c r="C19" s="79" t="s">
        <v>99</v>
      </c>
      <c r="D19" s="80" t="s">
        <v>100</v>
      </c>
      <c r="E19" s="81" t="s">
        <v>101</v>
      </c>
      <c r="F19" s="82" t="s">
        <v>102</v>
      </c>
      <c r="G19" s="83">
        <v>10</v>
      </c>
      <c r="H19" s="84">
        <v>7</v>
      </c>
      <c r="I19" s="84" t="s">
        <v>33</v>
      </c>
      <c r="J19" s="84">
        <v>7</v>
      </c>
      <c r="K19" s="85"/>
      <c r="L19" s="85"/>
      <c r="M19" s="85"/>
      <c r="N19" s="85"/>
      <c r="O19" s="86" t="s">
        <v>33</v>
      </c>
      <c r="P19" s="87">
        <f t="shared" si="0"/>
        <v>2.4</v>
      </c>
      <c r="Q19" s="88" t="str">
        <f t="shared" si="1"/>
        <v/>
      </c>
      <c r="R19" s="89" t="s">
        <v>85</v>
      </c>
      <c r="S19" s="90" t="s">
        <v>103</v>
      </c>
      <c r="T19" s="35"/>
      <c r="U19" s="36"/>
      <c r="V19" s="36"/>
      <c r="W19" s="36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51"/>
    </row>
    <row r="20" spans="1:36" ht="24.75" hidden="1" customHeight="1" x14ac:dyDescent="0.25">
      <c r="B20" s="54"/>
      <c r="C20" s="54"/>
      <c r="D20" s="55"/>
      <c r="E20" s="56"/>
      <c r="F20" s="1"/>
      <c r="G20" s="1"/>
      <c r="H20" s="1"/>
      <c r="I20" s="121" t="s">
        <v>42</v>
      </c>
      <c r="J20" s="121"/>
      <c r="K20" s="121"/>
      <c r="L20" s="121"/>
      <c r="M20" s="121"/>
      <c r="N20" s="121"/>
      <c r="O20" s="121"/>
      <c r="P20" s="121"/>
      <c r="Q20" s="121"/>
      <c r="R20" s="1"/>
      <c r="S20" s="67" t="s">
        <v>45</v>
      </c>
      <c r="U20" s="3"/>
    </row>
    <row r="21" spans="1:36" ht="25.5" hidden="1" customHeight="1" x14ac:dyDescent="0.25">
      <c r="A21" s="57"/>
      <c r="B21" s="105" t="s">
        <v>34</v>
      </c>
      <c r="C21" s="105"/>
      <c r="D21" s="105"/>
      <c r="E21" s="105"/>
      <c r="F21" s="105"/>
      <c r="G21" s="105"/>
      <c r="H21" s="58"/>
      <c r="I21" s="119" t="s">
        <v>43</v>
      </c>
      <c r="J21" s="120"/>
      <c r="K21" s="120"/>
      <c r="L21" s="120"/>
      <c r="M21" s="120"/>
      <c r="N21" s="120"/>
      <c r="O21" s="120"/>
      <c r="P21" s="120"/>
      <c r="Q21" s="120"/>
      <c r="R21" s="1"/>
      <c r="S21" s="67" t="s">
        <v>45</v>
      </c>
      <c r="U21" s="3"/>
    </row>
    <row r="22" spans="1:36" s="51" customFormat="1" hidden="1" x14ac:dyDescent="0.25">
      <c r="B22" s="105" t="s">
        <v>35</v>
      </c>
      <c r="C22" s="105"/>
      <c r="D22" s="106" t="s">
        <v>36</v>
      </c>
      <c r="E22" s="106"/>
      <c r="F22" s="106"/>
      <c r="G22" s="106"/>
      <c r="H22" s="62"/>
      <c r="I22" s="62"/>
      <c r="J22" s="53"/>
      <c r="K22" s="53"/>
      <c r="L22" s="53"/>
      <c r="M22" s="53"/>
      <c r="N22" s="53"/>
      <c r="O22" s="53"/>
      <c r="P22" s="53"/>
      <c r="Q22" s="53"/>
      <c r="R22" s="1"/>
      <c r="S22" s="67" t="s">
        <v>45</v>
      </c>
      <c r="T22" s="2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51" customFormat="1" hidden="1" x14ac:dyDescent="0.25">
      <c r="A23" s="4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67" t="s">
        <v>45</v>
      </c>
      <c r="T23" s="2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51" customFormat="1" hidden="1" x14ac:dyDescent="0.25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67" t="s">
        <v>45</v>
      </c>
      <c r="T24" s="2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51" customFormat="1" hidden="1" x14ac:dyDescent="0.25">
      <c r="A25" s="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67" t="s">
        <v>45</v>
      </c>
      <c r="T25" s="2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51" customFormat="1" ht="18" hidden="1" customHeight="1" x14ac:dyDescent="0.25">
      <c r="A26" s="4"/>
      <c r="B26" s="107"/>
      <c r="C26" s="107"/>
      <c r="D26" s="107"/>
      <c r="E26" s="107"/>
      <c r="F26" s="107"/>
      <c r="G26" s="107"/>
      <c r="H26" s="107"/>
      <c r="I26" s="107" t="s">
        <v>39</v>
      </c>
      <c r="J26" s="107"/>
      <c r="K26" s="107"/>
      <c r="L26" s="107"/>
      <c r="M26" s="107"/>
      <c r="N26" s="107"/>
      <c r="O26" s="107"/>
      <c r="P26" s="107"/>
      <c r="Q26" s="107"/>
      <c r="R26" s="1"/>
      <c r="S26" s="67" t="s">
        <v>45</v>
      </c>
      <c r="T26" s="2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ht="36.75" customHeight="1" x14ac:dyDescent="0.25">
      <c r="B27" s="108" t="s">
        <v>37</v>
      </c>
      <c r="C27" s="105"/>
      <c r="D27" s="105"/>
      <c r="E27" s="105"/>
      <c r="F27" s="105"/>
      <c r="G27" s="108" t="s">
        <v>38</v>
      </c>
      <c r="H27" s="108"/>
      <c r="I27" s="108"/>
      <c r="J27" s="108"/>
      <c r="K27" s="108"/>
      <c r="L27" s="108"/>
      <c r="M27" s="109" t="s">
        <v>43</v>
      </c>
      <c r="N27" s="109"/>
      <c r="O27" s="109"/>
      <c r="P27" s="109"/>
      <c r="Q27" s="109"/>
      <c r="S27" s="3" t="s">
        <v>44</v>
      </c>
      <c r="U27" s="36"/>
      <c r="V27" s="36"/>
      <c r="W27" s="36"/>
    </row>
    <row r="28" spans="1:36" x14ac:dyDescent="0.25">
      <c r="B28" s="52"/>
      <c r="C28" s="59"/>
      <c r="D28" s="59"/>
      <c r="E28" s="60"/>
      <c r="F28" s="60"/>
      <c r="G28" s="61"/>
      <c r="H28" s="62"/>
      <c r="I28" s="62"/>
      <c r="J28" s="1"/>
      <c r="K28" s="1"/>
      <c r="L28" s="1"/>
      <c r="M28" s="1"/>
      <c r="N28" s="1"/>
      <c r="O28" s="1"/>
      <c r="P28" s="1"/>
      <c r="Q28" s="1"/>
      <c r="S28" s="3" t="s">
        <v>44</v>
      </c>
      <c r="U28" s="36"/>
      <c r="V28" s="36"/>
      <c r="W28" s="36"/>
    </row>
    <row r="29" spans="1:36" x14ac:dyDescent="0.25">
      <c r="B29" s="105" t="s">
        <v>35</v>
      </c>
      <c r="C29" s="105"/>
      <c r="D29" s="106" t="s">
        <v>36</v>
      </c>
      <c r="E29" s="106"/>
      <c r="F29" s="106"/>
      <c r="G29" s="106"/>
      <c r="H29" s="62"/>
      <c r="I29" s="62"/>
      <c r="J29" s="53"/>
      <c r="K29" s="53"/>
      <c r="L29" s="53"/>
      <c r="M29" s="53"/>
      <c r="N29" s="53"/>
      <c r="O29" s="53"/>
      <c r="P29" s="53"/>
      <c r="Q29" s="53"/>
      <c r="S29" s="3" t="s">
        <v>44</v>
      </c>
      <c r="U29" s="36"/>
      <c r="V29" s="36"/>
      <c r="W29" s="36"/>
    </row>
    <row r="30" spans="1:36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S30" s="3" t="s">
        <v>44</v>
      </c>
      <c r="U30" s="36"/>
      <c r="V30" s="36"/>
      <c r="W30" s="36"/>
    </row>
    <row r="31" spans="1:36" x14ac:dyDescent="0.25">
      <c r="S31" s="3" t="s">
        <v>44</v>
      </c>
      <c r="U31" s="36"/>
      <c r="V31" s="36"/>
      <c r="W31" s="36"/>
    </row>
    <row r="32" spans="1:36" x14ac:dyDescent="0.25"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 t="s">
        <v>39</v>
      </c>
      <c r="N32" s="104"/>
      <c r="O32" s="104"/>
      <c r="P32" s="104"/>
      <c r="Q32" s="104"/>
      <c r="S32" s="3" t="s">
        <v>44</v>
      </c>
      <c r="U32" s="36"/>
      <c r="V32" s="36"/>
      <c r="W32" s="36"/>
    </row>
  </sheetData>
  <sheetProtection formatCells="0" formatColumns="0" formatRows="0" insertColumns="0" insertRows="0" insertHyperlinks="0" deleteColumns="0" deleteRows="0" sort="0" autoFilter="0" pivotTables="0"/>
  <autoFilter ref="A8:AJ32">
    <filterColumn colId="1" showButton="0"/>
    <filterColumn colId="2" showButton="0"/>
    <filterColumn colId="3" showButton="0"/>
    <filterColumn colId="4" showButton="0"/>
    <filterColumn colId="5" showButton="0"/>
  </autoFilter>
  <mergeCells count="55">
    <mergeCell ref="U4:U6"/>
    <mergeCell ref="B6:B7"/>
    <mergeCell ref="AH4:AI5"/>
    <mergeCell ref="B5:C5"/>
    <mergeCell ref="V4:V6"/>
    <mergeCell ref="W4:W6"/>
    <mergeCell ref="X4:AA5"/>
    <mergeCell ref="AB4:AC5"/>
    <mergeCell ref="AD4:AE5"/>
    <mergeCell ref="AF4:AG5"/>
    <mergeCell ref="O6:O7"/>
    <mergeCell ref="P6:P8"/>
    <mergeCell ref="D4:J4"/>
    <mergeCell ref="G1:L1"/>
    <mergeCell ref="M1:Q1"/>
    <mergeCell ref="B2:F2"/>
    <mergeCell ref="B3:F3"/>
    <mergeCell ref="D22:G22"/>
    <mergeCell ref="D6:E7"/>
    <mergeCell ref="F6:F7"/>
    <mergeCell ref="J6:J7"/>
    <mergeCell ref="B21:G21"/>
    <mergeCell ref="I21:Q21"/>
    <mergeCell ref="I20:Q20"/>
    <mergeCell ref="L6:M6"/>
    <mergeCell ref="C6:C7"/>
    <mergeCell ref="B32:D32"/>
    <mergeCell ref="E32:F32"/>
    <mergeCell ref="G32:L32"/>
    <mergeCell ref="M32:Q32"/>
    <mergeCell ref="B22:C22"/>
    <mergeCell ref="B29:C29"/>
    <mergeCell ref="D29:G29"/>
    <mergeCell ref="B26:C26"/>
    <mergeCell ref="D26:H26"/>
    <mergeCell ref="I26:Q26"/>
    <mergeCell ref="B27:F27"/>
    <mergeCell ref="G27:L27"/>
    <mergeCell ref="M27:Q27"/>
    <mergeCell ref="A6:A7"/>
    <mergeCell ref="G2:S2"/>
    <mergeCell ref="G3:S3"/>
    <mergeCell ref="I6:I7"/>
    <mergeCell ref="N6:N7"/>
    <mergeCell ref="G6:G7"/>
    <mergeCell ref="H6:H7"/>
    <mergeCell ref="B4:C4"/>
    <mergeCell ref="N4:P4"/>
    <mergeCell ref="D5:E5"/>
    <mergeCell ref="G5:H5"/>
    <mergeCell ref="Q6:Q8"/>
    <mergeCell ref="R6:R8"/>
    <mergeCell ref="S6:S8"/>
    <mergeCell ref="B8:F8"/>
    <mergeCell ref="K6:K7"/>
  </mergeCells>
  <conditionalFormatting sqref="G9:O9 G10:J16 G19:J19">
    <cfRule type="cellIs" dxfId="29" priority="47" operator="greaterThan">
      <formula>10</formula>
    </cfRule>
  </conditionalFormatting>
  <conditionalFormatting sqref="O9">
    <cfRule type="cellIs" dxfId="28" priority="43" operator="greaterThan">
      <formula>10</formula>
    </cfRule>
    <cfRule type="cellIs" dxfId="27" priority="44" operator="greaterThan">
      <formula>10</formula>
    </cfRule>
    <cfRule type="cellIs" dxfId="26" priority="45" operator="greaterThan">
      <formula>10</formula>
    </cfRule>
  </conditionalFormatting>
  <conditionalFormatting sqref="G9:J16 G19:J19">
    <cfRule type="cellIs" dxfId="25" priority="42" operator="greaterThan">
      <formula>10</formula>
    </cfRule>
  </conditionalFormatting>
  <conditionalFormatting sqref="G9:J16 G19:J19">
    <cfRule type="cellIs" priority="30" operator="greaterThan">
      <formula>10</formula>
    </cfRule>
  </conditionalFormatting>
  <conditionalFormatting sqref="K10:O11">
    <cfRule type="cellIs" dxfId="24" priority="29" operator="greaterThan">
      <formula>10</formula>
    </cfRule>
  </conditionalFormatting>
  <conditionalFormatting sqref="O10:O11">
    <cfRule type="cellIs" dxfId="23" priority="25" operator="greaterThan">
      <formula>10</formula>
    </cfRule>
    <cfRule type="cellIs" dxfId="22" priority="26" operator="greaterThan">
      <formula>10</formula>
    </cfRule>
    <cfRule type="cellIs" dxfId="21" priority="27" operator="greaterThan">
      <formula>10</formula>
    </cfRule>
  </conditionalFormatting>
  <conditionalFormatting sqref="K12:O16 K19:O19">
    <cfRule type="cellIs" dxfId="20" priority="23" operator="greaterThan">
      <formula>10</formula>
    </cfRule>
  </conditionalFormatting>
  <conditionalFormatting sqref="O12:O16 O19">
    <cfRule type="cellIs" dxfId="19" priority="19" operator="greaterThan">
      <formula>10</formula>
    </cfRule>
    <cfRule type="cellIs" dxfId="18" priority="20" operator="greaterThan">
      <formula>10</formula>
    </cfRule>
    <cfRule type="cellIs" dxfId="17" priority="21" operator="greaterThan">
      <formula>10</formula>
    </cfRule>
  </conditionalFormatting>
  <conditionalFormatting sqref="C20:C65312 C2 C4 C6:C9">
    <cfRule type="duplicateValues" dxfId="16" priority="48"/>
  </conditionalFormatting>
  <conditionalFormatting sqref="C10:C11">
    <cfRule type="duplicateValues" dxfId="15" priority="53"/>
  </conditionalFormatting>
  <conditionalFormatting sqref="C12:C16 C19">
    <cfRule type="duplicateValues" dxfId="14" priority="58"/>
  </conditionalFormatting>
  <conditionalFormatting sqref="G17:J17">
    <cfRule type="cellIs" dxfId="13" priority="15" operator="greaterThan">
      <formula>10</formula>
    </cfRule>
  </conditionalFormatting>
  <conditionalFormatting sqref="G17:J17">
    <cfRule type="cellIs" dxfId="12" priority="14" operator="greaterThan">
      <formula>10</formula>
    </cfRule>
  </conditionalFormatting>
  <conditionalFormatting sqref="G17:J17">
    <cfRule type="cellIs" priority="13" operator="greaterThan">
      <formula>10</formula>
    </cfRule>
  </conditionalFormatting>
  <conditionalFormatting sqref="K17:O17">
    <cfRule type="cellIs" dxfId="11" priority="12" operator="greaterThan">
      <formula>10</formula>
    </cfRule>
  </conditionalFormatting>
  <conditionalFormatting sqref="O17">
    <cfRule type="cellIs" dxfId="10" priority="9" operator="greaterThan">
      <formula>10</formula>
    </cfRule>
    <cfRule type="cellIs" dxfId="9" priority="10" operator="greaterThan">
      <formula>10</formula>
    </cfRule>
    <cfRule type="cellIs" dxfId="8" priority="11" operator="greaterThan">
      <formula>10</formula>
    </cfRule>
  </conditionalFormatting>
  <conditionalFormatting sqref="C17">
    <cfRule type="duplicateValues" dxfId="7" priority="16"/>
  </conditionalFormatting>
  <conditionalFormatting sqref="G18:J18">
    <cfRule type="cellIs" dxfId="6" priority="7" operator="greaterThan">
      <formula>10</formula>
    </cfRule>
  </conditionalFormatting>
  <conditionalFormatting sqref="G18:J18">
    <cfRule type="cellIs" dxfId="5" priority="6" operator="greaterThan">
      <formula>10</formula>
    </cfRule>
  </conditionalFormatting>
  <conditionalFormatting sqref="G18:J18">
    <cfRule type="cellIs" priority="5" operator="greaterThan">
      <formula>10</formula>
    </cfRule>
  </conditionalFormatting>
  <conditionalFormatting sqref="K18:O18">
    <cfRule type="cellIs" dxfId="4" priority="4" operator="greaterThan">
      <formula>10</formula>
    </cfRule>
  </conditionalFormatting>
  <conditionalFormatting sqref="O18">
    <cfRule type="cellIs" dxfId="3" priority="1" operator="greaterThan">
      <formula>10</formula>
    </cfRule>
    <cfRule type="cellIs" dxfId="2" priority="2" operator="greaterThan">
      <formula>10</formula>
    </cfRule>
    <cfRule type="cellIs" dxfId="1" priority="3" operator="greaterThan">
      <formula>10</formula>
    </cfRule>
  </conditionalFormatting>
  <conditionalFormatting sqref="C18">
    <cfRule type="duplicateValues" dxfId="0" priority="8"/>
  </conditionalFormatting>
  <dataValidations count="1">
    <dataValidation allowBlank="1" showInputMessage="1" showErrorMessage="1" errorTitle="Không xóa dữ liệu" error="Không xóa dữ liệu" prompt="Không xóa dữ liệu" sqref="V3:AI3 U4:AI7 AJ3:AJ7 U27:W32 T9:W19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2020-10-16T02:35:21Z</cp:lastPrinted>
  <dcterms:created xsi:type="dcterms:W3CDTF">2018-04-26T09:54:49Z</dcterms:created>
  <dcterms:modified xsi:type="dcterms:W3CDTF">2020-10-16T02:35:26Z</dcterms:modified>
</cp:coreProperties>
</file>