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20490" windowHeight="7635" tabRatio="876"/>
  </bookViews>
  <sheets>
    <sheet name="Kinh tế chính trị" sheetId="83" r:id="rId1"/>
  </sheets>
  <definedNames>
    <definedName name="_xlnm._FilterDatabase" localSheetId="0" hidden="1">'Kinh tế chính trị'!$A$8:$AL$153</definedName>
    <definedName name="_xlnm.Print_Titles" localSheetId="0">'Kinh tế chính trị'!$4:$9</definedName>
  </definedNames>
  <calcPr calcId="145621"/>
</workbook>
</file>

<file path=xl/calcChain.xml><?xml version="1.0" encoding="utf-8"?>
<calcChain xmlns="http://schemas.openxmlformats.org/spreadsheetml/2006/main">
  <c r="V153" i="83" l="1"/>
  <c r="T153" i="83" s="1"/>
  <c r="S153" i="83"/>
  <c r="V152" i="83"/>
  <c r="T152" i="83" s="1"/>
  <c r="S152" i="83"/>
  <c r="V151" i="83"/>
  <c r="T151" i="83" s="1"/>
  <c r="S151" i="83"/>
  <c r="V150" i="83"/>
  <c r="T150" i="83" s="1"/>
  <c r="S150" i="83"/>
  <c r="V149" i="83"/>
  <c r="T149" i="83" s="1"/>
  <c r="S149" i="83"/>
  <c r="V148" i="83"/>
  <c r="T148" i="83"/>
  <c r="S148" i="83"/>
  <c r="V147" i="83"/>
  <c r="T147" i="83" s="1"/>
  <c r="S147" i="83"/>
  <c r="V146" i="83"/>
  <c r="T146" i="83" s="1"/>
  <c r="S146" i="83"/>
  <c r="V145" i="83"/>
  <c r="T145" i="83" s="1"/>
  <c r="S145" i="83"/>
  <c r="V144" i="83"/>
  <c r="T144" i="83" s="1"/>
  <c r="S144" i="83"/>
  <c r="V143" i="83"/>
  <c r="T143" i="83" s="1"/>
  <c r="S143" i="83"/>
  <c r="V142" i="83"/>
  <c r="T142" i="83" s="1"/>
  <c r="S142" i="83"/>
  <c r="V141" i="83"/>
  <c r="T141" i="83" s="1"/>
  <c r="S141" i="83"/>
  <c r="V140" i="83"/>
  <c r="T140" i="83" s="1"/>
  <c r="S140" i="83"/>
  <c r="V139" i="83"/>
  <c r="T139" i="83" s="1"/>
  <c r="S139" i="83"/>
  <c r="V138" i="83"/>
  <c r="T138" i="83" s="1"/>
  <c r="S138" i="83"/>
  <c r="V137" i="83"/>
  <c r="T137" i="83" s="1"/>
  <c r="S137" i="83"/>
  <c r="V136" i="83"/>
  <c r="T136" i="83" s="1"/>
  <c r="S136" i="83"/>
  <c r="V135" i="83"/>
  <c r="T135" i="83" s="1"/>
  <c r="S135" i="83"/>
  <c r="V134" i="83"/>
  <c r="T134" i="83" s="1"/>
  <c r="S134" i="83"/>
  <c r="V133" i="83"/>
  <c r="T133" i="83" s="1"/>
  <c r="S133" i="83"/>
  <c r="V132" i="83"/>
  <c r="T132" i="83" s="1"/>
  <c r="S132" i="83"/>
  <c r="V131" i="83"/>
  <c r="T131" i="83" s="1"/>
  <c r="S131" i="83"/>
  <c r="V130" i="83"/>
  <c r="T130" i="83" s="1"/>
  <c r="S130" i="83"/>
  <c r="V129" i="83"/>
  <c r="T129" i="83" s="1"/>
  <c r="S129" i="83"/>
  <c r="V128" i="83"/>
  <c r="T128" i="83" s="1"/>
  <c r="S128" i="83"/>
  <c r="V127" i="83"/>
  <c r="T127" i="83" s="1"/>
  <c r="S127" i="83"/>
  <c r="V126" i="83"/>
  <c r="T126" i="83" s="1"/>
  <c r="S126" i="83"/>
  <c r="V125" i="83"/>
  <c r="T125" i="83" s="1"/>
  <c r="S125" i="83"/>
  <c r="V124" i="83"/>
  <c r="T124" i="83" s="1"/>
  <c r="S124" i="83"/>
  <c r="V123" i="83"/>
  <c r="T123" i="83" s="1"/>
  <c r="S123" i="83"/>
  <c r="V122" i="83"/>
  <c r="T122" i="83" s="1"/>
  <c r="S122" i="83"/>
  <c r="V121" i="83"/>
  <c r="T121" i="83" s="1"/>
  <c r="S121" i="83"/>
  <c r="V120" i="83"/>
  <c r="T120" i="83" s="1"/>
  <c r="S120" i="83"/>
  <c r="V119" i="83"/>
  <c r="T119" i="83" s="1"/>
  <c r="S119" i="83"/>
  <c r="V118" i="83"/>
  <c r="T118" i="83" s="1"/>
  <c r="S118" i="83"/>
  <c r="V117" i="83"/>
  <c r="T117" i="83" s="1"/>
  <c r="S117" i="83"/>
  <c r="V116" i="83"/>
  <c r="T116" i="83" s="1"/>
  <c r="S116" i="83"/>
  <c r="V115" i="83"/>
  <c r="T115" i="83" s="1"/>
  <c r="S115" i="83"/>
  <c r="V114" i="83"/>
  <c r="T114" i="83" s="1"/>
  <c r="S114" i="83"/>
  <c r="V113" i="83"/>
  <c r="T113" i="83" s="1"/>
  <c r="S113" i="83"/>
  <c r="V112" i="83"/>
  <c r="T112" i="83" s="1"/>
  <c r="S112" i="83"/>
  <c r="V111" i="83"/>
  <c r="T111" i="83" s="1"/>
  <c r="S111" i="83"/>
  <c r="V110" i="83"/>
  <c r="T110" i="83" s="1"/>
  <c r="S110" i="83"/>
  <c r="V109" i="83"/>
  <c r="T109" i="83" s="1"/>
  <c r="S109" i="83"/>
  <c r="V108" i="83"/>
  <c r="T108" i="83" s="1"/>
  <c r="S108" i="83"/>
  <c r="V107" i="83"/>
  <c r="T107" i="83" s="1"/>
  <c r="S107" i="83"/>
  <c r="V106" i="83"/>
  <c r="T106" i="83" s="1"/>
  <c r="S106" i="83"/>
  <c r="V105" i="83"/>
  <c r="T105" i="83" s="1"/>
  <c r="S105" i="83"/>
  <c r="V104" i="83"/>
  <c r="T104" i="83" s="1"/>
  <c r="S104" i="83"/>
  <c r="V103" i="83"/>
  <c r="T103" i="83" s="1"/>
  <c r="S103" i="83"/>
  <c r="V102" i="83"/>
  <c r="T102" i="83" s="1"/>
  <c r="S102" i="83"/>
  <c r="V101" i="83"/>
  <c r="T101" i="83" s="1"/>
  <c r="S101" i="83"/>
  <c r="V100" i="83"/>
  <c r="T100" i="83" s="1"/>
  <c r="S100" i="83"/>
  <c r="V99" i="83"/>
  <c r="T99" i="83" s="1"/>
  <c r="S99" i="83"/>
  <c r="V98" i="83"/>
  <c r="T98" i="83" s="1"/>
  <c r="S98" i="83"/>
  <c r="V97" i="83"/>
  <c r="T97" i="83" s="1"/>
  <c r="S97" i="83"/>
  <c r="V96" i="83"/>
  <c r="T96" i="83" s="1"/>
  <c r="S96" i="83"/>
  <c r="V95" i="83"/>
  <c r="T95" i="83" s="1"/>
  <c r="S95" i="83"/>
  <c r="V94" i="83"/>
  <c r="T94" i="83"/>
  <c r="S94" i="83"/>
  <c r="V93" i="83"/>
  <c r="T93" i="83" s="1"/>
  <c r="S93" i="83"/>
  <c r="V92" i="83"/>
  <c r="T92" i="83" s="1"/>
  <c r="S92" i="83"/>
  <c r="V91" i="83"/>
  <c r="T91" i="83" s="1"/>
  <c r="S91" i="83"/>
  <c r="V90" i="83"/>
  <c r="T90" i="83" s="1"/>
  <c r="S90" i="83"/>
  <c r="V89" i="83"/>
  <c r="T89" i="83" s="1"/>
  <c r="S89" i="83"/>
  <c r="V88" i="83"/>
  <c r="T88" i="83" s="1"/>
  <c r="S88" i="83"/>
  <c r="V87" i="83"/>
  <c r="T87" i="83" s="1"/>
  <c r="S87" i="83"/>
  <c r="V86" i="83"/>
  <c r="T86" i="83" s="1"/>
  <c r="S86" i="83"/>
  <c r="V85" i="83"/>
  <c r="T85" i="83" s="1"/>
  <c r="S85" i="83"/>
  <c r="V84" i="83"/>
  <c r="T84" i="83" s="1"/>
  <c r="S84" i="83"/>
  <c r="V83" i="83"/>
  <c r="T83" i="83" s="1"/>
  <c r="S83" i="83"/>
  <c r="V82" i="83"/>
  <c r="T82" i="83"/>
  <c r="S82" i="83"/>
  <c r="V81" i="83"/>
  <c r="T81" i="83" s="1"/>
  <c r="S81" i="83"/>
  <c r="V80" i="83"/>
  <c r="T80" i="83" s="1"/>
  <c r="S80" i="83"/>
  <c r="V79" i="83"/>
  <c r="T79" i="83" s="1"/>
  <c r="S79" i="83"/>
  <c r="V78" i="83"/>
  <c r="T78" i="83" s="1"/>
  <c r="S78" i="83"/>
  <c r="V77" i="83"/>
  <c r="T77" i="83" s="1"/>
  <c r="S77" i="83"/>
  <c r="V76" i="83"/>
  <c r="T76" i="83" s="1"/>
  <c r="S76" i="83"/>
  <c r="V75" i="83"/>
  <c r="T75" i="83" s="1"/>
  <c r="S75" i="83"/>
  <c r="V74" i="83"/>
  <c r="T74" i="83" s="1"/>
  <c r="S74" i="83"/>
  <c r="V73" i="83"/>
  <c r="T73" i="83" s="1"/>
  <c r="S73" i="83"/>
  <c r="V72" i="83"/>
  <c r="T72" i="83" s="1"/>
  <c r="S72" i="83"/>
  <c r="V71" i="83"/>
  <c r="T71" i="83" s="1"/>
  <c r="S71" i="83"/>
  <c r="V70" i="83"/>
  <c r="T70" i="83" s="1"/>
  <c r="S70" i="83"/>
  <c r="V69" i="83"/>
  <c r="T69" i="83" s="1"/>
  <c r="S69" i="83"/>
  <c r="V68" i="83"/>
  <c r="T68" i="83" s="1"/>
  <c r="S68" i="83"/>
  <c r="V67" i="83"/>
  <c r="T67" i="83"/>
  <c r="S67" i="83"/>
  <c r="V66" i="83"/>
  <c r="T66" i="83" s="1"/>
  <c r="S66" i="83"/>
  <c r="V65" i="83"/>
  <c r="T65" i="83" s="1"/>
  <c r="S65" i="83"/>
  <c r="V64" i="83"/>
  <c r="T64" i="83" s="1"/>
  <c r="S64" i="83"/>
  <c r="V63" i="83"/>
  <c r="T63" i="83" s="1"/>
  <c r="S63" i="83"/>
  <c r="V62" i="83"/>
  <c r="T62" i="83" s="1"/>
  <c r="S62" i="83"/>
  <c r="V61" i="83"/>
  <c r="T61" i="83" s="1"/>
  <c r="S61" i="83"/>
  <c r="V60" i="83"/>
  <c r="T60" i="83" s="1"/>
  <c r="S60" i="83"/>
  <c r="V59" i="83"/>
  <c r="T59" i="83" s="1"/>
  <c r="S59" i="83"/>
  <c r="V58" i="83"/>
  <c r="T58" i="83" s="1"/>
  <c r="S58" i="83"/>
  <c r="V57" i="83"/>
  <c r="T57" i="83" s="1"/>
  <c r="S57" i="83"/>
  <c r="V56" i="83"/>
  <c r="T56" i="83" s="1"/>
  <c r="S56" i="83"/>
  <c r="V55" i="83"/>
  <c r="T55" i="83" s="1"/>
  <c r="S55" i="83"/>
  <c r="V54" i="83"/>
  <c r="T54" i="83" s="1"/>
  <c r="S54" i="83"/>
  <c r="V53" i="83"/>
  <c r="T53" i="83" s="1"/>
  <c r="S53" i="83"/>
  <c r="V52" i="83"/>
  <c r="T52" i="83" s="1"/>
  <c r="S52" i="83"/>
  <c r="V51" i="83"/>
  <c r="T51" i="83" s="1"/>
  <c r="S51" i="83"/>
  <c r="V50" i="83"/>
  <c r="T50" i="83" s="1"/>
  <c r="S50" i="83"/>
  <c r="V49" i="83"/>
  <c r="T49" i="83" s="1"/>
  <c r="S49" i="83"/>
  <c r="V48" i="83"/>
  <c r="T48" i="83" s="1"/>
  <c r="S48" i="83"/>
  <c r="V47" i="83"/>
  <c r="T47" i="83" s="1"/>
  <c r="S47" i="83"/>
  <c r="V46" i="83"/>
  <c r="T46" i="83" s="1"/>
  <c r="S46" i="83"/>
  <c r="V45" i="83"/>
  <c r="T45" i="83" s="1"/>
  <c r="S45" i="83"/>
  <c r="V44" i="83"/>
  <c r="T44" i="83" s="1"/>
  <c r="S44" i="83"/>
  <c r="V43" i="83"/>
  <c r="T43" i="83" s="1"/>
  <c r="S43" i="83"/>
  <c r="V42" i="83"/>
  <c r="T42" i="83"/>
  <c r="S42" i="83"/>
  <c r="V41" i="83"/>
  <c r="T41" i="83" s="1"/>
  <c r="S41" i="83"/>
  <c r="V40" i="83"/>
  <c r="T40" i="83" s="1"/>
  <c r="S40" i="83"/>
  <c r="W40" i="83" s="1"/>
  <c r="V39" i="83"/>
  <c r="T39" i="83" s="1"/>
  <c r="S39" i="83"/>
  <c r="W39" i="83" s="1"/>
  <c r="V38" i="83"/>
  <c r="T38" i="83" s="1"/>
  <c r="S38" i="83"/>
  <c r="W38" i="83" s="1"/>
  <c r="V37" i="83"/>
  <c r="T37" i="83" s="1"/>
  <c r="S37" i="83"/>
  <c r="V36" i="83"/>
  <c r="T36" i="83" s="1"/>
  <c r="S36" i="83"/>
  <c r="V35" i="83"/>
  <c r="T35" i="83" s="1"/>
  <c r="S35" i="83"/>
  <c r="W35" i="83" s="1"/>
  <c r="V34" i="83"/>
  <c r="T34" i="83" s="1"/>
  <c r="S34" i="83"/>
  <c r="W34" i="83" s="1"/>
  <c r="V33" i="83"/>
  <c r="T33" i="83" s="1"/>
  <c r="S33" i="83"/>
  <c r="V32" i="83"/>
  <c r="T32" i="83" s="1"/>
  <c r="S32" i="83"/>
  <c r="V31" i="83"/>
  <c r="T31" i="83" s="1"/>
  <c r="S31" i="83"/>
  <c r="V30" i="83"/>
  <c r="T30" i="83" s="1"/>
  <c r="S30" i="83"/>
  <c r="W30" i="83" s="1"/>
  <c r="V29" i="83"/>
  <c r="T29" i="83" s="1"/>
  <c r="S29" i="83"/>
  <c r="V28" i="83"/>
  <c r="T28" i="83" s="1"/>
  <c r="S28" i="83"/>
  <c r="W28" i="83" s="1"/>
  <c r="V27" i="83"/>
  <c r="T27" i="83" s="1"/>
  <c r="S27" i="83"/>
  <c r="V26" i="83"/>
  <c r="T26" i="83"/>
  <c r="S26" i="83"/>
  <c r="W26" i="83" s="1"/>
  <c r="V25" i="83"/>
  <c r="T25" i="83" s="1"/>
  <c r="S25" i="83"/>
  <c r="V24" i="83"/>
  <c r="T24" i="83" s="1"/>
  <c r="S24" i="83"/>
  <c r="W24" i="83" s="1"/>
  <c r="V23" i="83"/>
  <c r="T23" i="83" s="1"/>
  <c r="S23" i="83"/>
  <c r="W23" i="83" s="1"/>
  <c r="V22" i="83"/>
  <c r="T22" i="83" s="1"/>
  <c r="S22" i="83"/>
  <c r="W22" i="83" s="1"/>
  <c r="V21" i="83"/>
  <c r="T21" i="83" s="1"/>
  <c r="S21" i="83"/>
  <c r="W21" i="83" s="1"/>
  <c r="V20" i="83"/>
  <c r="T20" i="83" s="1"/>
  <c r="S20" i="83"/>
  <c r="V19" i="83"/>
  <c r="T19" i="83" s="1"/>
  <c r="S19" i="83"/>
  <c r="W19" i="83" s="1"/>
  <c r="V18" i="83"/>
  <c r="T18" i="83" s="1"/>
  <c r="S18" i="83"/>
  <c r="W18" i="83" s="1"/>
  <c r="V17" i="83"/>
  <c r="T17" i="83" s="1"/>
  <c r="S17" i="83"/>
  <c r="V16" i="83"/>
  <c r="T16" i="83" s="1"/>
  <c r="S16" i="83"/>
  <c r="V15" i="83"/>
  <c r="V14" i="83"/>
  <c r="V13" i="83"/>
  <c r="V12" i="83"/>
  <c r="V11" i="83"/>
  <c r="V10" i="83"/>
  <c r="O9" i="83"/>
  <c r="P142" i="83" s="1"/>
  <c r="Y8" i="83"/>
  <c r="X8" i="83"/>
  <c r="X1" i="83"/>
  <c r="P12" i="83" l="1"/>
  <c r="Q12" i="83" s="1"/>
  <c r="P16" i="83"/>
  <c r="Q16" i="83" s="1"/>
  <c r="P20" i="83"/>
  <c r="Q20" i="83" s="1"/>
  <c r="P22" i="83"/>
  <c r="Q22" i="83" s="1"/>
  <c r="P24" i="83"/>
  <c r="P26" i="83"/>
  <c r="P27" i="83"/>
  <c r="P28" i="83"/>
  <c r="Q28" i="83" s="1"/>
  <c r="P32" i="83"/>
  <c r="Q32" i="83" s="1"/>
  <c r="P34" i="83"/>
  <c r="P36" i="83"/>
  <c r="W36" i="83" s="1"/>
  <c r="P38" i="83"/>
  <c r="Q38" i="83" s="1"/>
  <c r="P40" i="83"/>
  <c r="P42" i="83"/>
  <c r="P43" i="83"/>
  <c r="W43" i="83" s="1"/>
  <c r="P44" i="83"/>
  <c r="P47" i="83"/>
  <c r="R47" i="83" s="1"/>
  <c r="P54" i="83"/>
  <c r="Q54" i="83" s="1"/>
  <c r="P55" i="83"/>
  <c r="R55" i="83" s="1"/>
  <c r="P62" i="83"/>
  <c r="Q62" i="83" s="1"/>
  <c r="P64" i="83"/>
  <c r="P66" i="83"/>
  <c r="P68" i="83"/>
  <c r="Q68" i="83" s="1"/>
  <c r="P70" i="83"/>
  <c r="Q70" i="83" s="1"/>
  <c r="P72" i="83"/>
  <c r="P75" i="83"/>
  <c r="Q75" i="83" s="1"/>
  <c r="P76" i="83"/>
  <c r="R76" i="83" s="1"/>
  <c r="P80" i="83"/>
  <c r="Q80" i="83" s="1"/>
  <c r="P83" i="83"/>
  <c r="P84" i="83"/>
  <c r="W84" i="83" s="1"/>
  <c r="P88" i="83"/>
  <c r="Q88" i="83" s="1"/>
  <c r="P94" i="83"/>
  <c r="Q94" i="83" s="1"/>
  <c r="P96" i="83"/>
  <c r="Q96" i="83" s="1"/>
  <c r="P100" i="83"/>
  <c r="P104" i="83"/>
  <c r="Q104" i="83" s="1"/>
  <c r="P112" i="83"/>
  <c r="Q112" i="83" s="1"/>
  <c r="P118" i="83"/>
  <c r="P120" i="83"/>
  <c r="Q120" i="83" s="1"/>
  <c r="P134" i="83"/>
  <c r="Q134" i="83" s="1"/>
  <c r="P18" i="83"/>
  <c r="P10" i="83"/>
  <c r="Q10" i="83" s="1"/>
  <c r="P13" i="83"/>
  <c r="R13" i="83" s="1"/>
  <c r="P14" i="83"/>
  <c r="R14" i="83" s="1"/>
  <c r="P19" i="83"/>
  <c r="P23" i="83"/>
  <c r="R23" i="83" s="1"/>
  <c r="P30" i="83"/>
  <c r="Q30" i="83" s="1"/>
  <c r="P31" i="83"/>
  <c r="R31" i="83" s="1"/>
  <c r="P35" i="83"/>
  <c r="P39" i="83"/>
  <c r="R39" i="83" s="1"/>
  <c r="P46" i="83"/>
  <c r="Q46" i="83" s="1"/>
  <c r="P48" i="83"/>
  <c r="R48" i="83" s="1"/>
  <c r="P50" i="83"/>
  <c r="P51" i="83"/>
  <c r="W51" i="83" s="1"/>
  <c r="P52" i="83"/>
  <c r="Q52" i="83" s="1"/>
  <c r="W55" i="83"/>
  <c r="P56" i="83"/>
  <c r="P58" i="83"/>
  <c r="P59" i="83"/>
  <c r="P60" i="83"/>
  <c r="P63" i="83"/>
  <c r="R63" i="83" s="1"/>
  <c r="P67" i="83"/>
  <c r="W67" i="83" s="1"/>
  <c r="P71" i="83"/>
  <c r="R71" i="83" s="1"/>
  <c r="P74" i="83"/>
  <c r="W74" i="83" s="1"/>
  <c r="P78" i="83"/>
  <c r="W78" i="83" s="1"/>
  <c r="P79" i="83"/>
  <c r="R79" i="83" s="1"/>
  <c r="P82" i="83"/>
  <c r="W82" i="83" s="1"/>
  <c r="P86" i="83"/>
  <c r="W86" i="83" s="1"/>
  <c r="P87" i="83"/>
  <c r="Q87" i="83" s="1"/>
  <c r="P92" i="83"/>
  <c r="P102" i="83"/>
  <c r="R102" i="83" s="1"/>
  <c r="P108" i="83"/>
  <c r="P110" i="83"/>
  <c r="W110" i="83" s="1"/>
  <c r="P126" i="83"/>
  <c r="W126" i="83" s="1"/>
  <c r="W13" i="83"/>
  <c r="W16" i="83"/>
  <c r="W32" i="83"/>
  <c r="W25" i="83"/>
  <c r="AB8" i="83"/>
  <c r="W20" i="83"/>
  <c r="W52" i="83"/>
  <c r="AC8" i="83"/>
  <c r="Q23" i="83"/>
  <c r="W27" i="83"/>
  <c r="R30" i="83"/>
  <c r="R32" i="83"/>
  <c r="Q39" i="83"/>
  <c r="R46" i="83"/>
  <c r="W59" i="83"/>
  <c r="Q118" i="83"/>
  <c r="W118" i="83"/>
  <c r="R118" i="83"/>
  <c r="Q79" i="83"/>
  <c r="Q126" i="83"/>
  <c r="Q142" i="83"/>
  <c r="W142" i="83"/>
  <c r="R142" i="83"/>
  <c r="R75" i="83"/>
  <c r="W76" i="83"/>
  <c r="R83" i="83"/>
  <c r="Q83" i="83"/>
  <c r="R84" i="83"/>
  <c r="AE8" i="83"/>
  <c r="AA8" i="83"/>
  <c r="Q47" i="83"/>
  <c r="Q63" i="83"/>
  <c r="W75" i="83"/>
  <c r="W83" i="83"/>
  <c r="W87" i="83"/>
  <c r="W31" i="83"/>
  <c r="W47" i="83"/>
  <c r="W94" i="83"/>
  <c r="P153" i="83"/>
  <c r="P149" i="83"/>
  <c r="P145" i="83"/>
  <c r="W145" i="83" s="1"/>
  <c r="P141" i="83"/>
  <c r="W141" i="83" s="1"/>
  <c r="P137" i="83"/>
  <c r="P133" i="83"/>
  <c r="P129" i="83"/>
  <c r="W129" i="83" s="1"/>
  <c r="P125" i="83"/>
  <c r="W125" i="83" s="1"/>
  <c r="P121" i="83"/>
  <c r="P117" i="83"/>
  <c r="P113" i="83"/>
  <c r="P109" i="83"/>
  <c r="W109" i="83" s="1"/>
  <c r="P105" i="83"/>
  <c r="P101" i="83"/>
  <c r="P97" i="83"/>
  <c r="P93" i="83"/>
  <c r="W93" i="83" s="1"/>
  <c r="P89" i="83"/>
  <c r="P151" i="83"/>
  <c r="W151" i="83" s="1"/>
  <c r="P147" i="83"/>
  <c r="W147" i="83" s="1"/>
  <c r="P143" i="83"/>
  <c r="W143" i="83" s="1"/>
  <c r="P139" i="83"/>
  <c r="W139" i="83" s="1"/>
  <c r="P135" i="83"/>
  <c r="P131" i="83"/>
  <c r="P127" i="83"/>
  <c r="P123" i="83"/>
  <c r="W123" i="83" s="1"/>
  <c r="P119" i="83"/>
  <c r="W119" i="83" s="1"/>
  <c r="P115" i="83"/>
  <c r="W115" i="83" s="1"/>
  <c r="P111" i="83"/>
  <c r="W111" i="83" s="1"/>
  <c r="P107" i="83"/>
  <c r="W107" i="83" s="1"/>
  <c r="P103" i="83"/>
  <c r="W103" i="83" s="1"/>
  <c r="P99" i="83"/>
  <c r="P95" i="83"/>
  <c r="P91" i="83"/>
  <c r="O158" i="83"/>
  <c r="O157" i="83"/>
  <c r="P11" i="83"/>
  <c r="W11" i="83" s="1"/>
  <c r="P15" i="83"/>
  <c r="P17" i="83"/>
  <c r="P21" i="83"/>
  <c r="P25" i="83"/>
  <c r="P29" i="83"/>
  <c r="P33" i="83"/>
  <c r="P37" i="83"/>
  <c r="P41" i="83"/>
  <c r="P45" i="83"/>
  <c r="P49" i="83"/>
  <c r="P53" i="83"/>
  <c r="P57" i="83"/>
  <c r="P61" i="83"/>
  <c r="P65" i="83"/>
  <c r="P69" i="83"/>
  <c r="P73" i="83"/>
  <c r="P77" i="83"/>
  <c r="P81" i="83"/>
  <c r="P85" i="83"/>
  <c r="R88" i="83"/>
  <c r="P90" i="83"/>
  <c r="R96" i="83"/>
  <c r="W96" i="83"/>
  <c r="P98" i="83"/>
  <c r="W101" i="83"/>
  <c r="R104" i="83"/>
  <c r="P106" i="83"/>
  <c r="P114" i="83"/>
  <c r="W117" i="83"/>
  <c r="W120" i="83"/>
  <c r="P122" i="83"/>
  <c r="P130" i="83"/>
  <c r="W133" i="83"/>
  <c r="P138" i="83"/>
  <c r="P146" i="83"/>
  <c r="W149" i="83"/>
  <c r="P116" i="83"/>
  <c r="P124" i="83"/>
  <c r="P132" i="83"/>
  <c r="W135" i="83"/>
  <c r="P140" i="83"/>
  <c r="P148" i="83"/>
  <c r="P150" i="83"/>
  <c r="W153" i="83"/>
  <c r="P128" i="83"/>
  <c r="W131" i="83"/>
  <c r="P136" i="83"/>
  <c r="P144" i="83"/>
  <c r="P152" i="83"/>
  <c r="Q13" i="83" l="1"/>
  <c r="W10" i="83"/>
  <c r="R28" i="83"/>
  <c r="W112" i="83"/>
  <c r="W79" i="83"/>
  <c r="Q31" i="83"/>
  <c r="R126" i="83"/>
  <c r="W63" i="83"/>
  <c r="R22" i="83"/>
  <c r="R68" i="83"/>
  <c r="W14" i="83"/>
  <c r="Q14" i="83"/>
  <c r="R110" i="83"/>
  <c r="R134" i="83"/>
  <c r="Q110" i="83"/>
  <c r="R36" i="83"/>
  <c r="W134" i="83"/>
  <c r="Q55" i="83"/>
  <c r="R10" i="83"/>
  <c r="W104" i="83"/>
  <c r="W88" i="83"/>
  <c r="Q76" i="83"/>
  <c r="Q36" i="83"/>
  <c r="R87" i="83"/>
  <c r="W68" i="83"/>
  <c r="R20" i="83"/>
  <c r="W102" i="83"/>
  <c r="R80" i="83"/>
  <c r="R62" i="83"/>
  <c r="R120" i="83"/>
  <c r="R112" i="83"/>
  <c r="R94" i="83"/>
  <c r="Q84" i="83"/>
  <c r="R54" i="83"/>
  <c r="Q102" i="83"/>
  <c r="W80" i="83"/>
  <c r="W70" i="83"/>
  <c r="W62" i="83"/>
  <c r="R70" i="83"/>
  <c r="R38" i="83"/>
  <c r="R12" i="83"/>
  <c r="Q71" i="83"/>
  <c r="R16" i="83"/>
  <c r="R52" i="83"/>
  <c r="W12" i="83"/>
  <c r="W54" i="83"/>
  <c r="Q108" i="83"/>
  <c r="W108" i="83"/>
  <c r="R108" i="83"/>
  <c r="Q92" i="83"/>
  <c r="W92" i="83"/>
  <c r="R92" i="83"/>
  <c r="Q78" i="83"/>
  <c r="R78" i="83"/>
  <c r="Q74" i="83"/>
  <c r="R74" i="83"/>
  <c r="R67" i="83"/>
  <c r="Q67" i="83"/>
  <c r="R59" i="83"/>
  <c r="Q59" i="83"/>
  <c r="R56" i="83"/>
  <c r="W56" i="83"/>
  <c r="Q56" i="83"/>
  <c r="Q50" i="83"/>
  <c r="W50" i="83"/>
  <c r="R50" i="83"/>
  <c r="R35" i="83"/>
  <c r="Q35" i="83"/>
  <c r="R19" i="83"/>
  <c r="Q19" i="83"/>
  <c r="Q18" i="83"/>
  <c r="R18" i="83"/>
  <c r="Q100" i="83"/>
  <c r="R100" i="83"/>
  <c r="W100" i="83"/>
  <c r="W64" i="83"/>
  <c r="Q64" i="83"/>
  <c r="R64" i="83"/>
  <c r="Q44" i="83"/>
  <c r="R44" i="83"/>
  <c r="W44" i="83"/>
  <c r="Q42" i="83"/>
  <c r="W42" i="83"/>
  <c r="R42" i="83"/>
  <c r="Q34" i="83"/>
  <c r="R34" i="83"/>
  <c r="Q26" i="83"/>
  <c r="R26" i="83"/>
  <c r="W71" i="83"/>
  <c r="Q86" i="83"/>
  <c r="R86" i="83"/>
  <c r="Q82" i="83"/>
  <c r="R82" i="83"/>
  <c r="Q60" i="83"/>
  <c r="W60" i="83"/>
  <c r="R60" i="83"/>
  <c r="Q58" i="83"/>
  <c r="W58" i="83"/>
  <c r="R58" i="83"/>
  <c r="R51" i="83"/>
  <c r="Q51" i="83"/>
  <c r="W48" i="83"/>
  <c r="Q48" i="83"/>
  <c r="W72" i="83"/>
  <c r="Q72" i="83"/>
  <c r="R72" i="83"/>
  <c r="Q66" i="83"/>
  <c r="R66" i="83"/>
  <c r="W66" i="83"/>
  <c r="R43" i="83"/>
  <c r="Q43" i="83"/>
  <c r="R40" i="83"/>
  <c r="Q40" i="83"/>
  <c r="R27" i="83"/>
  <c r="Q27" i="83"/>
  <c r="R24" i="83"/>
  <c r="Q24" i="83"/>
  <c r="W46" i="83"/>
  <c r="R53" i="83"/>
  <c r="Q53" i="83"/>
  <c r="R21" i="83"/>
  <c r="Q21" i="83"/>
  <c r="R95" i="83"/>
  <c r="Q95" i="83"/>
  <c r="R127" i="83"/>
  <c r="Q127" i="83"/>
  <c r="R93" i="83"/>
  <c r="Q93" i="83"/>
  <c r="R141" i="83"/>
  <c r="Q141" i="83"/>
  <c r="Q144" i="83"/>
  <c r="W144" i="83"/>
  <c r="R144" i="83"/>
  <c r="Q128" i="83"/>
  <c r="W128" i="83"/>
  <c r="R128" i="83"/>
  <c r="Q150" i="83"/>
  <c r="W150" i="83"/>
  <c r="R150" i="83"/>
  <c r="W127" i="83"/>
  <c r="Q146" i="83"/>
  <c r="W146" i="83"/>
  <c r="R146" i="83"/>
  <c r="Q130" i="83"/>
  <c r="W130" i="83"/>
  <c r="R130" i="83"/>
  <c r="R73" i="83"/>
  <c r="W73" i="83"/>
  <c r="Q73" i="83"/>
  <c r="Q57" i="83"/>
  <c r="R57" i="83"/>
  <c r="Q41" i="83"/>
  <c r="R41" i="83"/>
  <c r="Q25" i="83"/>
  <c r="R25" i="83"/>
  <c r="Q15" i="83"/>
  <c r="R15" i="83"/>
  <c r="R91" i="83"/>
  <c r="Q91" i="83"/>
  <c r="R107" i="83"/>
  <c r="Q107" i="83"/>
  <c r="R123" i="83"/>
  <c r="Q123" i="83"/>
  <c r="R139" i="83"/>
  <c r="Q139" i="83"/>
  <c r="R89" i="83"/>
  <c r="Q89" i="83"/>
  <c r="R105" i="83"/>
  <c r="Q105" i="83"/>
  <c r="R121" i="83"/>
  <c r="Q121" i="83"/>
  <c r="R137" i="83"/>
  <c r="Q137" i="83"/>
  <c r="R153" i="83"/>
  <c r="Q153" i="83"/>
  <c r="W137" i="83"/>
  <c r="W89" i="83"/>
  <c r="W53" i="83"/>
  <c r="W41" i="83"/>
  <c r="Q140" i="83"/>
  <c r="W140" i="83"/>
  <c r="R140" i="83"/>
  <c r="Q152" i="83"/>
  <c r="W152" i="83"/>
  <c r="R152" i="83"/>
  <c r="Q136" i="83"/>
  <c r="W136" i="83"/>
  <c r="R136" i="83"/>
  <c r="W95" i="83"/>
  <c r="Q138" i="83"/>
  <c r="W138" i="83"/>
  <c r="R138" i="83"/>
  <c r="Q122" i="83"/>
  <c r="W122" i="83"/>
  <c r="R122" i="83"/>
  <c r="Q114" i="83"/>
  <c r="W114" i="83"/>
  <c r="R114" i="83"/>
  <c r="Q106" i="83"/>
  <c r="W106" i="83"/>
  <c r="R106" i="83"/>
  <c r="Q98" i="83"/>
  <c r="W98" i="83"/>
  <c r="R98" i="83"/>
  <c r="Q90" i="83"/>
  <c r="W90" i="83"/>
  <c r="R90" i="83"/>
  <c r="R81" i="83"/>
  <c r="W81" i="83"/>
  <c r="Q81" i="83"/>
  <c r="W65" i="83"/>
  <c r="Q65" i="83"/>
  <c r="R65" i="83"/>
  <c r="W49" i="83"/>
  <c r="Q49" i="83"/>
  <c r="R49" i="83"/>
  <c r="R33" i="83"/>
  <c r="W33" i="83"/>
  <c r="Q33" i="83"/>
  <c r="R17" i="83"/>
  <c r="W17" i="83"/>
  <c r="Q17" i="83"/>
  <c r="R99" i="83"/>
  <c r="Q99" i="83"/>
  <c r="R115" i="83"/>
  <c r="Q115" i="83"/>
  <c r="R131" i="83"/>
  <c r="Q131" i="83"/>
  <c r="R147" i="83"/>
  <c r="Q147" i="83"/>
  <c r="R97" i="83"/>
  <c r="Q97" i="83"/>
  <c r="R113" i="83"/>
  <c r="Q113" i="83"/>
  <c r="R129" i="83"/>
  <c r="Q129" i="83"/>
  <c r="R145" i="83"/>
  <c r="Q145" i="83"/>
  <c r="W99" i="83"/>
  <c r="W121" i="83"/>
  <c r="W15" i="83"/>
  <c r="Q124" i="83"/>
  <c r="W124" i="83"/>
  <c r="R124" i="83"/>
  <c r="R85" i="83"/>
  <c r="W85" i="83"/>
  <c r="Q85" i="83"/>
  <c r="R69" i="83"/>
  <c r="Q69" i="83"/>
  <c r="R37" i="83"/>
  <c r="Q37" i="83"/>
  <c r="R11" i="83"/>
  <c r="Q11" i="83"/>
  <c r="R111" i="83"/>
  <c r="Q111" i="83"/>
  <c r="R143" i="83"/>
  <c r="Q143" i="83"/>
  <c r="R109" i="83"/>
  <c r="Q109" i="83"/>
  <c r="R125" i="83"/>
  <c r="Q125" i="83"/>
  <c r="W37" i="83"/>
  <c r="Q148" i="83"/>
  <c r="W148" i="83"/>
  <c r="R148" i="83"/>
  <c r="Q132" i="83"/>
  <c r="W132" i="83"/>
  <c r="R132" i="83"/>
  <c r="Q116" i="83"/>
  <c r="W116" i="83"/>
  <c r="R116" i="83"/>
  <c r="R77" i="83"/>
  <c r="W77" i="83"/>
  <c r="Q77" i="83"/>
  <c r="R61" i="83"/>
  <c r="W61" i="83"/>
  <c r="Q61" i="83"/>
  <c r="R45" i="83"/>
  <c r="W45" i="83"/>
  <c r="Q45" i="83"/>
  <c r="R29" i="83"/>
  <c r="W29" i="83"/>
  <c r="Q29" i="83"/>
  <c r="R103" i="83"/>
  <c r="Q103" i="83"/>
  <c r="R119" i="83"/>
  <c r="Q119" i="83"/>
  <c r="R135" i="83"/>
  <c r="Q135" i="83"/>
  <c r="R151" i="83"/>
  <c r="Q151" i="83"/>
  <c r="R101" i="83"/>
  <c r="Q101" i="83"/>
  <c r="R117" i="83"/>
  <c r="Q117" i="83"/>
  <c r="R133" i="83"/>
  <c r="Q133" i="83"/>
  <c r="R149" i="83"/>
  <c r="Q149" i="83"/>
  <c r="W91" i="83"/>
  <c r="W105" i="83"/>
  <c r="W113" i="83"/>
  <c r="W97" i="83"/>
  <c r="W57" i="83"/>
  <c r="W69" i="83"/>
  <c r="T5" i="83" l="1"/>
  <c r="D160" i="83"/>
  <c r="AK8" i="83"/>
  <c r="AI8" i="83"/>
  <c r="D158" i="83"/>
  <c r="AG8" i="83"/>
  <c r="Z8" i="83" l="1"/>
  <c r="AJ8" i="83" s="1"/>
  <c r="D157" i="83"/>
  <c r="O156" i="83" l="1"/>
  <c r="D156" i="83"/>
  <c r="AF8" i="83"/>
  <c r="AD8" i="83"/>
  <c r="AL8" i="83"/>
  <c r="AH8" i="83"/>
</calcChain>
</file>

<file path=xl/sharedStrings.xml><?xml version="1.0" encoding="utf-8"?>
<sst xmlns="http://schemas.openxmlformats.org/spreadsheetml/2006/main" count="621" uniqueCount="85">
  <si>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</si>
  <si>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</si>
  <si>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</si>
  <si>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</si>
  <si>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</si>
  <si>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</si>
  <si>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</si>
  <si>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</si>
  <si>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</si>
  <si>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</si>
  <si>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</si>
  <si>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</si>
  <si>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</si>
  <si>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</si>
  <si>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</si>
  <si>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</si>
  <si>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</si>
  <si>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</si>
  <si>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</si>
  <si>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</si>
  <si>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</si>
  <si>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</si>
  <si>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</si>
  <si>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</si>
  <si>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</si>
  <si>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</si>
  <si>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</si>
  <si>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</si>
  <si>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thi đạt: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</si>
  <si>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</si>
  <si>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</si>
  <si>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</si>
  <si>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</si>
  <si>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</si>
  <si>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</si>
  <si>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</si>
  <si>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</si>
  <si>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</si>
  <si>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</si>
  <si>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</si>
  <si>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</si>
  <si>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</si>
  <si>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</si>
  <si>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</si>
  <si>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thi lại:</t>
  </si>
  <si>
    <t>Hà Nội, ngày   tháng   năm 2016</t>
  </si>
  <si>
    <t>Nguyễn Hoa Cương</t>
  </si>
  <si>
    <t>KT.TRƯỞNG TRUNG TÂM</t>
  </si>
  <si>
    <t>PHÓ TRƯỞNG TRUNG TÂM</t>
  </si>
  <si>
    <t>Trần Thị Mỹ Hạnh</t>
  </si>
  <si>
    <t>Mã môn</t>
  </si>
  <si>
    <t>Mã nhóm</t>
  </si>
  <si>
    <t>Trần Công</t>
  </si>
  <si>
    <t>BAS1112</t>
  </si>
  <si>
    <t xml:space="preserve">Ngày thi: </t>
  </si>
  <si>
    <t>Giờ thi:</t>
  </si>
  <si>
    <t>DANH SÁCH SINH VIÊN PHÚC KHẢO ĐIỂM THI</t>
  </si>
  <si>
    <t>Không thay đổi</t>
  </si>
  <si>
    <t>Nhóm</t>
  </si>
  <si>
    <t>Điểm
thi sau phúc khảo</t>
  </si>
  <si>
    <t>Điểm
thi trước phúc khảo</t>
  </si>
  <si>
    <t xml:space="preserve">Kinh tế chính trị </t>
  </si>
  <si>
    <t>Thi lần 1 học kỳ II năm học 2019-2020</t>
  </si>
  <si>
    <t>B19DCCN390</t>
  </si>
  <si>
    <t>Lê Kinh Phi</t>
  </si>
  <si>
    <t>Long</t>
  </si>
  <si>
    <t>D19CQCN06-B</t>
  </si>
  <si>
    <t>B19DCMR035</t>
  </si>
  <si>
    <t>Đỗ Thuỳ</t>
  </si>
  <si>
    <t>Dung</t>
  </si>
  <si>
    <t>D19CQMR03-B</t>
  </si>
  <si>
    <t>B19DCPT038</t>
  </si>
  <si>
    <t>Trần Đức</t>
  </si>
  <si>
    <t>Dương</t>
  </si>
  <si>
    <t>D19CQPT03-B</t>
  </si>
  <si>
    <t>B19DCCN201</t>
  </si>
  <si>
    <t>Trần Văn</t>
  </si>
  <si>
    <t>Đức</t>
  </si>
  <si>
    <t>D19CQCN09-B</t>
  </si>
  <si>
    <t>B19DCDT072</t>
  </si>
  <si>
    <t>Hậu</t>
  </si>
  <si>
    <t>D19CQDT04-B</t>
  </si>
  <si>
    <t>B19DCDT037</t>
  </si>
  <si>
    <t>Nguyễn Hoàng</t>
  </si>
  <si>
    <t>D19CQDT01-B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</si>
</sst>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);[Red]\(0.0\)"/>
    <numFmt numFmtId="165" formatCode="#,##0.0"/>
    <numFmt numFmtId="166" formatCode="0.0"/>
  </numFmts>
  <fonts count="3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  <charset val="163"/>
    </font>
    <font>
      <b/>
      <sz val="12"/>
      <name val="Times New Roman"/>
      <family val="1"/>
      <charset val="163"/>
    </font>
    <font>
      <b/>
      <sz val="8"/>
      <name val="Times New Roman"/>
      <family val="1"/>
      <charset val="163"/>
    </font>
    <font>
      <sz val="12"/>
      <color theme="0"/>
      <name val="Times New Roman"/>
      <family val="1"/>
      <charset val="163"/>
    </font>
    <font>
      <sz val="11"/>
      <color indexed="8"/>
      <name val="Times New Roman"/>
      <family val="1"/>
      <charset val="163"/>
    </font>
    <font>
      <sz val="11"/>
      <color indexed="8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indexed="8"/>
      <name val="Times New Roman"/>
      <family val="1"/>
      <charset val="163"/>
    </font>
    <font>
      <b/>
      <sz val="9"/>
      <name val="Arial"/>
      <family val="2"/>
    </font>
    <font>
      <sz val="9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10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  <xf numFmtId="0" fontId="24" fillId="0" borderId="0"/>
    <xf numFmtId="0" fontId="29" fillId="0" borderId="0"/>
  </cellStyleXfs>
  <cellXfs count="15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4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25" fillId="3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justify" vertical="center"/>
      <protection locked="0"/>
    </xf>
    <xf numFmtId="0" fontId="5" fillId="0" borderId="0" xfId="0" applyFont="1" applyBorder="1" applyAlignment="1" applyProtection="1">
      <alignment horizontal="justify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49" fontId="24" fillId="0" borderId="0" xfId="8" applyNumberFormat="1" applyFill="1" applyAlignment="1">
      <alignment horizontal="center" vertical="center"/>
    </xf>
    <xf numFmtId="0" fontId="27" fillId="0" borderId="0" xfId="0" quotePrefix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6" fillId="3" borderId="0" xfId="0" quotePrefix="1" applyFont="1" applyFill="1" applyBorder="1" applyAlignment="1" applyProtection="1">
      <alignment horizontal="center" vertical="center"/>
      <protection locked="0"/>
    </xf>
    <xf numFmtId="166" fontId="28" fillId="0" borderId="12" xfId="0" applyNumberFormat="1" applyFont="1" applyBorder="1" applyAlignment="1">
      <alignment horizontal="center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166" fontId="28" fillId="0" borderId="15" xfId="0" applyNumberFormat="1" applyFont="1" applyBorder="1" applyAlignment="1">
      <alignment horizontal="center" vertical="center" wrapText="1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14" fontId="10" fillId="0" borderId="0" xfId="1" applyNumberFormat="1" applyFont="1" applyFill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3" fillId="0" borderId="17" xfId="4" applyFont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17" fillId="0" borderId="4" xfId="1" applyFont="1" applyFill="1" applyBorder="1" applyAlignment="1" applyProtection="1">
      <alignment horizontal="center" vertical="center"/>
      <protection locked="0"/>
    </xf>
    <xf numFmtId="0" fontId="30" fillId="0" borderId="4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vertical="center"/>
    </xf>
    <xf numFmtId="164" fontId="30" fillId="0" borderId="4" xfId="4" quotePrefix="1" applyNumberFormat="1" applyFont="1" applyBorder="1" applyAlignment="1" applyProtection="1">
      <alignment horizontal="center" vertical="center"/>
      <protection locked="0"/>
    </xf>
    <xf numFmtId="164" fontId="17" fillId="0" borderId="4" xfId="4" quotePrefix="1" applyNumberFormat="1" applyFont="1" applyBorder="1" applyAlignment="1" applyProtection="1">
      <alignment horizontal="center" vertical="center"/>
      <protection locked="0"/>
    </xf>
    <xf numFmtId="0" fontId="17" fillId="0" borderId="4" xfId="4" quotePrefix="1" applyFont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center" vertical="center"/>
      <protection locked="0"/>
    </xf>
    <xf numFmtId="166" fontId="32" fillId="0" borderId="4" xfId="0" applyNumberFormat="1" applyFont="1" applyBorder="1" applyAlignment="1">
      <alignment horizontal="center" vertical="center" wrapText="1"/>
    </xf>
    <xf numFmtId="165" fontId="33" fillId="0" borderId="4" xfId="0" applyNumberFormat="1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5" fontId="17" fillId="0" borderId="4" xfId="0" quotePrefix="1" applyNumberFormat="1" applyFont="1" applyFill="1" applyBorder="1" applyAlignment="1" applyProtection="1">
      <alignment horizontal="center"/>
      <protection hidden="1"/>
    </xf>
    <xf numFmtId="0" fontId="30" fillId="0" borderId="4" xfId="4" quotePrefix="1" applyNumberFormat="1" applyFont="1" applyBorder="1" applyAlignment="1" applyProtection="1">
      <alignment horizontal="center" vertical="center"/>
      <protection locked="0"/>
    </xf>
    <xf numFmtId="0" fontId="17" fillId="0" borderId="4" xfId="4" applyFont="1" applyBorder="1" applyAlignment="1" applyProtection="1">
      <alignment horizontal="center" vertical="center"/>
      <protection locked="0"/>
    </xf>
    <xf numFmtId="0" fontId="30" fillId="0" borderId="4" xfId="8" applyNumberFormat="1" applyFont="1" applyBorder="1" applyAlignment="1">
      <alignment horizontal="center" vertical="center"/>
    </xf>
    <xf numFmtId="0" fontId="30" fillId="0" borderId="9" xfId="0" applyFont="1" applyFill="1" applyBorder="1" applyAlignment="1">
      <alignment vertical="center"/>
    </xf>
    <xf numFmtId="0" fontId="30" fillId="0" borderId="9" xfId="0" applyFont="1" applyFill="1" applyBorder="1"/>
    <xf numFmtId="0" fontId="31" fillId="0" borderId="11" xfId="0" applyFont="1" applyFill="1" applyBorder="1" applyAlignment="1">
      <alignment vertical="center"/>
    </xf>
    <xf numFmtId="0" fontId="31" fillId="0" borderId="11" xfId="0" applyFont="1" applyFill="1" applyBorder="1"/>
    <xf numFmtId="166" fontId="34" fillId="0" borderId="4" xfId="0" applyNumberFormat="1" applyFont="1" applyBorder="1" applyAlignment="1">
      <alignment horizontal="center" vertical="center" wrapText="1"/>
    </xf>
  </cellXfs>
  <cellStyles count="10">
    <cellStyle name="Hyperlink" xfId="3" builtinId="8"/>
    <cellStyle name="Normal" xfId="0" builtinId="0"/>
    <cellStyle name="Normal 2" xfId="8"/>
    <cellStyle name="Normal 5" xfId="9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6"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5"/>
      <tableStyleElement type="headerRow" dxfId="10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AL197"/>
  <sheetViews>
    <sheetView tabSelected="1" zoomScale="115" zoomScaleNormal="115" workbookViewId="0">
      <pane ySplit="3" topLeftCell="A4" activePane="bottomLeft" state="frozen"/>
      <selection activeCell="A7" sqref="A7:XFD8"/>
      <selection pane="bottomLeft" activeCell="D5" sqref="D5"/>
    </sheetView>
  </sheetViews>
  <sheetFormatPr defaultColWidth="9" defaultRowHeight="15.75"/>
  <cols>
    <col min="1" max="1" width="1.33203125" style="1" customWidth="1"/>
    <col min="2" max="2" width="4" style="1" customWidth="1"/>
    <col min="3" max="3" width="10.6640625" style="1" customWidth="1"/>
    <col min="4" max="4" width="15.44140625" style="1" customWidth="1"/>
    <col min="5" max="5" width="5.44140625" style="1" bestFit="1" customWidth="1"/>
    <col min="6" max="6" width="11.33203125" style="1" bestFit="1" customWidth="1"/>
    <col min="7" max="8" width="5.6640625" style="1" customWidth="1"/>
    <col min="9" max="9" width="4.33203125" style="1" customWidth="1"/>
    <col min="10" max="10" width="5" style="1" customWidth="1"/>
    <col min="11" max="12" width="4" style="1" customWidth="1"/>
    <col min="13" max="13" width="5.44140625" style="1" bestFit="1" customWidth="1"/>
    <col min="14" max="14" width="6" style="1" customWidth="1"/>
    <col min="15" max="15" width="5.77734375" style="1" customWidth="1"/>
    <col min="16" max="16" width="5.109375" style="1" bestFit="1" customWidth="1"/>
    <col min="17" max="17" width="6.44140625" style="1" customWidth="1"/>
    <col min="18" max="18" width="6.33203125" style="1" customWidth="1"/>
    <col min="19" max="19" width="18.44140625" style="1" bestFit="1" customWidth="1"/>
    <col min="20" max="20" width="13" style="1" hidden="1" customWidth="1"/>
    <col min="21" max="21" width="28.88671875" style="1" customWidth="1"/>
    <col min="22" max="22" width="7.77734375" style="34" customWidth="1"/>
    <col min="23" max="23" width="9" style="52"/>
    <col min="24" max="24" width="9.109375" style="52" bestFit="1" customWidth="1"/>
    <col min="25" max="25" width="9" style="52"/>
    <col min="26" max="26" width="10.33203125" style="52" bestFit="1" customWidth="1"/>
    <col min="27" max="27" width="9.109375" style="52" bestFit="1" customWidth="1"/>
    <col min="28" max="38" width="9" style="52"/>
    <col min="39" max="16384" width="9" style="1"/>
  </cols>
  <sheetData>
    <row r="1" spans="2:38" ht="27.75" customHeight="1">
      <c r="B1" s="93" t="s">
        <v>0</v>
      </c>
      <c r="C1" s="93"/>
      <c r="D1" s="93"/>
      <c r="E1" s="93"/>
      <c r="F1" s="93"/>
      <c r="G1" s="94" t="s">
        <v>56</v>
      </c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V1" s="74" t="s">
        <v>50</v>
      </c>
      <c r="W1" s="75" t="s">
        <v>53</v>
      </c>
      <c r="X1" s="81" t="str">
        <f>W1&amp;W2</f>
        <v>BAS1112</v>
      </c>
      <c r="Y1" s="80"/>
    </row>
    <row r="2" spans="2:38" ht="25.5" customHeight="1">
      <c r="B2" s="95" t="s">
        <v>1</v>
      </c>
      <c r="C2" s="95"/>
      <c r="D2" s="95"/>
      <c r="E2" s="95"/>
      <c r="F2" s="95"/>
      <c r="G2" s="96" t="s">
        <v>62</v>
      </c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V2" s="76" t="s">
        <v>51</v>
      </c>
      <c r="W2" s="83"/>
      <c r="AD2" s="53"/>
      <c r="AE2" s="54"/>
      <c r="AF2" s="53"/>
      <c r="AG2" s="53"/>
      <c r="AH2" s="53"/>
      <c r="AI2" s="54"/>
      <c r="AJ2" s="53"/>
    </row>
    <row r="3" spans="2:38" ht="4.5" customHeight="1">
      <c r="B3" s="5"/>
      <c r="C3" s="5"/>
      <c r="D3" s="5"/>
      <c r="E3" s="5"/>
      <c r="F3" s="6"/>
      <c r="G3" s="6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77"/>
      <c r="AE3" s="55"/>
      <c r="AI3" s="55"/>
    </row>
    <row r="4" spans="2:38" ht="23.25" customHeight="1">
      <c r="B4" s="97" t="s">
        <v>2</v>
      </c>
      <c r="C4" s="97"/>
      <c r="D4" s="98" t="s">
        <v>61</v>
      </c>
      <c r="E4" s="98"/>
      <c r="F4" s="98"/>
      <c r="G4" s="98"/>
      <c r="H4" s="98"/>
      <c r="I4" s="98"/>
      <c r="J4" s="98"/>
      <c r="K4" s="98"/>
      <c r="L4" s="98"/>
      <c r="M4" s="98"/>
      <c r="N4" s="98"/>
      <c r="O4" s="99"/>
      <c r="P4" s="99"/>
      <c r="Q4" s="99"/>
      <c r="R4" s="99"/>
      <c r="S4" s="99"/>
      <c r="T4" s="99"/>
      <c r="W4" s="53"/>
      <c r="X4" s="100" t="s">
        <v>42</v>
      </c>
      <c r="Y4" s="100" t="s">
        <v>7</v>
      </c>
      <c r="Z4" s="100" t="s">
        <v>41</v>
      </c>
      <c r="AA4" s="100" t="s">
        <v>40</v>
      </c>
      <c r="AB4" s="100"/>
      <c r="AC4" s="100"/>
      <c r="AD4" s="100"/>
      <c r="AE4" s="100" t="s">
        <v>39</v>
      </c>
      <c r="AF4" s="100"/>
      <c r="AG4" s="100" t="s">
        <v>37</v>
      </c>
      <c r="AH4" s="100"/>
      <c r="AI4" s="100" t="s">
        <v>38</v>
      </c>
      <c r="AJ4" s="100"/>
      <c r="AK4" s="100" t="s">
        <v>36</v>
      </c>
      <c r="AL4" s="100"/>
    </row>
    <row r="5" spans="2:38" ht="17.25" customHeight="1">
      <c r="B5" s="101" t="s">
        <v>3</v>
      </c>
      <c r="C5" s="101"/>
      <c r="D5" s="8"/>
      <c r="F5" s="79" t="s">
        <v>54</v>
      </c>
      <c r="G5" s="102"/>
      <c r="H5" s="102"/>
      <c r="I5" s="102"/>
      <c r="J5" s="79"/>
      <c r="K5" s="79"/>
      <c r="L5" s="79"/>
      <c r="M5" s="79"/>
      <c r="N5" s="79"/>
      <c r="O5" s="79" t="s">
        <v>55</v>
      </c>
      <c r="P5" s="79"/>
      <c r="Q5" s="79"/>
      <c r="R5" s="79"/>
      <c r="S5" s="82" t="s">
        <v>55</v>
      </c>
      <c r="T5" s="79" t="e">
        <f>VLOOKUP(X1,#REF!,3,0)</f>
        <v>#REF!</v>
      </c>
      <c r="W5" s="53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  <c r="O6" s="49"/>
      <c r="P6" s="3"/>
      <c r="Q6" s="3"/>
      <c r="R6" s="3"/>
      <c r="S6" s="3"/>
      <c r="T6" s="3"/>
      <c r="W6" s="53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</row>
    <row r="7" spans="2:38" ht="34.5" customHeight="1">
      <c r="B7" s="103" t="s">
        <v>4</v>
      </c>
      <c r="C7" s="105" t="s">
        <v>5</v>
      </c>
      <c r="D7" s="107" t="s">
        <v>6</v>
      </c>
      <c r="E7" s="108"/>
      <c r="F7" s="103" t="s">
        <v>7</v>
      </c>
      <c r="G7" s="111" t="s">
        <v>8</v>
      </c>
      <c r="H7" s="111" t="s">
        <v>9</v>
      </c>
      <c r="I7" s="111" t="s">
        <v>10</v>
      </c>
      <c r="J7" s="111" t="s">
        <v>11</v>
      </c>
      <c r="K7" s="113" t="s">
        <v>12</v>
      </c>
      <c r="L7" s="113" t="s">
        <v>13</v>
      </c>
      <c r="M7" s="113" t="s">
        <v>60</v>
      </c>
      <c r="N7" s="113"/>
      <c r="O7" s="113" t="s">
        <v>59</v>
      </c>
      <c r="P7" s="103" t="s">
        <v>14</v>
      </c>
      <c r="Q7" s="113" t="s">
        <v>15</v>
      </c>
      <c r="R7" s="103" t="s">
        <v>16</v>
      </c>
      <c r="S7" s="103" t="s">
        <v>17</v>
      </c>
      <c r="T7" s="103" t="s">
        <v>58</v>
      </c>
      <c r="W7" s="53"/>
      <c r="X7" s="100"/>
      <c r="Y7" s="100"/>
      <c r="Z7" s="100"/>
      <c r="AA7" s="56" t="s">
        <v>18</v>
      </c>
      <c r="AB7" s="56" t="s">
        <v>19</v>
      </c>
      <c r="AC7" s="56" t="s">
        <v>20</v>
      </c>
      <c r="AD7" s="56" t="s">
        <v>21</v>
      </c>
      <c r="AE7" s="56" t="s">
        <v>22</v>
      </c>
      <c r="AF7" s="56" t="s">
        <v>21</v>
      </c>
      <c r="AG7" s="56" t="s">
        <v>22</v>
      </c>
      <c r="AH7" s="56" t="s">
        <v>21</v>
      </c>
      <c r="AI7" s="56" t="s">
        <v>22</v>
      </c>
      <c r="AJ7" s="56" t="s">
        <v>21</v>
      </c>
      <c r="AK7" s="56" t="s">
        <v>22</v>
      </c>
      <c r="AL7" s="57" t="s">
        <v>21</v>
      </c>
    </row>
    <row r="8" spans="2:38" ht="34.5" customHeight="1">
      <c r="B8" s="104"/>
      <c r="C8" s="106"/>
      <c r="D8" s="109"/>
      <c r="E8" s="110"/>
      <c r="F8" s="104"/>
      <c r="G8" s="111"/>
      <c r="H8" s="111"/>
      <c r="I8" s="111"/>
      <c r="J8" s="111"/>
      <c r="K8" s="113"/>
      <c r="L8" s="113"/>
      <c r="M8" s="113"/>
      <c r="N8" s="113"/>
      <c r="O8" s="113"/>
      <c r="P8" s="114"/>
      <c r="Q8" s="113"/>
      <c r="R8" s="104"/>
      <c r="S8" s="114"/>
      <c r="T8" s="114"/>
      <c r="V8" s="78"/>
      <c r="W8" s="53"/>
      <c r="X8" s="58" t="str">
        <f>+D4</f>
        <v xml:space="preserve">Kinh tế chính trị </v>
      </c>
      <c r="Y8" s="59">
        <f>+O4</f>
        <v>0</v>
      </c>
      <c r="Z8" s="60">
        <f>+$AI$8+$AK$8+$AG$8</f>
        <v>144</v>
      </c>
      <c r="AA8" s="54">
        <f>COUNTIF($S$9:$S$213,"Khiển trách")</f>
        <v>0</v>
      </c>
      <c r="AB8" s="54">
        <f>COUNTIF($S$9:$S$213,"Cảnh cáo")</f>
        <v>0</v>
      </c>
      <c r="AC8" s="54">
        <f>COUNTIF($S$9:$S$213,"Đình chỉ thi")</f>
        <v>0</v>
      </c>
      <c r="AD8" s="61">
        <f>+($AA$8+$AB$8+$AC$8)/$Z$8*100%</f>
        <v>0</v>
      </c>
      <c r="AE8" s="54">
        <f>SUM(COUNTIF($S$9:$S$211,"Vắng"),COUNTIF($S$9:$S$211,"Vắng có phép"))</f>
        <v>0</v>
      </c>
      <c r="AF8" s="62">
        <f>+$AE$8/$Z$8</f>
        <v>0</v>
      </c>
      <c r="AG8" s="63">
        <f>COUNTIF($W$9:$W$211,"Thi lại")</f>
        <v>113</v>
      </c>
      <c r="AH8" s="62">
        <f>+$AG$8/$Z$8</f>
        <v>0.78472222222222221</v>
      </c>
      <c r="AI8" s="63">
        <f>COUNTIF($W$9:$W$212,"Học lại")</f>
        <v>29</v>
      </c>
      <c r="AJ8" s="62">
        <f>+$AI$8/$Z$8</f>
        <v>0.2013888888888889</v>
      </c>
      <c r="AK8" s="54">
        <f>COUNTIF($W$10:$W$212,"Đạt")</f>
        <v>2</v>
      </c>
      <c r="AL8" s="61">
        <f>+$AK$8/$Z$8</f>
        <v>1.3888888888888888E-2</v>
      </c>
    </row>
    <row r="9" spans="2:38">
      <c r="B9" s="115" t="s">
        <v>23</v>
      </c>
      <c r="C9" s="116"/>
      <c r="D9" s="116"/>
      <c r="E9" s="116"/>
      <c r="F9" s="117"/>
      <c r="G9" s="11">
        <v>10</v>
      </c>
      <c r="H9" s="11">
        <v>20</v>
      </c>
      <c r="I9" s="12"/>
      <c r="J9" s="11"/>
      <c r="K9" s="13"/>
      <c r="L9" s="14"/>
      <c r="M9" s="14"/>
      <c r="N9" s="15"/>
      <c r="O9" s="50">
        <f>100-(G9+H9+I9+J9)</f>
        <v>70</v>
      </c>
      <c r="P9" s="104"/>
      <c r="Q9" s="16"/>
      <c r="R9" s="16"/>
      <c r="S9" s="104"/>
      <c r="T9" s="104"/>
      <c r="W9" s="53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</row>
    <row r="10" spans="2:38">
      <c r="B10" s="130">
        <v>1</v>
      </c>
      <c r="C10" s="131" t="s">
        <v>63</v>
      </c>
      <c r="D10" s="145" t="s">
        <v>64</v>
      </c>
      <c r="E10" s="147" t="s">
        <v>65</v>
      </c>
      <c r="F10" s="131" t="s">
        <v>66</v>
      </c>
      <c r="G10" s="133">
        <v>9</v>
      </c>
      <c r="H10" s="133">
        <v>8</v>
      </c>
      <c r="I10" s="134" t="s">
        <v>24</v>
      </c>
      <c r="J10" s="134" t="s">
        <v>24</v>
      </c>
      <c r="K10" s="135"/>
      <c r="L10" s="135"/>
      <c r="M10" s="135">
        <v>2</v>
      </c>
      <c r="N10" s="136"/>
      <c r="O10" s="149">
        <v>2</v>
      </c>
      <c r="P10" s="138">
        <f t="shared" ref="P10:P67" si="0">ROUND(SUMPRODUCT(G10:O10,$G$9:$O$9)/100,1)</f>
        <v>3.9</v>
      </c>
      <c r="Q10" s="139" t="str">
        <f t="shared" ref="Q10:Q67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139" t="str">
        <f t="shared" ref="R10:R67" si="2">IF($P10&lt;4,"Kém",IF(AND($P10&gt;=4,$P10&lt;=5.4),"Trung bình yếu",IF(AND($P10&gt;=5.5,$P10&lt;=6.9),"Trung bình",IF(AND($P10&gt;=7,$P10&lt;=8.4),"Khá",IF(AND($P10&gt;=8.5,$P10&lt;=10),"Giỏi","")))))</f>
        <v>Kém</v>
      </c>
      <c r="S10" s="140" t="s">
        <v>57</v>
      </c>
      <c r="T10" s="140"/>
      <c r="U10" s="3"/>
      <c r="V10" s="34" t="str">
        <f>C10&amp;$W$1&amp;$W$2</f>
        <v>B19DCCN390BAS1112</v>
      </c>
      <c r="W10" s="65" t="str">
        <f>IF(S10="Không đủ ĐKDT","Học lại",IF(S10="Đình chỉ thi","Học lại",IF(AND(MID(F10,2,2)&gt;="12",S10="Vắng"),"Học lại",IF(S10="Vắng có phép", "Thi lại",IF(S10="Nợ học phí", "Thi lại",IF(AND((MID(F10,2,2)&lt;"12"),P10&lt;4.5),"Thi lại",IF(P10&lt;4,"Học lại","Đạt")))))))</f>
        <v>Học lại</v>
      </c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</row>
    <row r="11" spans="2:38" ht="18.75" customHeight="1">
      <c r="B11" s="130">
        <v>2</v>
      </c>
      <c r="C11" s="131" t="s">
        <v>67</v>
      </c>
      <c r="D11" s="145" t="s">
        <v>68</v>
      </c>
      <c r="E11" s="147" t="s">
        <v>69</v>
      </c>
      <c r="F11" s="131" t="s">
        <v>70</v>
      </c>
      <c r="G11" s="133">
        <v>7.5</v>
      </c>
      <c r="H11" s="133">
        <v>8</v>
      </c>
      <c r="I11" s="134" t="s">
        <v>24</v>
      </c>
      <c r="J11" s="134" t="s">
        <v>24</v>
      </c>
      <c r="K11" s="135"/>
      <c r="L11" s="135"/>
      <c r="M11" s="135">
        <v>5</v>
      </c>
      <c r="N11" s="136"/>
      <c r="O11" s="149">
        <v>5</v>
      </c>
      <c r="P11" s="138">
        <f t="shared" si="0"/>
        <v>5.9</v>
      </c>
      <c r="Q11" s="139" t="str">
        <f t="shared" si="1"/>
        <v>C</v>
      </c>
      <c r="R11" s="141" t="str">
        <f t="shared" si="2"/>
        <v>Trung bình</v>
      </c>
      <c r="S11" s="140" t="s">
        <v>57</v>
      </c>
      <c r="T11" s="140"/>
      <c r="U11" s="3"/>
      <c r="V11" s="34" t="str">
        <f>C11&amp;$W$1&amp;$W$2</f>
        <v>B19DCMR035BAS1112</v>
      </c>
      <c r="W11" s="65" t="str">
        <f t="shared" ref="W11:W68" si="3">IF(S11="Không đủ ĐKDT","Học lại",IF(S11="Đình chỉ thi","Học lại",IF(AND(MID(F11,2,2)&gt;="12",S11="Vắng"),"Học lại",IF(S11="Vắng có phép", "Thi lại",IF(S11="Nợ học phí", "Thi lại",IF(AND((MID(F11,2,2)&lt;"12"),P11&lt;4.5),"Thi lại",IF(P11&lt;4,"Học lại","Đạt")))))))</f>
        <v>Đạt</v>
      </c>
      <c r="X11" s="64"/>
      <c r="Y11" s="64"/>
      <c r="Z11" s="64"/>
      <c r="AA11" s="56"/>
      <c r="AB11" s="56"/>
      <c r="AC11" s="56"/>
      <c r="AD11" s="56"/>
      <c r="AE11" s="55"/>
      <c r="AF11" s="56"/>
      <c r="AG11" s="56"/>
      <c r="AH11" s="56"/>
      <c r="AI11" s="56"/>
      <c r="AJ11" s="56"/>
      <c r="AK11" s="56"/>
      <c r="AL11" s="57"/>
    </row>
    <row r="12" spans="2:38" ht="18.75" customHeight="1">
      <c r="B12" s="130">
        <v>3</v>
      </c>
      <c r="C12" s="131" t="s">
        <v>71</v>
      </c>
      <c r="D12" s="145" t="s">
        <v>72</v>
      </c>
      <c r="E12" s="147" t="s">
        <v>73</v>
      </c>
      <c r="F12" s="131" t="s">
        <v>74</v>
      </c>
      <c r="G12" s="142">
        <v>10</v>
      </c>
      <c r="H12" s="133">
        <v>7</v>
      </c>
      <c r="I12" s="134" t="s">
        <v>24</v>
      </c>
      <c r="J12" s="134" t="s">
        <v>24</v>
      </c>
      <c r="K12" s="143"/>
      <c r="L12" s="143"/>
      <c r="M12" s="143">
        <v>4</v>
      </c>
      <c r="N12" s="136"/>
      <c r="O12" s="149">
        <v>4</v>
      </c>
      <c r="P12" s="138">
        <f t="shared" si="0"/>
        <v>5.2</v>
      </c>
      <c r="Q12" s="139" t="str">
        <f t="shared" si="1"/>
        <v>D+</v>
      </c>
      <c r="R12" s="141" t="str">
        <f t="shared" si="2"/>
        <v>Trung bình yếu</v>
      </c>
      <c r="S12" s="140" t="s">
        <v>57</v>
      </c>
      <c r="T12" s="140"/>
      <c r="U12" s="3"/>
      <c r="V12" s="34" t="str">
        <f>C12&amp;$W$1&amp;$W$2</f>
        <v>B19DCPT038BAS1112</v>
      </c>
      <c r="W12" s="65" t="str">
        <f t="shared" si="3"/>
        <v>Đạt</v>
      </c>
      <c r="X12" s="66"/>
      <c r="Y12" s="66"/>
      <c r="Z12" s="85"/>
      <c r="AA12" s="55"/>
      <c r="AB12" s="55"/>
      <c r="AC12" s="55"/>
      <c r="AD12" s="67"/>
      <c r="AE12" s="55"/>
      <c r="AF12" s="68"/>
      <c r="AG12" s="69"/>
      <c r="AH12" s="68"/>
      <c r="AI12" s="69"/>
      <c r="AJ12" s="68"/>
      <c r="AK12" s="55"/>
      <c r="AL12" s="67"/>
    </row>
    <row r="13" spans="2:38" ht="18.75" customHeight="1">
      <c r="B13" s="130">
        <v>4</v>
      </c>
      <c r="C13" s="131" t="s">
        <v>75</v>
      </c>
      <c r="D13" s="145" t="s">
        <v>76</v>
      </c>
      <c r="E13" s="147" t="s">
        <v>77</v>
      </c>
      <c r="F13" s="131" t="s">
        <v>78</v>
      </c>
      <c r="G13" s="133">
        <v>8</v>
      </c>
      <c r="H13" s="133">
        <v>8.5</v>
      </c>
      <c r="I13" s="134" t="s">
        <v>24</v>
      </c>
      <c r="J13" s="134" t="s">
        <v>24</v>
      </c>
      <c r="K13" s="143"/>
      <c r="L13" s="143"/>
      <c r="M13" s="131">
        <v>2</v>
      </c>
      <c r="N13" s="132"/>
      <c r="O13" s="131">
        <v>2</v>
      </c>
      <c r="P13" s="138">
        <f t="shared" si="0"/>
        <v>3.9</v>
      </c>
      <c r="Q13" s="139" t="str">
        <f t="shared" si="1"/>
        <v>F</v>
      </c>
      <c r="R13" s="141" t="str">
        <f t="shared" si="2"/>
        <v>Kém</v>
      </c>
      <c r="S13" s="140" t="s">
        <v>57</v>
      </c>
      <c r="T13" s="140"/>
      <c r="U13" s="3"/>
      <c r="V13" s="34" t="str">
        <f>C13&amp;$W$1&amp;$W$2</f>
        <v>B19DCCN201BAS1112</v>
      </c>
      <c r="W13" s="65" t="str">
        <f t="shared" si="3"/>
        <v>Học lại</v>
      </c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</row>
    <row r="14" spans="2:38" ht="18.75" customHeight="1">
      <c r="B14" s="130">
        <v>5</v>
      </c>
      <c r="C14" s="131" t="s">
        <v>79</v>
      </c>
      <c r="D14" s="145" t="s">
        <v>52</v>
      </c>
      <c r="E14" s="147" t="s">
        <v>80</v>
      </c>
      <c r="F14" s="131" t="s">
        <v>81</v>
      </c>
      <c r="G14" s="133">
        <v>7.5</v>
      </c>
      <c r="H14" s="133">
        <v>8.5</v>
      </c>
      <c r="I14" s="134" t="s">
        <v>24</v>
      </c>
      <c r="J14" s="134" t="s">
        <v>24</v>
      </c>
      <c r="K14" s="143"/>
      <c r="L14" s="143"/>
      <c r="M14" s="137">
        <v>2</v>
      </c>
      <c r="N14" s="137"/>
      <c r="O14" s="149">
        <v>2</v>
      </c>
      <c r="P14" s="138">
        <f t="shared" si="0"/>
        <v>3.9</v>
      </c>
      <c r="Q14" s="139" t="str">
        <f t="shared" si="1"/>
        <v>F</v>
      </c>
      <c r="R14" s="141" t="str">
        <f t="shared" si="2"/>
        <v>Kém</v>
      </c>
      <c r="S14" s="140" t="s">
        <v>57</v>
      </c>
      <c r="T14" s="140"/>
      <c r="U14" s="3"/>
      <c r="V14" s="34" t="str">
        <f>C14&amp;$W$1&amp;$W$2</f>
        <v>B19DCDT072BAS1112</v>
      </c>
      <c r="W14" s="65" t="str">
        <f t="shared" si="3"/>
        <v>Học lại</v>
      </c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spans="2:38" ht="18.75" customHeight="1">
      <c r="B15" s="130">
        <v>6</v>
      </c>
      <c r="C15" s="144" t="s">
        <v>82</v>
      </c>
      <c r="D15" s="146" t="s">
        <v>83</v>
      </c>
      <c r="E15" s="148" t="s">
        <v>73</v>
      </c>
      <c r="F15" s="131" t="s">
        <v>84</v>
      </c>
      <c r="G15" s="133">
        <v>8</v>
      </c>
      <c r="H15" s="133">
        <v>7.5</v>
      </c>
      <c r="I15" s="134" t="s">
        <v>24</v>
      </c>
      <c r="J15" s="134" t="s">
        <v>24</v>
      </c>
      <c r="K15" s="143"/>
      <c r="L15" s="143"/>
      <c r="M15" s="137">
        <v>2</v>
      </c>
      <c r="N15" s="137"/>
      <c r="O15" s="149">
        <v>2</v>
      </c>
      <c r="P15" s="138">
        <f t="shared" si="0"/>
        <v>3.7</v>
      </c>
      <c r="Q15" s="139" t="str">
        <f t="shared" si="1"/>
        <v>F</v>
      </c>
      <c r="R15" s="141" t="str">
        <f t="shared" si="2"/>
        <v>Kém</v>
      </c>
      <c r="S15" s="140" t="s">
        <v>57</v>
      </c>
      <c r="T15" s="140"/>
      <c r="U15" s="3"/>
      <c r="V15" s="34" t="str">
        <f>C15&amp;$W$1&amp;$W$2</f>
        <v>B19DCDT037BAS1112</v>
      </c>
      <c r="W15" s="65" t="str">
        <f t="shared" si="3"/>
        <v>Học lại</v>
      </c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</row>
    <row r="16" spans="2:38" ht="18.75" hidden="1" customHeight="1">
      <c r="B16" s="86">
        <v>13</v>
      </c>
      <c r="C16" s="87"/>
      <c r="D16" s="88"/>
      <c r="E16" s="89"/>
      <c r="F16" s="87"/>
      <c r="G16" s="90"/>
      <c r="H16" s="90"/>
      <c r="I16" s="90" t="s">
        <v>24</v>
      </c>
      <c r="J16" s="90" t="s">
        <v>24</v>
      </c>
      <c r="K16" s="125"/>
      <c r="L16" s="125"/>
      <c r="M16" s="125"/>
      <c r="N16" s="126"/>
      <c r="O16" s="92"/>
      <c r="P16" s="91">
        <f t="shared" si="0"/>
        <v>0</v>
      </c>
      <c r="Q16" s="127" t="str">
        <f t="shared" si="1"/>
        <v>F</v>
      </c>
      <c r="R16" s="128" t="str">
        <f t="shared" si="2"/>
        <v>Kém</v>
      </c>
      <c r="S16" s="129" t="str">
        <f t="shared" ref="S16:S67" si="4">+IF(OR($G16=0,$H16=0,$I16=0,$J16=0),"Không đủ ĐKDT","")</f>
        <v>Không đủ ĐKDT</v>
      </c>
      <c r="T16" s="87" t="e">
        <f>VLOOKUP(V16,#REF!,2,0)</f>
        <v>#REF!</v>
      </c>
      <c r="U16" s="3"/>
      <c r="V16" s="34" t="str">
        <f>C16&amp;$W$1&amp;$W$2</f>
        <v>BAS1112</v>
      </c>
      <c r="W16" s="65" t="str">
        <f t="shared" si="3"/>
        <v>Học lại</v>
      </c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</row>
    <row r="17" spans="2:38" ht="18.75" hidden="1" customHeight="1">
      <c r="B17" s="17">
        <v>14</v>
      </c>
      <c r="C17" s="18"/>
      <c r="D17" s="19"/>
      <c r="E17" s="20"/>
      <c r="F17" s="18"/>
      <c r="G17" s="22"/>
      <c r="H17" s="22"/>
      <c r="I17" s="22" t="s">
        <v>24</v>
      </c>
      <c r="J17" s="22" t="s">
        <v>24</v>
      </c>
      <c r="K17" s="28"/>
      <c r="L17" s="28"/>
      <c r="M17" s="28"/>
      <c r="N17" s="70"/>
      <c r="O17" s="84"/>
      <c r="P17" s="24">
        <f t="shared" si="0"/>
        <v>0</v>
      </c>
      <c r="Q17" s="25" t="str">
        <f t="shared" si="1"/>
        <v>F</v>
      </c>
      <c r="R17" s="26" t="str">
        <f t="shared" si="2"/>
        <v>Kém</v>
      </c>
      <c r="S17" s="27" t="str">
        <f t="shared" si="4"/>
        <v>Không đủ ĐKDT</v>
      </c>
      <c r="T17" s="18" t="e">
        <f>VLOOKUP(V17,#REF!,2,0)</f>
        <v>#REF!</v>
      </c>
      <c r="U17" s="3"/>
      <c r="V17" s="34" t="str">
        <f>C17&amp;$W$1&amp;$W$2</f>
        <v>BAS1112</v>
      </c>
      <c r="W17" s="65" t="str">
        <f t="shared" si="3"/>
        <v>Học lại</v>
      </c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</row>
    <row r="18" spans="2:38" ht="18.75" hidden="1" customHeight="1">
      <c r="B18" s="17">
        <v>15</v>
      </c>
      <c r="C18" s="18"/>
      <c r="D18" s="19"/>
      <c r="E18" s="20"/>
      <c r="F18" s="18"/>
      <c r="G18" s="22"/>
      <c r="H18" s="22"/>
      <c r="I18" s="22" t="s">
        <v>24</v>
      </c>
      <c r="J18" s="22" t="s">
        <v>24</v>
      </c>
      <c r="K18" s="28"/>
      <c r="L18" s="28"/>
      <c r="M18" s="28"/>
      <c r="N18" s="70"/>
      <c r="O18" s="84"/>
      <c r="P18" s="24">
        <f t="shared" si="0"/>
        <v>0</v>
      </c>
      <c r="Q18" s="25" t="str">
        <f t="shared" si="1"/>
        <v>F</v>
      </c>
      <c r="R18" s="26" t="str">
        <f t="shared" si="2"/>
        <v>Kém</v>
      </c>
      <c r="S18" s="27" t="str">
        <f t="shared" si="4"/>
        <v>Không đủ ĐKDT</v>
      </c>
      <c r="T18" s="18" t="e">
        <f>VLOOKUP(V18,#REF!,2,0)</f>
        <v>#REF!</v>
      </c>
      <c r="U18" s="3"/>
      <c r="V18" s="34" t="str">
        <f>C18&amp;$W$1&amp;$W$2</f>
        <v>BAS1112</v>
      </c>
      <c r="W18" s="65" t="str">
        <f t="shared" si="3"/>
        <v>Học lại</v>
      </c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</row>
    <row r="19" spans="2:38" ht="18.75" hidden="1" customHeight="1">
      <c r="B19" s="17">
        <v>16</v>
      </c>
      <c r="C19" s="18"/>
      <c r="D19" s="19"/>
      <c r="E19" s="20"/>
      <c r="F19" s="18"/>
      <c r="G19" s="22"/>
      <c r="H19" s="22"/>
      <c r="I19" s="22" t="s">
        <v>24</v>
      </c>
      <c r="J19" s="22" t="s">
        <v>24</v>
      </c>
      <c r="K19" s="28"/>
      <c r="L19" s="28"/>
      <c r="M19" s="28"/>
      <c r="N19" s="70"/>
      <c r="O19" s="84"/>
      <c r="P19" s="24">
        <f t="shared" si="0"/>
        <v>0</v>
      </c>
      <c r="Q19" s="25" t="str">
        <f t="shared" si="1"/>
        <v>F</v>
      </c>
      <c r="R19" s="26" t="str">
        <f t="shared" si="2"/>
        <v>Kém</v>
      </c>
      <c r="S19" s="27" t="str">
        <f t="shared" si="4"/>
        <v>Không đủ ĐKDT</v>
      </c>
      <c r="T19" s="18" t="e">
        <f>VLOOKUP(V19,#REF!,2,0)</f>
        <v>#REF!</v>
      </c>
      <c r="U19" s="3"/>
      <c r="V19" s="34" t="str">
        <f>C19&amp;$W$1&amp;$W$2</f>
        <v>BAS1112</v>
      </c>
      <c r="W19" s="65" t="str">
        <f t="shared" si="3"/>
        <v>Học lại</v>
      </c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</row>
    <row r="20" spans="2:38" ht="18.75" hidden="1" customHeight="1">
      <c r="B20" s="17">
        <v>17</v>
      </c>
      <c r="C20" s="18"/>
      <c r="D20" s="19"/>
      <c r="E20" s="20"/>
      <c r="F20" s="18"/>
      <c r="G20" s="22"/>
      <c r="H20" s="22"/>
      <c r="I20" s="22" t="s">
        <v>24</v>
      </c>
      <c r="J20" s="22" t="s">
        <v>24</v>
      </c>
      <c r="K20" s="28"/>
      <c r="L20" s="28"/>
      <c r="M20" s="28"/>
      <c r="N20" s="70"/>
      <c r="O20" s="84"/>
      <c r="P20" s="24">
        <f t="shared" si="0"/>
        <v>0</v>
      </c>
      <c r="Q20" s="25" t="str">
        <f t="shared" si="1"/>
        <v>F</v>
      </c>
      <c r="R20" s="26" t="str">
        <f t="shared" si="2"/>
        <v>Kém</v>
      </c>
      <c r="S20" s="27" t="str">
        <f t="shared" si="4"/>
        <v>Không đủ ĐKDT</v>
      </c>
      <c r="T20" s="18" t="e">
        <f>VLOOKUP(V20,#REF!,2,0)</f>
        <v>#REF!</v>
      </c>
      <c r="U20" s="3"/>
      <c r="V20" s="34" t="str">
        <f>C20&amp;$W$1&amp;$W$2</f>
        <v>BAS1112</v>
      </c>
      <c r="W20" s="65" t="str">
        <f t="shared" si="3"/>
        <v>Học lại</v>
      </c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</row>
    <row r="21" spans="2:38" ht="18.75" hidden="1" customHeight="1">
      <c r="B21" s="17">
        <v>18</v>
      </c>
      <c r="C21" s="18"/>
      <c r="D21" s="19"/>
      <c r="E21" s="20"/>
      <c r="F21" s="18"/>
      <c r="G21" s="22"/>
      <c r="H21" s="22"/>
      <c r="I21" s="22" t="s">
        <v>24</v>
      </c>
      <c r="J21" s="22" t="s">
        <v>24</v>
      </c>
      <c r="K21" s="28"/>
      <c r="L21" s="28"/>
      <c r="M21" s="28"/>
      <c r="N21" s="70"/>
      <c r="O21" s="23"/>
      <c r="P21" s="24">
        <f t="shared" si="0"/>
        <v>0</v>
      </c>
      <c r="Q21" s="25" t="str">
        <f t="shared" si="1"/>
        <v>F</v>
      </c>
      <c r="R21" s="26" t="str">
        <f t="shared" si="2"/>
        <v>Kém</v>
      </c>
      <c r="S21" s="27" t="str">
        <f t="shared" si="4"/>
        <v>Không đủ ĐKDT</v>
      </c>
      <c r="T21" s="18" t="e">
        <f>VLOOKUP(V21,#REF!,2,0)</f>
        <v>#REF!</v>
      </c>
      <c r="U21" s="3"/>
      <c r="V21" s="34" t="str">
        <f>C21&amp;$W$1&amp;$W$2</f>
        <v>BAS1112</v>
      </c>
      <c r="W21" s="65" t="str">
        <f t="shared" si="3"/>
        <v>Học lại</v>
      </c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</row>
    <row r="22" spans="2:38" ht="18.75" hidden="1" customHeight="1">
      <c r="B22" s="17">
        <v>19</v>
      </c>
      <c r="C22" s="18"/>
      <c r="D22" s="19"/>
      <c r="E22" s="20"/>
      <c r="F22" s="18"/>
      <c r="G22" s="22"/>
      <c r="H22" s="22"/>
      <c r="I22" s="22" t="s">
        <v>24</v>
      </c>
      <c r="J22" s="22" t="s">
        <v>24</v>
      </c>
      <c r="K22" s="28"/>
      <c r="L22" s="28"/>
      <c r="M22" s="28"/>
      <c r="N22" s="70"/>
      <c r="O22" s="84"/>
      <c r="P22" s="24">
        <f t="shared" si="0"/>
        <v>0</v>
      </c>
      <c r="Q22" s="25" t="str">
        <f t="shared" si="1"/>
        <v>F</v>
      </c>
      <c r="R22" s="26" t="str">
        <f t="shared" si="2"/>
        <v>Kém</v>
      </c>
      <c r="S22" s="27" t="str">
        <f t="shared" si="4"/>
        <v>Không đủ ĐKDT</v>
      </c>
      <c r="T22" s="18" t="e">
        <f>VLOOKUP(V22,#REF!,2,0)</f>
        <v>#REF!</v>
      </c>
      <c r="U22" s="3"/>
      <c r="V22" s="34" t="str">
        <f>C22&amp;$W$1&amp;$W$2</f>
        <v>BAS1112</v>
      </c>
      <c r="W22" s="65" t="str">
        <f t="shared" si="3"/>
        <v>Học lại</v>
      </c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</row>
    <row r="23" spans="2:38" ht="18.75" hidden="1" customHeight="1">
      <c r="B23" s="17">
        <v>20</v>
      </c>
      <c r="C23" s="18"/>
      <c r="D23" s="19"/>
      <c r="E23" s="20"/>
      <c r="F23" s="18"/>
      <c r="G23" s="22"/>
      <c r="H23" s="22"/>
      <c r="I23" s="22" t="s">
        <v>24</v>
      </c>
      <c r="J23" s="22" t="s">
        <v>24</v>
      </c>
      <c r="K23" s="28"/>
      <c r="L23" s="28"/>
      <c r="M23" s="28"/>
      <c r="N23" s="70"/>
      <c r="O23" s="84"/>
      <c r="P23" s="24">
        <f t="shared" si="0"/>
        <v>0</v>
      </c>
      <c r="Q23" s="25" t="str">
        <f t="shared" si="1"/>
        <v>F</v>
      </c>
      <c r="R23" s="26" t="str">
        <f t="shared" si="2"/>
        <v>Kém</v>
      </c>
      <c r="S23" s="27" t="str">
        <f t="shared" si="4"/>
        <v>Không đủ ĐKDT</v>
      </c>
      <c r="T23" s="18" t="e">
        <f>VLOOKUP(V23,#REF!,2,0)</f>
        <v>#REF!</v>
      </c>
      <c r="U23" s="3"/>
      <c r="V23" s="34" t="str">
        <f>C23&amp;$W$1&amp;$W$2</f>
        <v>BAS1112</v>
      </c>
      <c r="W23" s="65" t="str">
        <f t="shared" si="3"/>
        <v>Học lại</v>
      </c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</row>
    <row r="24" spans="2:38" ht="18.75" hidden="1" customHeight="1">
      <c r="B24" s="17">
        <v>21</v>
      </c>
      <c r="C24" s="18"/>
      <c r="D24" s="19"/>
      <c r="E24" s="20"/>
      <c r="F24" s="18"/>
      <c r="G24" s="22"/>
      <c r="H24" s="22"/>
      <c r="I24" s="22" t="s">
        <v>24</v>
      </c>
      <c r="J24" s="22" t="s">
        <v>24</v>
      </c>
      <c r="K24" s="28"/>
      <c r="L24" s="28"/>
      <c r="M24" s="28"/>
      <c r="N24" s="70"/>
      <c r="O24" s="84"/>
      <c r="P24" s="24">
        <f t="shared" si="0"/>
        <v>0</v>
      </c>
      <c r="Q24" s="25" t="str">
        <f t="shared" si="1"/>
        <v>F</v>
      </c>
      <c r="R24" s="26" t="str">
        <f t="shared" si="2"/>
        <v>Kém</v>
      </c>
      <c r="S24" s="27" t="str">
        <f t="shared" si="4"/>
        <v>Không đủ ĐKDT</v>
      </c>
      <c r="T24" s="18" t="e">
        <f>VLOOKUP(V24,#REF!,2,0)</f>
        <v>#REF!</v>
      </c>
      <c r="U24" s="3"/>
      <c r="V24" s="34" t="str">
        <f>C24&amp;$W$1&amp;$W$2</f>
        <v>BAS1112</v>
      </c>
      <c r="W24" s="65" t="str">
        <f t="shared" si="3"/>
        <v>Học lại</v>
      </c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</row>
    <row r="25" spans="2:38" ht="18.75" hidden="1" customHeight="1">
      <c r="B25" s="17">
        <v>22</v>
      </c>
      <c r="C25" s="18"/>
      <c r="D25" s="19"/>
      <c r="E25" s="20"/>
      <c r="F25" s="18"/>
      <c r="G25" s="22"/>
      <c r="H25" s="22"/>
      <c r="I25" s="22" t="s">
        <v>24</v>
      </c>
      <c r="J25" s="22" t="s">
        <v>24</v>
      </c>
      <c r="K25" s="28"/>
      <c r="L25" s="28"/>
      <c r="M25" s="28"/>
      <c r="N25" s="70"/>
      <c r="O25" s="84"/>
      <c r="P25" s="24">
        <f t="shared" si="0"/>
        <v>0</v>
      </c>
      <c r="Q25" s="25" t="str">
        <f t="shared" si="1"/>
        <v>F</v>
      </c>
      <c r="R25" s="26" t="str">
        <f t="shared" si="2"/>
        <v>Kém</v>
      </c>
      <c r="S25" s="27" t="str">
        <f t="shared" si="4"/>
        <v>Không đủ ĐKDT</v>
      </c>
      <c r="T25" s="18" t="e">
        <f>VLOOKUP(V25,#REF!,2,0)</f>
        <v>#REF!</v>
      </c>
      <c r="U25" s="3"/>
      <c r="V25" s="34" t="str">
        <f>C25&amp;$W$1&amp;$W$2</f>
        <v>BAS1112</v>
      </c>
      <c r="W25" s="65" t="str">
        <f t="shared" si="3"/>
        <v>Học lại</v>
      </c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</row>
    <row r="26" spans="2:38" ht="18.75" hidden="1" customHeight="1">
      <c r="B26" s="17">
        <v>23</v>
      </c>
      <c r="C26" s="18"/>
      <c r="D26" s="19"/>
      <c r="E26" s="20"/>
      <c r="F26" s="18"/>
      <c r="G26" s="22"/>
      <c r="H26" s="22"/>
      <c r="I26" s="22" t="s">
        <v>24</v>
      </c>
      <c r="J26" s="22" t="s">
        <v>24</v>
      </c>
      <c r="K26" s="28"/>
      <c r="L26" s="28"/>
      <c r="M26" s="28"/>
      <c r="N26" s="70"/>
      <c r="O26" s="84"/>
      <c r="P26" s="24">
        <f t="shared" si="0"/>
        <v>0</v>
      </c>
      <c r="Q26" s="25" t="str">
        <f t="shared" si="1"/>
        <v>F</v>
      </c>
      <c r="R26" s="26" t="str">
        <f t="shared" si="2"/>
        <v>Kém</v>
      </c>
      <c r="S26" s="27" t="str">
        <f t="shared" si="4"/>
        <v>Không đủ ĐKDT</v>
      </c>
      <c r="T26" s="18" t="e">
        <f>VLOOKUP(V26,#REF!,2,0)</f>
        <v>#REF!</v>
      </c>
      <c r="U26" s="3"/>
      <c r="V26" s="34" t="str">
        <f>C26&amp;$W$1&amp;$W$2</f>
        <v>BAS1112</v>
      </c>
      <c r="W26" s="65" t="str">
        <f t="shared" si="3"/>
        <v>Học lại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</row>
    <row r="27" spans="2:38" ht="18.75" hidden="1" customHeight="1">
      <c r="B27" s="17">
        <v>24</v>
      </c>
      <c r="C27" s="18"/>
      <c r="D27" s="19"/>
      <c r="E27" s="20"/>
      <c r="F27" s="18"/>
      <c r="G27" s="22"/>
      <c r="H27" s="22"/>
      <c r="I27" s="22" t="s">
        <v>24</v>
      </c>
      <c r="J27" s="22" t="s">
        <v>24</v>
      </c>
      <c r="K27" s="28"/>
      <c r="L27" s="28"/>
      <c r="M27" s="28"/>
      <c r="N27" s="70"/>
      <c r="O27" s="84"/>
      <c r="P27" s="24">
        <f t="shared" si="0"/>
        <v>0</v>
      </c>
      <c r="Q27" s="25" t="str">
        <f t="shared" si="1"/>
        <v>F</v>
      </c>
      <c r="R27" s="26" t="str">
        <f t="shared" si="2"/>
        <v>Kém</v>
      </c>
      <c r="S27" s="27" t="str">
        <f t="shared" si="4"/>
        <v>Không đủ ĐKDT</v>
      </c>
      <c r="T27" s="18" t="e">
        <f>VLOOKUP(V27,#REF!,2,0)</f>
        <v>#REF!</v>
      </c>
      <c r="U27" s="3"/>
      <c r="V27" s="34" t="str">
        <f>C27&amp;$W$1&amp;$W$2</f>
        <v>BAS1112</v>
      </c>
      <c r="W27" s="65" t="str">
        <f t="shared" si="3"/>
        <v>Học lại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</row>
    <row r="28" spans="2:38" ht="18.75" hidden="1" customHeight="1">
      <c r="B28" s="17">
        <v>25</v>
      </c>
      <c r="C28" s="18"/>
      <c r="D28" s="19"/>
      <c r="E28" s="20"/>
      <c r="F28" s="18"/>
      <c r="G28" s="22"/>
      <c r="H28" s="22"/>
      <c r="I28" s="22" t="s">
        <v>24</v>
      </c>
      <c r="J28" s="22" t="s">
        <v>24</v>
      </c>
      <c r="K28" s="28"/>
      <c r="L28" s="28"/>
      <c r="M28" s="28"/>
      <c r="N28" s="70"/>
      <c r="O28" s="84"/>
      <c r="P28" s="24">
        <f t="shared" si="0"/>
        <v>0</v>
      </c>
      <c r="Q28" s="25" t="str">
        <f t="shared" si="1"/>
        <v>F</v>
      </c>
      <c r="R28" s="26" t="str">
        <f t="shared" si="2"/>
        <v>Kém</v>
      </c>
      <c r="S28" s="27" t="str">
        <f t="shared" si="4"/>
        <v>Không đủ ĐKDT</v>
      </c>
      <c r="T28" s="18" t="e">
        <f>VLOOKUP(V28,#REF!,2,0)</f>
        <v>#REF!</v>
      </c>
      <c r="U28" s="3"/>
      <c r="V28" s="34" t="str">
        <f>C28&amp;$W$1&amp;$W$2</f>
        <v>BAS1112</v>
      </c>
      <c r="W28" s="65" t="str">
        <f t="shared" si="3"/>
        <v>Học lại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</row>
    <row r="29" spans="2:38" ht="18.75" hidden="1" customHeight="1">
      <c r="B29" s="17">
        <v>26</v>
      </c>
      <c r="C29" s="18"/>
      <c r="D29" s="19"/>
      <c r="E29" s="20"/>
      <c r="F29" s="18"/>
      <c r="G29" s="22"/>
      <c r="H29" s="22"/>
      <c r="I29" s="22" t="s">
        <v>24</v>
      </c>
      <c r="J29" s="22" t="s">
        <v>24</v>
      </c>
      <c r="K29" s="28"/>
      <c r="L29" s="28"/>
      <c r="M29" s="28"/>
      <c r="N29" s="70"/>
      <c r="O29" s="84"/>
      <c r="P29" s="24">
        <f t="shared" si="0"/>
        <v>0</v>
      </c>
      <c r="Q29" s="25" t="str">
        <f t="shared" si="1"/>
        <v>F</v>
      </c>
      <c r="R29" s="26" t="str">
        <f t="shared" si="2"/>
        <v>Kém</v>
      </c>
      <c r="S29" s="27" t="str">
        <f t="shared" si="4"/>
        <v>Không đủ ĐKDT</v>
      </c>
      <c r="T29" s="18" t="e">
        <f>VLOOKUP(V29,#REF!,2,0)</f>
        <v>#REF!</v>
      </c>
      <c r="U29" s="3"/>
      <c r="V29" s="34" t="str">
        <f>C29&amp;$W$1&amp;$W$2</f>
        <v>BAS1112</v>
      </c>
      <c r="W29" s="65" t="str">
        <f t="shared" si="3"/>
        <v>Học lại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</row>
    <row r="30" spans="2:38" ht="18.75" hidden="1" customHeight="1">
      <c r="B30" s="17">
        <v>27</v>
      </c>
      <c r="C30" s="18"/>
      <c r="D30" s="19"/>
      <c r="E30" s="20"/>
      <c r="F30" s="18"/>
      <c r="G30" s="22"/>
      <c r="H30" s="22"/>
      <c r="I30" s="22" t="s">
        <v>24</v>
      </c>
      <c r="J30" s="22" t="s">
        <v>24</v>
      </c>
      <c r="K30" s="28"/>
      <c r="L30" s="28"/>
      <c r="M30" s="28"/>
      <c r="N30" s="70"/>
      <c r="O30" s="84"/>
      <c r="P30" s="24">
        <f t="shared" si="0"/>
        <v>0</v>
      </c>
      <c r="Q30" s="25" t="str">
        <f t="shared" si="1"/>
        <v>F</v>
      </c>
      <c r="R30" s="26" t="str">
        <f t="shared" si="2"/>
        <v>Kém</v>
      </c>
      <c r="S30" s="27" t="str">
        <f t="shared" si="4"/>
        <v>Không đủ ĐKDT</v>
      </c>
      <c r="T30" s="18" t="e">
        <f>VLOOKUP(V30,#REF!,2,0)</f>
        <v>#REF!</v>
      </c>
      <c r="U30" s="3"/>
      <c r="V30" s="34" t="str">
        <f>C30&amp;$W$1&amp;$W$2</f>
        <v>BAS1112</v>
      </c>
      <c r="W30" s="65" t="str">
        <f t="shared" si="3"/>
        <v>Học lại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2:38" ht="18.75" hidden="1" customHeight="1">
      <c r="B31" s="17">
        <v>28</v>
      </c>
      <c r="C31" s="18"/>
      <c r="D31" s="19"/>
      <c r="E31" s="20"/>
      <c r="F31" s="18"/>
      <c r="G31" s="22"/>
      <c r="H31" s="22"/>
      <c r="I31" s="22" t="s">
        <v>24</v>
      </c>
      <c r="J31" s="22" t="s">
        <v>24</v>
      </c>
      <c r="K31" s="28"/>
      <c r="L31" s="28"/>
      <c r="M31" s="28"/>
      <c r="N31" s="70"/>
      <c r="O31" s="84"/>
      <c r="P31" s="24">
        <f t="shared" si="0"/>
        <v>0</v>
      </c>
      <c r="Q31" s="25" t="str">
        <f t="shared" si="1"/>
        <v>F</v>
      </c>
      <c r="R31" s="26" t="str">
        <f t="shared" si="2"/>
        <v>Kém</v>
      </c>
      <c r="S31" s="27" t="str">
        <f t="shared" si="4"/>
        <v>Không đủ ĐKDT</v>
      </c>
      <c r="T31" s="18" t="e">
        <f>VLOOKUP(V31,#REF!,2,0)</f>
        <v>#REF!</v>
      </c>
      <c r="U31" s="3"/>
      <c r="V31" s="34" t="str">
        <f>C31&amp;$W$1&amp;$W$2</f>
        <v>BAS1112</v>
      </c>
      <c r="W31" s="65" t="str">
        <f t="shared" si="3"/>
        <v>Học lại</v>
      </c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2:38" ht="18.75" hidden="1" customHeight="1">
      <c r="B32" s="17">
        <v>29</v>
      </c>
      <c r="C32" s="18"/>
      <c r="D32" s="19"/>
      <c r="E32" s="20"/>
      <c r="F32" s="18"/>
      <c r="G32" s="22"/>
      <c r="H32" s="22"/>
      <c r="I32" s="22" t="s">
        <v>24</v>
      </c>
      <c r="J32" s="22" t="s">
        <v>24</v>
      </c>
      <c r="K32" s="28"/>
      <c r="L32" s="28"/>
      <c r="M32" s="28"/>
      <c r="N32" s="70"/>
      <c r="O32" s="84"/>
      <c r="P32" s="24">
        <f t="shared" si="0"/>
        <v>0</v>
      </c>
      <c r="Q32" s="25" t="str">
        <f t="shared" si="1"/>
        <v>F</v>
      </c>
      <c r="R32" s="26" t="str">
        <f t="shared" si="2"/>
        <v>Kém</v>
      </c>
      <c r="S32" s="27" t="str">
        <f t="shared" si="4"/>
        <v>Không đủ ĐKDT</v>
      </c>
      <c r="T32" s="18" t="e">
        <f>VLOOKUP(V32,#REF!,2,0)</f>
        <v>#REF!</v>
      </c>
      <c r="U32" s="3"/>
      <c r="V32" s="34" t="str">
        <f>C32&amp;$W$1&amp;$W$2</f>
        <v>BAS1112</v>
      </c>
      <c r="W32" s="65" t="str">
        <f t="shared" si="3"/>
        <v>Học lại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2:38" ht="18.75" hidden="1" customHeight="1">
      <c r="B33" s="17">
        <v>30</v>
      </c>
      <c r="C33" s="18"/>
      <c r="D33" s="19"/>
      <c r="E33" s="20"/>
      <c r="F33" s="18"/>
      <c r="G33" s="22"/>
      <c r="H33" s="22"/>
      <c r="I33" s="22" t="s">
        <v>24</v>
      </c>
      <c r="J33" s="22" t="s">
        <v>24</v>
      </c>
      <c r="K33" s="28"/>
      <c r="L33" s="28"/>
      <c r="M33" s="28"/>
      <c r="N33" s="70"/>
      <c r="O33" s="84"/>
      <c r="P33" s="24">
        <f t="shared" si="0"/>
        <v>0</v>
      </c>
      <c r="Q33" s="25" t="str">
        <f t="shared" si="1"/>
        <v>F</v>
      </c>
      <c r="R33" s="26" t="str">
        <f t="shared" si="2"/>
        <v>Kém</v>
      </c>
      <c r="S33" s="27" t="str">
        <f t="shared" si="4"/>
        <v>Không đủ ĐKDT</v>
      </c>
      <c r="T33" s="18" t="e">
        <f>VLOOKUP(V33,#REF!,2,0)</f>
        <v>#REF!</v>
      </c>
      <c r="U33" s="3"/>
      <c r="V33" s="34" t="str">
        <f>C33&amp;$W$1&amp;$W$2</f>
        <v>BAS1112</v>
      </c>
      <c r="W33" s="65" t="str">
        <f t="shared" si="3"/>
        <v>Học lại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2:38" ht="18.75" hidden="1" customHeight="1">
      <c r="B34" s="17">
        <v>31</v>
      </c>
      <c r="C34" s="18"/>
      <c r="D34" s="19"/>
      <c r="E34" s="20"/>
      <c r="F34" s="18"/>
      <c r="G34" s="22"/>
      <c r="H34" s="22"/>
      <c r="I34" s="22" t="s">
        <v>24</v>
      </c>
      <c r="J34" s="22" t="s">
        <v>24</v>
      </c>
      <c r="K34" s="28"/>
      <c r="L34" s="28"/>
      <c r="M34" s="28"/>
      <c r="N34" s="70"/>
      <c r="O34" s="84"/>
      <c r="P34" s="24">
        <f t="shared" si="0"/>
        <v>0</v>
      </c>
      <c r="Q34" s="25" t="str">
        <f t="shared" si="1"/>
        <v>F</v>
      </c>
      <c r="R34" s="26" t="str">
        <f t="shared" si="2"/>
        <v>Kém</v>
      </c>
      <c r="S34" s="27" t="str">
        <f t="shared" si="4"/>
        <v>Không đủ ĐKDT</v>
      </c>
      <c r="T34" s="18" t="e">
        <f>VLOOKUP(V34,#REF!,2,0)</f>
        <v>#REF!</v>
      </c>
      <c r="U34" s="3"/>
      <c r="V34" s="34" t="str">
        <f>C34&amp;$W$1&amp;$W$2</f>
        <v>BAS1112</v>
      </c>
      <c r="W34" s="65" t="str">
        <f t="shared" si="3"/>
        <v>Học lại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2:38" ht="18.75" hidden="1" customHeight="1">
      <c r="B35" s="17">
        <v>32</v>
      </c>
      <c r="C35" s="18"/>
      <c r="D35" s="19"/>
      <c r="E35" s="20"/>
      <c r="F35" s="18"/>
      <c r="G35" s="22"/>
      <c r="H35" s="22"/>
      <c r="I35" s="22" t="s">
        <v>24</v>
      </c>
      <c r="J35" s="22" t="s">
        <v>24</v>
      </c>
      <c r="K35" s="28"/>
      <c r="L35" s="28"/>
      <c r="M35" s="28"/>
      <c r="N35" s="70"/>
      <c r="O35" s="84"/>
      <c r="P35" s="24">
        <f t="shared" si="0"/>
        <v>0</v>
      </c>
      <c r="Q35" s="25" t="str">
        <f t="shared" si="1"/>
        <v>F</v>
      </c>
      <c r="R35" s="26" t="str">
        <f t="shared" si="2"/>
        <v>Kém</v>
      </c>
      <c r="S35" s="27" t="str">
        <f t="shared" si="4"/>
        <v>Không đủ ĐKDT</v>
      </c>
      <c r="T35" s="18" t="e">
        <f>VLOOKUP(V35,#REF!,2,0)</f>
        <v>#REF!</v>
      </c>
      <c r="U35" s="3"/>
      <c r="V35" s="34" t="str">
        <f>C35&amp;$W$1&amp;$W$2</f>
        <v>BAS1112</v>
      </c>
      <c r="W35" s="65" t="str">
        <f t="shared" si="3"/>
        <v>Học lại</v>
      </c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2:38" ht="18.75" hidden="1" customHeight="1">
      <c r="B36" s="17">
        <v>33</v>
      </c>
      <c r="C36" s="18"/>
      <c r="D36" s="19"/>
      <c r="E36" s="20"/>
      <c r="F36" s="18"/>
      <c r="G36" s="22"/>
      <c r="H36" s="22"/>
      <c r="I36" s="22" t="s">
        <v>24</v>
      </c>
      <c r="J36" s="22" t="s">
        <v>24</v>
      </c>
      <c r="K36" s="28"/>
      <c r="L36" s="28"/>
      <c r="M36" s="28"/>
      <c r="N36" s="70"/>
      <c r="O36" s="84"/>
      <c r="P36" s="24">
        <f t="shared" si="0"/>
        <v>0</v>
      </c>
      <c r="Q36" s="25" t="str">
        <f t="shared" si="1"/>
        <v>F</v>
      </c>
      <c r="R36" s="26" t="str">
        <f t="shared" si="2"/>
        <v>Kém</v>
      </c>
      <c r="S36" s="27" t="str">
        <f t="shared" si="4"/>
        <v>Không đủ ĐKDT</v>
      </c>
      <c r="T36" s="18" t="e">
        <f>VLOOKUP(V36,#REF!,2,0)</f>
        <v>#REF!</v>
      </c>
      <c r="U36" s="3"/>
      <c r="V36" s="34" t="str">
        <f>C36&amp;$W$1&amp;$W$2</f>
        <v>BAS1112</v>
      </c>
      <c r="W36" s="65" t="str">
        <f t="shared" si="3"/>
        <v>Học lại</v>
      </c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2:38" ht="18.75" hidden="1" customHeight="1">
      <c r="B37" s="17">
        <v>34</v>
      </c>
      <c r="C37" s="18"/>
      <c r="D37" s="19"/>
      <c r="E37" s="20"/>
      <c r="F37" s="18"/>
      <c r="G37" s="22"/>
      <c r="H37" s="22"/>
      <c r="I37" s="22" t="s">
        <v>24</v>
      </c>
      <c r="J37" s="22" t="s">
        <v>24</v>
      </c>
      <c r="K37" s="28"/>
      <c r="L37" s="28"/>
      <c r="M37" s="28"/>
      <c r="N37" s="70"/>
      <c r="O37" s="84"/>
      <c r="P37" s="24">
        <f t="shared" si="0"/>
        <v>0</v>
      </c>
      <c r="Q37" s="25" t="str">
        <f t="shared" si="1"/>
        <v>F</v>
      </c>
      <c r="R37" s="26" t="str">
        <f t="shared" si="2"/>
        <v>Kém</v>
      </c>
      <c r="S37" s="27" t="str">
        <f t="shared" si="4"/>
        <v>Không đủ ĐKDT</v>
      </c>
      <c r="T37" s="18" t="e">
        <f>VLOOKUP(V37,#REF!,2,0)</f>
        <v>#REF!</v>
      </c>
      <c r="U37" s="3"/>
      <c r="V37" s="34" t="str">
        <f>C37&amp;$W$1&amp;$W$2</f>
        <v>BAS1112</v>
      </c>
      <c r="W37" s="65" t="str">
        <f t="shared" si="3"/>
        <v>Học lại</v>
      </c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2:38" ht="18.75" hidden="1" customHeight="1">
      <c r="B38" s="17">
        <v>35</v>
      </c>
      <c r="C38" s="18"/>
      <c r="D38" s="19"/>
      <c r="E38" s="20"/>
      <c r="F38" s="18"/>
      <c r="G38" s="22"/>
      <c r="H38" s="22"/>
      <c r="I38" s="22" t="s">
        <v>24</v>
      </c>
      <c r="J38" s="22" t="s">
        <v>24</v>
      </c>
      <c r="K38" s="28"/>
      <c r="L38" s="28"/>
      <c r="M38" s="28"/>
      <c r="N38" s="70"/>
      <c r="O38" s="84"/>
      <c r="P38" s="24">
        <f t="shared" si="0"/>
        <v>0</v>
      </c>
      <c r="Q38" s="25" t="str">
        <f t="shared" si="1"/>
        <v>F</v>
      </c>
      <c r="R38" s="26" t="str">
        <f t="shared" si="2"/>
        <v>Kém</v>
      </c>
      <c r="S38" s="27" t="str">
        <f t="shared" si="4"/>
        <v>Không đủ ĐKDT</v>
      </c>
      <c r="T38" s="18" t="e">
        <f>VLOOKUP(V38,#REF!,2,0)</f>
        <v>#REF!</v>
      </c>
      <c r="U38" s="3"/>
      <c r="V38" s="34" t="str">
        <f>C38&amp;$W$1&amp;$W$2</f>
        <v>BAS1112</v>
      </c>
      <c r="W38" s="65" t="str">
        <f t="shared" si="3"/>
        <v>Học lại</v>
      </c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2:38" ht="18.75" hidden="1" customHeight="1">
      <c r="B39" s="17">
        <v>36</v>
      </c>
      <c r="C39" s="18"/>
      <c r="D39" s="19"/>
      <c r="E39" s="20"/>
      <c r="F39" s="18"/>
      <c r="G39" s="22"/>
      <c r="H39" s="22"/>
      <c r="I39" s="22" t="s">
        <v>24</v>
      </c>
      <c r="J39" s="22" t="s">
        <v>24</v>
      </c>
      <c r="K39" s="28"/>
      <c r="L39" s="28"/>
      <c r="M39" s="28"/>
      <c r="N39" s="70"/>
      <c r="O39" s="84"/>
      <c r="P39" s="24">
        <f t="shared" si="0"/>
        <v>0</v>
      </c>
      <c r="Q39" s="25" t="str">
        <f t="shared" si="1"/>
        <v>F</v>
      </c>
      <c r="R39" s="26" t="str">
        <f t="shared" si="2"/>
        <v>Kém</v>
      </c>
      <c r="S39" s="27" t="str">
        <f t="shared" si="4"/>
        <v>Không đủ ĐKDT</v>
      </c>
      <c r="T39" s="18" t="e">
        <f>VLOOKUP(V39,#REF!,2,0)</f>
        <v>#REF!</v>
      </c>
      <c r="U39" s="3"/>
      <c r="V39" s="34" t="str">
        <f>C39&amp;$W$1&amp;$W$2</f>
        <v>BAS1112</v>
      </c>
      <c r="W39" s="65" t="str">
        <f t="shared" si="3"/>
        <v>Học lại</v>
      </c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2:38" ht="18.75" hidden="1" customHeight="1">
      <c r="B40" s="17">
        <v>37</v>
      </c>
      <c r="C40" s="18"/>
      <c r="D40" s="19"/>
      <c r="E40" s="20"/>
      <c r="F40" s="18"/>
      <c r="G40" s="22"/>
      <c r="H40" s="22"/>
      <c r="I40" s="22" t="s">
        <v>24</v>
      </c>
      <c r="J40" s="22" t="s">
        <v>24</v>
      </c>
      <c r="K40" s="28"/>
      <c r="L40" s="28"/>
      <c r="M40" s="28"/>
      <c r="N40" s="70"/>
      <c r="O40" s="84"/>
      <c r="P40" s="24">
        <f t="shared" si="0"/>
        <v>0</v>
      </c>
      <c r="Q40" s="25" t="str">
        <f t="shared" si="1"/>
        <v>F</v>
      </c>
      <c r="R40" s="26" t="str">
        <f t="shared" si="2"/>
        <v>Kém</v>
      </c>
      <c r="S40" s="27" t="str">
        <f t="shared" si="4"/>
        <v>Không đủ ĐKDT</v>
      </c>
      <c r="T40" s="18" t="e">
        <f>VLOOKUP(V40,#REF!,2,0)</f>
        <v>#REF!</v>
      </c>
      <c r="U40" s="3"/>
      <c r="V40" s="34" t="str">
        <f>C40&amp;$W$1&amp;$W$2</f>
        <v>BAS1112</v>
      </c>
      <c r="W40" s="65" t="str">
        <f t="shared" si="3"/>
        <v>Học lại</v>
      </c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</row>
    <row r="41" spans="2:38" ht="18.75" hidden="1" customHeight="1">
      <c r="B41" s="17">
        <v>38</v>
      </c>
      <c r="C41" s="18"/>
      <c r="D41" s="19"/>
      <c r="E41" s="20"/>
      <c r="F41" s="18"/>
      <c r="G41" s="22" t="s">
        <v>24</v>
      </c>
      <c r="H41" s="22" t="s">
        <v>24</v>
      </c>
      <c r="I41" s="22" t="s">
        <v>24</v>
      </c>
      <c r="J41" s="22" t="s">
        <v>24</v>
      </c>
      <c r="K41" s="28"/>
      <c r="L41" s="28"/>
      <c r="M41" s="28"/>
      <c r="N41" s="70"/>
      <c r="O41" s="23"/>
      <c r="P41" s="24">
        <f t="shared" si="0"/>
        <v>0</v>
      </c>
      <c r="Q41" s="25" t="str">
        <f t="shared" si="1"/>
        <v>F</v>
      </c>
      <c r="R41" s="26" t="str">
        <f t="shared" si="2"/>
        <v>Kém</v>
      </c>
      <c r="S41" s="27" t="str">
        <f t="shared" si="4"/>
        <v/>
      </c>
      <c r="T41" s="18" t="e">
        <f>VLOOKUP(V41,#REF!,2,0)</f>
        <v>#REF!</v>
      </c>
      <c r="U41" s="3"/>
      <c r="V41" s="34" t="str">
        <f>C41&amp;$W$1&amp;$W$2</f>
        <v>BAS1112</v>
      </c>
      <c r="W41" s="65" t="str">
        <f t="shared" si="3"/>
        <v>Thi lại</v>
      </c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</row>
    <row r="42" spans="2:38" ht="18.75" hidden="1" customHeight="1">
      <c r="B42" s="17">
        <v>39</v>
      </c>
      <c r="C42" s="18"/>
      <c r="D42" s="19"/>
      <c r="E42" s="20"/>
      <c r="F42" s="18"/>
      <c r="G42" s="22" t="s">
        <v>24</v>
      </c>
      <c r="H42" s="22" t="s">
        <v>24</v>
      </c>
      <c r="I42" s="22" t="s">
        <v>24</v>
      </c>
      <c r="J42" s="22" t="s">
        <v>24</v>
      </c>
      <c r="K42" s="28"/>
      <c r="L42" s="28"/>
      <c r="M42" s="28"/>
      <c r="N42" s="70"/>
      <c r="O42" s="23"/>
      <c r="P42" s="24">
        <f t="shared" si="0"/>
        <v>0</v>
      </c>
      <c r="Q42" s="25" t="str">
        <f t="shared" si="1"/>
        <v>F</v>
      </c>
      <c r="R42" s="26" t="str">
        <f t="shared" si="2"/>
        <v>Kém</v>
      </c>
      <c r="S42" s="27" t="str">
        <f t="shared" si="4"/>
        <v/>
      </c>
      <c r="T42" s="18" t="e">
        <f>VLOOKUP(V42,#REF!,2,0)</f>
        <v>#REF!</v>
      </c>
      <c r="U42" s="3"/>
      <c r="V42" s="34" t="str">
        <f>C42&amp;$W$1&amp;$W$2</f>
        <v>BAS1112</v>
      </c>
      <c r="W42" s="65" t="str">
        <f t="shared" si="3"/>
        <v>Thi lại</v>
      </c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</row>
    <row r="43" spans="2:38" ht="18.75" hidden="1" customHeight="1">
      <c r="B43" s="17">
        <v>40</v>
      </c>
      <c r="C43" s="18"/>
      <c r="D43" s="19"/>
      <c r="E43" s="20"/>
      <c r="F43" s="18"/>
      <c r="G43" s="22" t="s">
        <v>24</v>
      </c>
      <c r="H43" s="22" t="s">
        <v>24</v>
      </c>
      <c r="I43" s="22" t="s">
        <v>24</v>
      </c>
      <c r="J43" s="22" t="s">
        <v>24</v>
      </c>
      <c r="K43" s="28"/>
      <c r="L43" s="28"/>
      <c r="M43" s="28"/>
      <c r="N43" s="70"/>
      <c r="O43" s="23"/>
      <c r="P43" s="24">
        <f t="shared" si="0"/>
        <v>0</v>
      </c>
      <c r="Q43" s="25" t="str">
        <f t="shared" si="1"/>
        <v>F</v>
      </c>
      <c r="R43" s="26" t="str">
        <f t="shared" si="2"/>
        <v>Kém</v>
      </c>
      <c r="S43" s="27" t="str">
        <f t="shared" si="4"/>
        <v/>
      </c>
      <c r="T43" s="18" t="e">
        <f>VLOOKUP(V43,#REF!,2,0)</f>
        <v>#REF!</v>
      </c>
      <c r="U43" s="3"/>
      <c r="V43" s="34" t="str">
        <f>C43&amp;$W$1&amp;$W$2</f>
        <v>BAS1112</v>
      </c>
      <c r="W43" s="65" t="str">
        <f t="shared" si="3"/>
        <v>Thi lại</v>
      </c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</row>
    <row r="44" spans="2:38" ht="18.75" hidden="1" customHeight="1">
      <c r="B44" s="17">
        <v>41</v>
      </c>
      <c r="C44" s="18"/>
      <c r="D44" s="19"/>
      <c r="E44" s="20"/>
      <c r="F44" s="18"/>
      <c r="G44" s="22" t="s">
        <v>24</v>
      </c>
      <c r="H44" s="22" t="s">
        <v>24</v>
      </c>
      <c r="I44" s="22" t="s">
        <v>24</v>
      </c>
      <c r="J44" s="22" t="s">
        <v>24</v>
      </c>
      <c r="K44" s="28"/>
      <c r="L44" s="28"/>
      <c r="M44" s="28"/>
      <c r="N44" s="70"/>
      <c r="O44" s="23"/>
      <c r="P44" s="24">
        <f t="shared" si="0"/>
        <v>0</v>
      </c>
      <c r="Q44" s="25" t="str">
        <f t="shared" si="1"/>
        <v>F</v>
      </c>
      <c r="R44" s="26" t="str">
        <f t="shared" si="2"/>
        <v>Kém</v>
      </c>
      <c r="S44" s="27" t="str">
        <f t="shared" si="4"/>
        <v/>
      </c>
      <c r="T44" s="18" t="e">
        <f>VLOOKUP(V44,#REF!,2,0)</f>
        <v>#REF!</v>
      </c>
      <c r="U44" s="3"/>
      <c r="V44" s="34" t="str">
        <f>C44&amp;$W$1&amp;$W$2</f>
        <v>BAS1112</v>
      </c>
      <c r="W44" s="65" t="str">
        <f t="shared" si="3"/>
        <v>Thi lại</v>
      </c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</row>
    <row r="45" spans="2:38" ht="18.75" hidden="1" customHeight="1">
      <c r="B45" s="17">
        <v>42</v>
      </c>
      <c r="C45" s="18"/>
      <c r="D45" s="19"/>
      <c r="E45" s="20"/>
      <c r="F45" s="18"/>
      <c r="G45" s="22" t="s">
        <v>24</v>
      </c>
      <c r="H45" s="22" t="s">
        <v>24</v>
      </c>
      <c r="I45" s="22" t="s">
        <v>24</v>
      </c>
      <c r="J45" s="22" t="s">
        <v>24</v>
      </c>
      <c r="K45" s="28"/>
      <c r="L45" s="28"/>
      <c r="M45" s="28"/>
      <c r="N45" s="70"/>
      <c r="O45" s="23"/>
      <c r="P45" s="24">
        <f t="shared" si="0"/>
        <v>0</v>
      </c>
      <c r="Q45" s="25" t="str">
        <f t="shared" si="1"/>
        <v>F</v>
      </c>
      <c r="R45" s="26" t="str">
        <f t="shared" si="2"/>
        <v>Kém</v>
      </c>
      <c r="S45" s="27" t="str">
        <f t="shared" si="4"/>
        <v/>
      </c>
      <c r="T45" s="18" t="e">
        <f>VLOOKUP(V45,#REF!,2,0)</f>
        <v>#REF!</v>
      </c>
      <c r="U45" s="3"/>
      <c r="V45" s="34" t="str">
        <f>C45&amp;$W$1&amp;$W$2</f>
        <v>BAS1112</v>
      </c>
      <c r="W45" s="65" t="str">
        <f t="shared" si="3"/>
        <v>Thi lại</v>
      </c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</row>
    <row r="46" spans="2:38" ht="18.75" hidden="1" customHeight="1">
      <c r="B46" s="17">
        <v>43</v>
      </c>
      <c r="C46" s="18"/>
      <c r="D46" s="19"/>
      <c r="E46" s="20"/>
      <c r="F46" s="18"/>
      <c r="G46" s="22" t="s">
        <v>24</v>
      </c>
      <c r="H46" s="22" t="s">
        <v>24</v>
      </c>
      <c r="I46" s="22" t="s">
        <v>24</v>
      </c>
      <c r="J46" s="22" t="s">
        <v>24</v>
      </c>
      <c r="K46" s="28"/>
      <c r="L46" s="28"/>
      <c r="M46" s="28"/>
      <c r="N46" s="70"/>
      <c r="O46" s="23"/>
      <c r="P46" s="24">
        <f t="shared" si="0"/>
        <v>0</v>
      </c>
      <c r="Q46" s="25" t="str">
        <f t="shared" si="1"/>
        <v>F</v>
      </c>
      <c r="R46" s="26" t="str">
        <f t="shared" si="2"/>
        <v>Kém</v>
      </c>
      <c r="S46" s="27" t="str">
        <f t="shared" si="4"/>
        <v/>
      </c>
      <c r="T46" s="18" t="e">
        <f>VLOOKUP(V46,#REF!,2,0)</f>
        <v>#REF!</v>
      </c>
      <c r="U46" s="3"/>
      <c r="V46" s="34" t="str">
        <f>C46&amp;$W$1&amp;$W$2</f>
        <v>BAS1112</v>
      </c>
      <c r="W46" s="65" t="str">
        <f t="shared" si="3"/>
        <v>Thi lại</v>
      </c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</row>
    <row r="47" spans="2:38" ht="18.75" hidden="1" customHeight="1">
      <c r="B47" s="17">
        <v>44</v>
      </c>
      <c r="C47" s="18"/>
      <c r="D47" s="19"/>
      <c r="E47" s="20"/>
      <c r="F47" s="18"/>
      <c r="G47" s="22" t="s">
        <v>24</v>
      </c>
      <c r="H47" s="22" t="s">
        <v>24</v>
      </c>
      <c r="I47" s="22" t="s">
        <v>24</v>
      </c>
      <c r="J47" s="22" t="s">
        <v>24</v>
      </c>
      <c r="K47" s="28"/>
      <c r="L47" s="28"/>
      <c r="M47" s="28"/>
      <c r="N47" s="70"/>
      <c r="O47" s="23"/>
      <c r="P47" s="24">
        <f t="shared" si="0"/>
        <v>0</v>
      </c>
      <c r="Q47" s="25" t="str">
        <f t="shared" si="1"/>
        <v>F</v>
      </c>
      <c r="R47" s="26" t="str">
        <f t="shared" si="2"/>
        <v>Kém</v>
      </c>
      <c r="S47" s="27" t="str">
        <f t="shared" si="4"/>
        <v/>
      </c>
      <c r="T47" s="18" t="e">
        <f>VLOOKUP(V47,#REF!,2,0)</f>
        <v>#REF!</v>
      </c>
      <c r="U47" s="3"/>
      <c r="V47" s="34" t="str">
        <f>C47&amp;$W$1&amp;$W$2</f>
        <v>BAS1112</v>
      </c>
      <c r="W47" s="65" t="str">
        <f t="shared" si="3"/>
        <v>Thi lại</v>
      </c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</row>
    <row r="48" spans="2:38" ht="18.75" hidden="1" customHeight="1">
      <c r="B48" s="17">
        <v>45</v>
      </c>
      <c r="C48" s="18"/>
      <c r="D48" s="19"/>
      <c r="E48" s="20"/>
      <c r="F48" s="18"/>
      <c r="G48" s="22" t="s">
        <v>24</v>
      </c>
      <c r="H48" s="22" t="s">
        <v>24</v>
      </c>
      <c r="I48" s="22" t="s">
        <v>24</v>
      </c>
      <c r="J48" s="22" t="s">
        <v>24</v>
      </c>
      <c r="K48" s="28"/>
      <c r="L48" s="28"/>
      <c r="M48" s="28"/>
      <c r="N48" s="70"/>
      <c r="O48" s="23"/>
      <c r="P48" s="24">
        <f t="shared" si="0"/>
        <v>0</v>
      </c>
      <c r="Q48" s="25" t="str">
        <f t="shared" si="1"/>
        <v>F</v>
      </c>
      <c r="R48" s="26" t="str">
        <f t="shared" si="2"/>
        <v>Kém</v>
      </c>
      <c r="S48" s="27" t="str">
        <f t="shared" si="4"/>
        <v/>
      </c>
      <c r="T48" s="18" t="e">
        <f>VLOOKUP(V48,#REF!,2,0)</f>
        <v>#REF!</v>
      </c>
      <c r="U48" s="3"/>
      <c r="V48" s="34" t="str">
        <f>C48&amp;$W$1&amp;$W$2</f>
        <v>BAS1112</v>
      </c>
      <c r="W48" s="65" t="str">
        <f t="shared" si="3"/>
        <v>Thi lại</v>
      </c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</row>
    <row r="49" spans="2:38" ht="18.75" hidden="1" customHeight="1">
      <c r="B49" s="17">
        <v>46</v>
      </c>
      <c r="C49" s="18"/>
      <c r="D49" s="19"/>
      <c r="E49" s="20"/>
      <c r="F49" s="18"/>
      <c r="G49" s="22" t="s">
        <v>24</v>
      </c>
      <c r="H49" s="22" t="s">
        <v>24</v>
      </c>
      <c r="I49" s="22" t="s">
        <v>24</v>
      </c>
      <c r="J49" s="22" t="s">
        <v>24</v>
      </c>
      <c r="K49" s="28"/>
      <c r="L49" s="28"/>
      <c r="M49" s="28"/>
      <c r="N49" s="70"/>
      <c r="O49" s="23"/>
      <c r="P49" s="24">
        <f t="shared" si="0"/>
        <v>0</v>
      </c>
      <c r="Q49" s="25" t="str">
        <f t="shared" si="1"/>
        <v>F</v>
      </c>
      <c r="R49" s="26" t="str">
        <f t="shared" si="2"/>
        <v>Kém</v>
      </c>
      <c r="S49" s="27" t="str">
        <f t="shared" si="4"/>
        <v/>
      </c>
      <c r="T49" s="18" t="e">
        <f>VLOOKUP(V49,#REF!,2,0)</f>
        <v>#REF!</v>
      </c>
      <c r="U49" s="3"/>
      <c r="V49" s="34" t="str">
        <f>C49&amp;$W$1&amp;$W$2</f>
        <v>BAS1112</v>
      </c>
      <c r="W49" s="65" t="str">
        <f t="shared" si="3"/>
        <v>Thi lại</v>
      </c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</row>
    <row r="50" spans="2:38" ht="18.75" hidden="1" customHeight="1">
      <c r="B50" s="17">
        <v>47</v>
      </c>
      <c r="C50" s="18"/>
      <c r="D50" s="19"/>
      <c r="E50" s="20"/>
      <c r="F50" s="18"/>
      <c r="G50" s="22" t="s">
        <v>24</v>
      </c>
      <c r="H50" s="22" t="s">
        <v>24</v>
      </c>
      <c r="I50" s="22" t="s">
        <v>24</v>
      </c>
      <c r="J50" s="22" t="s">
        <v>24</v>
      </c>
      <c r="K50" s="28"/>
      <c r="L50" s="28"/>
      <c r="M50" s="28"/>
      <c r="N50" s="70"/>
      <c r="O50" s="23"/>
      <c r="P50" s="24">
        <f t="shared" si="0"/>
        <v>0</v>
      </c>
      <c r="Q50" s="25" t="str">
        <f t="shared" si="1"/>
        <v>F</v>
      </c>
      <c r="R50" s="26" t="str">
        <f t="shared" si="2"/>
        <v>Kém</v>
      </c>
      <c r="S50" s="27" t="str">
        <f t="shared" si="4"/>
        <v/>
      </c>
      <c r="T50" s="18" t="e">
        <f>VLOOKUP(V50,#REF!,2,0)</f>
        <v>#REF!</v>
      </c>
      <c r="U50" s="3"/>
      <c r="V50" s="34" t="str">
        <f>C50&amp;$W$1&amp;$W$2</f>
        <v>BAS1112</v>
      </c>
      <c r="W50" s="65" t="str">
        <f t="shared" si="3"/>
        <v>Thi lại</v>
      </c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2:38" ht="18.75" hidden="1" customHeight="1">
      <c r="B51" s="17">
        <v>48</v>
      </c>
      <c r="C51" s="18"/>
      <c r="D51" s="19"/>
      <c r="E51" s="20"/>
      <c r="F51" s="18"/>
      <c r="G51" s="22" t="s">
        <v>24</v>
      </c>
      <c r="H51" s="22" t="s">
        <v>24</v>
      </c>
      <c r="I51" s="22" t="s">
        <v>24</v>
      </c>
      <c r="J51" s="22" t="s">
        <v>24</v>
      </c>
      <c r="K51" s="28"/>
      <c r="L51" s="28"/>
      <c r="M51" s="28"/>
      <c r="N51" s="70"/>
      <c r="O51" s="23"/>
      <c r="P51" s="24">
        <f t="shared" si="0"/>
        <v>0</v>
      </c>
      <c r="Q51" s="25" t="str">
        <f t="shared" si="1"/>
        <v>F</v>
      </c>
      <c r="R51" s="26" t="str">
        <f t="shared" si="2"/>
        <v>Kém</v>
      </c>
      <c r="S51" s="27" t="str">
        <f t="shared" si="4"/>
        <v/>
      </c>
      <c r="T51" s="18" t="e">
        <f>VLOOKUP(V51,#REF!,2,0)</f>
        <v>#REF!</v>
      </c>
      <c r="U51" s="3"/>
      <c r="V51" s="34" t="str">
        <f>C51&amp;$W$1&amp;$W$2</f>
        <v>BAS1112</v>
      </c>
      <c r="W51" s="65" t="str">
        <f t="shared" si="3"/>
        <v>Thi lại</v>
      </c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</row>
    <row r="52" spans="2:38" ht="18.75" hidden="1" customHeight="1">
      <c r="B52" s="17">
        <v>49</v>
      </c>
      <c r="C52" s="18"/>
      <c r="D52" s="19"/>
      <c r="E52" s="20"/>
      <c r="F52" s="18"/>
      <c r="G52" s="22" t="s">
        <v>24</v>
      </c>
      <c r="H52" s="22" t="s">
        <v>24</v>
      </c>
      <c r="I52" s="22" t="s">
        <v>24</v>
      </c>
      <c r="J52" s="22" t="s">
        <v>24</v>
      </c>
      <c r="K52" s="28"/>
      <c r="L52" s="28"/>
      <c r="M52" s="28"/>
      <c r="N52" s="70"/>
      <c r="O52" s="23"/>
      <c r="P52" s="24">
        <f t="shared" si="0"/>
        <v>0</v>
      </c>
      <c r="Q52" s="25" t="str">
        <f t="shared" si="1"/>
        <v>F</v>
      </c>
      <c r="R52" s="26" t="str">
        <f t="shared" si="2"/>
        <v>Kém</v>
      </c>
      <c r="S52" s="27" t="str">
        <f t="shared" si="4"/>
        <v/>
      </c>
      <c r="T52" s="18" t="e">
        <f>VLOOKUP(V52,#REF!,2,0)</f>
        <v>#REF!</v>
      </c>
      <c r="U52" s="3"/>
      <c r="V52" s="34" t="str">
        <f>C52&amp;$W$1&amp;$W$2</f>
        <v>BAS1112</v>
      </c>
      <c r="W52" s="65" t="str">
        <f t="shared" si="3"/>
        <v>Thi lại</v>
      </c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</row>
    <row r="53" spans="2:38" ht="18.75" hidden="1" customHeight="1">
      <c r="B53" s="17">
        <v>50</v>
      </c>
      <c r="C53" s="18"/>
      <c r="D53" s="19"/>
      <c r="E53" s="20"/>
      <c r="F53" s="18"/>
      <c r="G53" s="22" t="s">
        <v>24</v>
      </c>
      <c r="H53" s="22" t="s">
        <v>24</v>
      </c>
      <c r="I53" s="22" t="s">
        <v>24</v>
      </c>
      <c r="J53" s="22" t="s">
        <v>24</v>
      </c>
      <c r="K53" s="28"/>
      <c r="L53" s="28"/>
      <c r="M53" s="28"/>
      <c r="N53" s="70"/>
      <c r="O53" s="23"/>
      <c r="P53" s="24">
        <f t="shared" si="0"/>
        <v>0</v>
      </c>
      <c r="Q53" s="25" t="str">
        <f t="shared" si="1"/>
        <v>F</v>
      </c>
      <c r="R53" s="26" t="str">
        <f t="shared" si="2"/>
        <v>Kém</v>
      </c>
      <c r="S53" s="27" t="str">
        <f t="shared" si="4"/>
        <v/>
      </c>
      <c r="T53" s="18" t="e">
        <f>VLOOKUP(V53,#REF!,2,0)</f>
        <v>#REF!</v>
      </c>
      <c r="U53" s="3"/>
      <c r="V53" s="34" t="str">
        <f>C53&amp;$W$1&amp;$W$2</f>
        <v>BAS1112</v>
      </c>
      <c r="W53" s="65" t="str">
        <f t="shared" si="3"/>
        <v>Thi lại</v>
      </c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</row>
    <row r="54" spans="2:38" ht="18.75" hidden="1" customHeight="1">
      <c r="B54" s="17">
        <v>51</v>
      </c>
      <c r="C54" s="18"/>
      <c r="D54" s="19"/>
      <c r="E54" s="20"/>
      <c r="F54" s="18"/>
      <c r="G54" s="22" t="s">
        <v>24</v>
      </c>
      <c r="H54" s="22" t="s">
        <v>24</v>
      </c>
      <c r="I54" s="22" t="s">
        <v>24</v>
      </c>
      <c r="J54" s="22" t="s">
        <v>24</v>
      </c>
      <c r="K54" s="28"/>
      <c r="L54" s="28"/>
      <c r="M54" s="28"/>
      <c r="N54" s="70"/>
      <c r="O54" s="23"/>
      <c r="P54" s="24">
        <f t="shared" si="0"/>
        <v>0</v>
      </c>
      <c r="Q54" s="25" t="str">
        <f t="shared" si="1"/>
        <v>F</v>
      </c>
      <c r="R54" s="26" t="str">
        <f t="shared" si="2"/>
        <v>Kém</v>
      </c>
      <c r="S54" s="27" t="str">
        <f t="shared" si="4"/>
        <v/>
      </c>
      <c r="T54" s="18" t="e">
        <f>VLOOKUP(V54,#REF!,2,0)</f>
        <v>#REF!</v>
      </c>
      <c r="U54" s="3"/>
      <c r="V54" s="34" t="str">
        <f>C54&amp;$W$1&amp;$W$2</f>
        <v>BAS1112</v>
      </c>
      <c r="W54" s="65" t="str">
        <f t="shared" si="3"/>
        <v>Thi lại</v>
      </c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</row>
    <row r="55" spans="2:38" ht="18.75" hidden="1" customHeight="1">
      <c r="B55" s="17">
        <v>52</v>
      </c>
      <c r="C55" s="18"/>
      <c r="D55" s="19"/>
      <c r="E55" s="20"/>
      <c r="F55" s="18"/>
      <c r="G55" s="22" t="s">
        <v>24</v>
      </c>
      <c r="H55" s="22" t="s">
        <v>24</v>
      </c>
      <c r="I55" s="22" t="s">
        <v>24</v>
      </c>
      <c r="J55" s="22" t="s">
        <v>24</v>
      </c>
      <c r="K55" s="28"/>
      <c r="L55" s="28"/>
      <c r="M55" s="28"/>
      <c r="N55" s="70"/>
      <c r="O55" s="23"/>
      <c r="P55" s="24">
        <f t="shared" si="0"/>
        <v>0</v>
      </c>
      <c r="Q55" s="25" t="str">
        <f t="shared" si="1"/>
        <v>F</v>
      </c>
      <c r="R55" s="26" t="str">
        <f t="shared" si="2"/>
        <v>Kém</v>
      </c>
      <c r="S55" s="27" t="str">
        <f t="shared" si="4"/>
        <v/>
      </c>
      <c r="T55" s="18" t="e">
        <f>VLOOKUP(V55,#REF!,2,0)</f>
        <v>#REF!</v>
      </c>
      <c r="U55" s="3"/>
      <c r="V55" s="34" t="str">
        <f>C55&amp;$W$1&amp;$W$2</f>
        <v>BAS1112</v>
      </c>
      <c r="W55" s="65" t="str">
        <f t="shared" si="3"/>
        <v>Thi lại</v>
      </c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</row>
    <row r="56" spans="2:38" ht="18.75" hidden="1" customHeight="1">
      <c r="B56" s="17">
        <v>53</v>
      </c>
      <c r="C56" s="18"/>
      <c r="D56" s="19"/>
      <c r="E56" s="20"/>
      <c r="F56" s="18"/>
      <c r="G56" s="22" t="s">
        <v>24</v>
      </c>
      <c r="H56" s="22" t="s">
        <v>24</v>
      </c>
      <c r="I56" s="22" t="s">
        <v>24</v>
      </c>
      <c r="J56" s="22" t="s">
        <v>24</v>
      </c>
      <c r="K56" s="28"/>
      <c r="L56" s="28"/>
      <c r="M56" s="28"/>
      <c r="N56" s="70"/>
      <c r="O56" s="23"/>
      <c r="P56" s="24">
        <f t="shared" si="0"/>
        <v>0</v>
      </c>
      <c r="Q56" s="25" t="str">
        <f t="shared" si="1"/>
        <v>F</v>
      </c>
      <c r="R56" s="26" t="str">
        <f t="shared" si="2"/>
        <v>Kém</v>
      </c>
      <c r="S56" s="27" t="str">
        <f t="shared" si="4"/>
        <v/>
      </c>
      <c r="T56" s="18" t="e">
        <f>VLOOKUP(V56,#REF!,2,0)</f>
        <v>#REF!</v>
      </c>
      <c r="U56" s="3"/>
      <c r="V56" s="34" t="str">
        <f>C56&amp;$W$1&amp;$W$2</f>
        <v>BAS1112</v>
      </c>
      <c r="W56" s="65" t="str">
        <f t="shared" si="3"/>
        <v>Thi lại</v>
      </c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</row>
    <row r="57" spans="2:38" ht="18.75" hidden="1" customHeight="1">
      <c r="B57" s="17">
        <v>54</v>
      </c>
      <c r="C57" s="18"/>
      <c r="D57" s="19"/>
      <c r="E57" s="20"/>
      <c r="F57" s="18"/>
      <c r="G57" s="22" t="s">
        <v>24</v>
      </c>
      <c r="H57" s="22" t="s">
        <v>24</v>
      </c>
      <c r="I57" s="22" t="s">
        <v>24</v>
      </c>
      <c r="J57" s="22" t="s">
        <v>24</v>
      </c>
      <c r="K57" s="28"/>
      <c r="L57" s="28"/>
      <c r="M57" s="28"/>
      <c r="N57" s="70"/>
      <c r="O57" s="23"/>
      <c r="P57" s="24">
        <f t="shared" si="0"/>
        <v>0</v>
      </c>
      <c r="Q57" s="25" t="str">
        <f t="shared" si="1"/>
        <v>F</v>
      </c>
      <c r="R57" s="26" t="str">
        <f t="shared" si="2"/>
        <v>Kém</v>
      </c>
      <c r="S57" s="27" t="str">
        <f t="shared" si="4"/>
        <v/>
      </c>
      <c r="T57" s="18" t="e">
        <f>VLOOKUP(V57,#REF!,2,0)</f>
        <v>#REF!</v>
      </c>
      <c r="U57" s="3"/>
      <c r="V57" s="34" t="str">
        <f>C57&amp;$W$1&amp;$W$2</f>
        <v>BAS1112</v>
      </c>
      <c r="W57" s="65" t="str">
        <f t="shared" si="3"/>
        <v>Thi lại</v>
      </c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</row>
    <row r="58" spans="2:38" ht="18.75" hidden="1" customHeight="1">
      <c r="B58" s="17">
        <v>55</v>
      </c>
      <c r="C58" s="18"/>
      <c r="D58" s="19"/>
      <c r="E58" s="20"/>
      <c r="F58" s="18"/>
      <c r="G58" s="22" t="s">
        <v>24</v>
      </c>
      <c r="H58" s="22" t="s">
        <v>24</v>
      </c>
      <c r="I58" s="22" t="s">
        <v>24</v>
      </c>
      <c r="J58" s="22" t="s">
        <v>24</v>
      </c>
      <c r="K58" s="28"/>
      <c r="L58" s="28"/>
      <c r="M58" s="28"/>
      <c r="N58" s="70"/>
      <c r="O58" s="23"/>
      <c r="P58" s="24">
        <f t="shared" si="0"/>
        <v>0</v>
      </c>
      <c r="Q58" s="25" t="str">
        <f t="shared" si="1"/>
        <v>F</v>
      </c>
      <c r="R58" s="26" t="str">
        <f t="shared" si="2"/>
        <v>Kém</v>
      </c>
      <c r="S58" s="27" t="str">
        <f t="shared" si="4"/>
        <v/>
      </c>
      <c r="T58" s="18" t="e">
        <f>VLOOKUP(V58,#REF!,2,0)</f>
        <v>#REF!</v>
      </c>
      <c r="U58" s="3"/>
      <c r="V58" s="34" t="str">
        <f>C58&amp;$W$1&amp;$W$2</f>
        <v>BAS1112</v>
      </c>
      <c r="W58" s="65" t="str">
        <f t="shared" si="3"/>
        <v>Thi lại</v>
      </c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</row>
    <row r="59" spans="2:38" ht="18.75" hidden="1" customHeight="1">
      <c r="B59" s="17">
        <v>56</v>
      </c>
      <c r="C59" s="18"/>
      <c r="D59" s="19"/>
      <c r="E59" s="20"/>
      <c r="F59" s="18"/>
      <c r="G59" s="22" t="s">
        <v>24</v>
      </c>
      <c r="H59" s="22" t="s">
        <v>24</v>
      </c>
      <c r="I59" s="22" t="s">
        <v>24</v>
      </c>
      <c r="J59" s="22" t="s">
        <v>24</v>
      </c>
      <c r="K59" s="28"/>
      <c r="L59" s="28"/>
      <c r="M59" s="28"/>
      <c r="N59" s="70"/>
      <c r="O59" s="23"/>
      <c r="P59" s="24">
        <f t="shared" si="0"/>
        <v>0</v>
      </c>
      <c r="Q59" s="25" t="str">
        <f t="shared" si="1"/>
        <v>F</v>
      </c>
      <c r="R59" s="26" t="str">
        <f t="shared" si="2"/>
        <v>Kém</v>
      </c>
      <c r="S59" s="27" t="str">
        <f t="shared" si="4"/>
        <v/>
      </c>
      <c r="T59" s="18" t="e">
        <f>VLOOKUP(V59,#REF!,2,0)</f>
        <v>#REF!</v>
      </c>
      <c r="U59" s="3"/>
      <c r="V59" s="34" t="str">
        <f>C59&amp;$W$1&amp;$W$2</f>
        <v>BAS1112</v>
      </c>
      <c r="W59" s="65" t="str">
        <f t="shared" si="3"/>
        <v>Thi lại</v>
      </c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</row>
    <row r="60" spans="2:38" ht="18.75" hidden="1" customHeight="1">
      <c r="B60" s="17">
        <v>57</v>
      </c>
      <c r="C60" s="18"/>
      <c r="D60" s="19"/>
      <c r="E60" s="20"/>
      <c r="F60" s="18"/>
      <c r="G60" s="22" t="s">
        <v>24</v>
      </c>
      <c r="H60" s="22" t="s">
        <v>24</v>
      </c>
      <c r="I60" s="22" t="s">
        <v>24</v>
      </c>
      <c r="J60" s="22" t="s">
        <v>24</v>
      </c>
      <c r="K60" s="28"/>
      <c r="L60" s="28"/>
      <c r="M60" s="28"/>
      <c r="N60" s="70"/>
      <c r="O60" s="23"/>
      <c r="P60" s="24">
        <f t="shared" si="0"/>
        <v>0</v>
      </c>
      <c r="Q60" s="25" t="str">
        <f t="shared" si="1"/>
        <v>F</v>
      </c>
      <c r="R60" s="26" t="str">
        <f t="shared" si="2"/>
        <v>Kém</v>
      </c>
      <c r="S60" s="27" t="str">
        <f t="shared" si="4"/>
        <v/>
      </c>
      <c r="T60" s="18" t="e">
        <f>VLOOKUP(V60,#REF!,2,0)</f>
        <v>#REF!</v>
      </c>
      <c r="U60" s="3"/>
      <c r="V60" s="34" t="str">
        <f>C60&amp;$W$1&amp;$W$2</f>
        <v>BAS1112</v>
      </c>
      <c r="W60" s="65" t="str">
        <f t="shared" si="3"/>
        <v>Thi lại</v>
      </c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</row>
    <row r="61" spans="2:38" ht="18.75" hidden="1" customHeight="1">
      <c r="B61" s="17">
        <v>58</v>
      </c>
      <c r="C61" s="18"/>
      <c r="D61" s="19"/>
      <c r="E61" s="20"/>
      <c r="F61" s="18"/>
      <c r="G61" s="22" t="s">
        <v>24</v>
      </c>
      <c r="H61" s="22" t="s">
        <v>24</v>
      </c>
      <c r="I61" s="22" t="s">
        <v>24</v>
      </c>
      <c r="J61" s="22" t="s">
        <v>24</v>
      </c>
      <c r="K61" s="28"/>
      <c r="L61" s="28"/>
      <c r="M61" s="28"/>
      <c r="N61" s="70"/>
      <c r="O61" s="23"/>
      <c r="P61" s="24">
        <f t="shared" si="0"/>
        <v>0</v>
      </c>
      <c r="Q61" s="25" t="str">
        <f t="shared" si="1"/>
        <v>F</v>
      </c>
      <c r="R61" s="26" t="str">
        <f t="shared" si="2"/>
        <v>Kém</v>
      </c>
      <c r="S61" s="27" t="str">
        <f t="shared" si="4"/>
        <v/>
      </c>
      <c r="T61" s="18" t="e">
        <f>VLOOKUP(V61,#REF!,2,0)</f>
        <v>#REF!</v>
      </c>
      <c r="U61" s="3"/>
      <c r="V61" s="34" t="str">
        <f>C61&amp;$W$1&amp;$W$2</f>
        <v>BAS1112</v>
      </c>
      <c r="W61" s="65" t="str">
        <f t="shared" si="3"/>
        <v>Thi lại</v>
      </c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</row>
    <row r="62" spans="2:38" ht="18.75" hidden="1" customHeight="1">
      <c r="B62" s="17">
        <v>59</v>
      </c>
      <c r="C62" s="18"/>
      <c r="D62" s="19"/>
      <c r="E62" s="20"/>
      <c r="F62" s="18"/>
      <c r="G62" s="22" t="s">
        <v>24</v>
      </c>
      <c r="H62" s="22" t="s">
        <v>24</v>
      </c>
      <c r="I62" s="22" t="s">
        <v>24</v>
      </c>
      <c r="J62" s="22" t="s">
        <v>24</v>
      </c>
      <c r="K62" s="28"/>
      <c r="L62" s="28"/>
      <c r="M62" s="28"/>
      <c r="N62" s="70"/>
      <c r="O62" s="23"/>
      <c r="P62" s="24">
        <f t="shared" si="0"/>
        <v>0</v>
      </c>
      <c r="Q62" s="25" t="str">
        <f t="shared" si="1"/>
        <v>F</v>
      </c>
      <c r="R62" s="26" t="str">
        <f t="shared" si="2"/>
        <v>Kém</v>
      </c>
      <c r="S62" s="27" t="str">
        <f t="shared" si="4"/>
        <v/>
      </c>
      <c r="T62" s="18" t="e">
        <f>VLOOKUP(V62,#REF!,2,0)</f>
        <v>#REF!</v>
      </c>
      <c r="U62" s="3"/>
      <c r="V62" s="34" t="str">
        <f>C62&amp;$W$1&amp;$W$2</f>
        <v>BAS1112</v>
      </c>
      <c r="W62" s="65" t="str">
        <f t="shared" si="3"/>
        <v>Thi lại</v>
      </c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</row>
    <row r="63" spans="2:38" ht="18.75" hidden="1" customHeight="1">
      <c r="B63" s="17">
        <v>60</v>
      </c>
      <c r="C63" s="18"/>
      <c r="D63" s="19"/>
      <c r="E63" s="20"/>
      <c r="F63" s="18"/>
      <c r="G63" s="22" t="s">
        <v>24</v>
      </c>
      <c r="H63" s="22" t="s">
        <v>24</v>
      </c>
      <c r="I63" s="22" t="s">
        <v>24</v>
      </c>
      <c r="J63" s="22" t="s">
        <v>24</v>
      </c>
      <c r="K63" s="28"/>
      <c r="L63" s="28"/>
      <c r="M63" s="28"/>
      <c r="N63" s="70"/>
      <c r="O63" s="23"/>
      <c r="P63" s="24">
        <f t="shared" si="0"/>
        <v>0</v>
      </c>
      <c r="Q63" s="25" t="str">
        <f t="shared" si="1"/>
        <v>F</v>
      </c>
      <c r="R63" s="26" t="str">
        <f t="shared" si="2"/>
        <v>Kém</v>
      </c>
      <c r="S63" s="27" t="str">
        <f t="shared" si="4"/>
        <v/>
      </c>
      <c r="T63" s="18" t="e">
        <f>VLOOKUP(V63,#REF!,2,0)</f>
        <v>#REF!</v>
      </c>
      <c r="U63" s="3"/>
      <c r="V63" s="34" t="str">
        <f>C63&amp;$W$1&amp;$W$2</f>
        <v>BAS1112</v>
      </c>
      <c r="W63" s="65" t="str">
        <f t="shared" si="3"/>
        <v>Thi lại</v>
      </c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</row>
    <row r="64" spans="2:38" ht="18.75" hidden="1" customHeight="1">
      <c r="B64" s="17">
        <v>61</v>
      </c>
      <c r="C64" s="18"/>
      <c r="D64" s="19"/>
      <c r="E64" s="20"/>
      <c r="F64" s="18"/>
      <c r="G64" s="22" t="s">
        <v>24</v>
      </c>
      <c r="H64" s="22" t="s">
        <v>24</v>
      </c>
      <c r="I64" s="22" t="s">
        <v>24</v>
      </c>
      <c r="J64" s="22" t="s">
        <v>24</v>
      </c>
      <c r="K64" s="28"/>
      <c r="L64" s="28"/>
      <c r="M64" s="28"/>
      <c r="N64" s="70"/>
      <c r="O64" s="23"/>
      <c r="P64" s="24">
        <f t="shared" si="0"/>
        <v>0</v>
      </c>
      <c r="Q64" s="25" t="str">
        <f t="shared" si="1"/>
        <v>F</v>
      </c>
      <c r="R64" s="26" t="str">
        <f t="shared" si="2"/>
        <v>Kém</v>
      </c>
      <c r="S64" s="27" t="str">
        <f t="shared" si="4"/>
        <v/>
      </c>
      <c r="T64" s="18" t="e">
        <f>VLOOKUP(V64,#REF!,2,0)</f>
        <v>#REF!</v>
      </c>
      <c r="U64" s="3"/>
      <c r="V64" s="34" t="str">
        <f>C64&amp;$W$1&amp;$W$2</f>
        <v>BAS1112</v>
      </c>
      <c r="W64" s="65" t="str">
        <f t="shared" si="3"/>
        <v>Thi lại</v>
      </c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</row>
    <row r="65" spans="2:38" ht="18.75" hidden="1" customHeight="1">
      <c r="B65" s="17">
        <v>62</v>
      </c>
      <c r="C65" s="18"/>
      <c r="D65" s="19"/>
      <c r="E65" s="20"/>
      <c r="F65" s="18"/>
      <c r="G65" s="22" t="s">
        <v>24</v>
      </c>
      <c r="H65" s="22" t="s">
        <v>24</v>
      </c>
      <c r="I65" s="22" t="s">
        <v>24</v>
      </c>
      <c r="J65" s="22" t="s">
        <v>24</v>
      </c>
      <c r="K65" s="28"/>
      <c r="L65" s="28"/>
      <c r="M65" s="28"/>
      <c r="N65" s="70"/>
      <c r="O65" s="23"/>
      <c r="P65" s="24">
        <f t="shared" si="0"/>
        <v>0</v>
      </c>
      <c r="Q65" s="25" t="str">
        <f t="shared" si="1"/>
        <v>F</v>
      </c>
      <c r="R65" s="26" t="str">
        <f t="shared" si="2"/>
        <v>Kém</v>
      </c>
      <c r="S65" s="27" t="str">
        <f t="shared" si="4"/>
        <v/>
      </c>
      <c r="T65" s="18" t="e">
        <f>VLOOKUP(V65,#REF!,2,0)</f>
        <v>#REF!</v>
      </c>
      <c r="U65" s="3"/>
      <c r="V65" s="34" t="str">
        <f>C65&amp;$W$1&amp;$W$2</f>
        <v>BAS1112</v>
      </c>
      <c r="W65" s="65" t="str">
        <f t="shared" si="3"/>
        <v>Thi lại</v>
      </c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</row>
    <row r="66" spans="2:38" ht="18.75" hidden="1" customHeight="1">
      <c r="B66" s="17">
        <v>63</v>
      </c>
      <c r="C66" s="18"/>
      <c r="D66" s="19"/>
      <c r="E66" s="20"/>
      <c r="F66" s="18"/>
      <c r="G66" s="22" t="s">
        <v>24</v>
      </c>
      <c r="H66" s="22" t="s">
        <v>24</v>
      </c>
      <c r="I66" s="22" t="s">
        <v>24</v>
      </c>
      <c r="J66" s="22" t="s">
        <v>24</v>
      </c>
      <c r="K66" s="28"/>
      <c r="L66" s="28"/>
      <c r="M66" s="28"/>
      <c r="N66" s="70"/>
      <c r="O66" s="23"/>
      <c r="P66" s="24">
        <f t="shared" si="0"/>
        <v>0</v>
      </c>
      <c r="Q66" s="25" t="str">
        <f t="shared" si="1"/>
        <v>F</v>
      </c>
      <c r="R66" s="26" t="str">
        <f t="shared" si="2"/>
        <v>Kém</v>
      </c>
      <c r="S66" s="27" t="str">
        <f t="shared" si="4"/>
        <v/>
      </c>
      <c r="T66" s="18" t="e">
        <f>VLOOKUP(V66,#REF!,2,0)</f>
        <v>#REF!</v>
      </c>
      <c r="U66" s="3"/>
      <c r="V66" s="34" t="str">
        <f>C66&amp;$W$1&amp;$W$2</f>
        <v>BAS1112</v>
      </c>
      <c r="W66" s="65" t="str">
        <f t="shared" si="3"/>
        <v>Thi lại</v>
      </c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</row>
    <row r="67" spans="2:38" ht="18.75" hidden="1" customHeight="1">
      <c r="B67" s="17">
        <v>64</v>
      </c>
      <c r="C67" s="18"/>
      <c r="D67" s="19"/>
      <c r="E67" s="20"/>
      <c r="F67" s="18"/>
      <c r="G67" s="22" t="s">
        <v>24</v>
      </c>
      <c r="H67" s="22" t="s">
        <v>24</v>
      </c>
      <c r="I67" s="22" t="s">
        <v>24</v>
      </c>
      <c r="J67" s="22" t="s">
        <v>24</v>
      </c>
      <c r="K67" s="28"/>
      <c r="L67" s="28"/>
      <c r="M67" s="28"/>
      <c r="N67" s="70"/>
      <c r="O67" s="23"/>
      <c r="P67" s="24">
        <f t="shared" si="0"/>
        <v>0</v>
      </c>
      <c r="Q67" s="25" t="str">
        <f t="shared" si="1"/>
        <v>F</v>
      </c>
      <c r="R67" s="26" t="str">
        <f t="shared" si="2"/>
        <v>Kém</v>
      </c>
      <c r="S67" s="27" t="str">
        <f t="shared" si="4"/>
        <v/>
      </c>
      <c r="T67" s="18" t="e">
        <f>VLOOKUP(V67,#REF!,2,0)</f>
        <v>#REF!</v>
      </c>
      <c r="U67" s="3"/>
      <c r="V67" s="34" t="str">
        <f>C67&amp;$W$1&amp;$W$2</f>
        <v>BAS1112</v>
      </c>
      <c r="W67" s="65" t="str">
        <f t="shared" si="3"/>
        <v>Thi lại</v>
      </c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</row>
    <row r="68" spans="2:38" ht="18.75" hidden="1" customHeight="1">
      <c r="B68" s="17">
        <v>65</v>
      </c>
      <c r="C68" s="18"/>
      <c r="D68" s="19"/>
      <c r="E68" s="20"/>
      <c r="F68" s="18"/>
      <c r="G68" s="22" t="s">
        <v>24</v>
      </c>
      <c r="H68" s="22" t="s">
        <v>24</v>
      </c>
      <c r="I68" s="22" t="s">
        <v>24</v>
      </c>
      <c r="J68" s="22" t="s">
        <v>24</v>
      </c>
      <c r="K68" s="28"/>
      <c r="L68" s="28"/>
      <c r="M68" s="28"/>
      <c r="N68" s="70"/>
      <c r="O68" s="23"/>
      <c r="P68" s="24">
        <f t="shared" ref="P68:P131" si="5">ROUND(SUMPRODUCT(G68:O68,$G$9:$O$9)/100,1)</f>
        <v>0</v>
      </c>
      <c r="Q68" s="25" t="str">
        <f t="shared" ref="Q68:Q153" si="6">IF(AND($P68&gt;=9,$P68&lt;=10),"A+","")&amp;IF(AND($P68&gt;=8.5,$P68&lt;=8.9),"A","")&amp;IF(AND($P68&gt;=8,$P68&lt;=8.4),"B+","")&amp;IF(AND($P68&gt;=7,$P68&lt;=7.9),"B","")&amp;IF(AND($P68&gt;=6.5,$P68&lt;=6.9),"C+","")&amp;IF(AND($P68&gt;=5.5,$P68&lt;=6.4),"C","")&amp;IF(AND($P68&gt;=5,$P68&lt;=5.4),"D+","")&amp;IF(AND($P68&gt;=4,$P68&lt;=4.9),"D","")&amp;IF(AND($P68&lt;4),"F","")</f>
        <v>F</v>
      </c>
      <c r="R68" s="26" t="str">
        <f t="shared" ref="R68:R153" si="7">IF($P68&lt;4,"Kém",IF(AND($P68&gt;=4,$P68&lt;=5.4),"Trung bình yếu",IF(AND($P68&gt;=5.5,$P68&lt;=6.9),"Trung bình",IF(AND($P68&gt;=7,$P68&lt;=8.4),"Khá",IF(AND($P68&gt;=8.5,$P68&lt;=10),"Giỏi","")))))</f>
        <v>Kém</v>
      </c>
      <c r="S68" s="27" t="str">
        <f t="shared" ref="S68:S131" si="8">+IF(OR($G68=0,$H68=0,$I68=0,$J68=0),"Không đủ ĐKDT","")</f>
        <v/>
      </c>
      <c r="T68" s="18" t="e">
        <f>VLOOKUP(V68,#REF!,2,0)</f>
        <v>#REF!</v>
      </c>
      <c r="U68" s="3"/>
      <c r="V68" s="34" t="str">
        <f>C68&amp;$W$1&amp;$W$2</f>
        <v>BAS1112</v>
      </c>
      <c r="W68" s="65" t="str">
        <f t="shared" si="3"/>
        <v>Thi lại</v>
      </c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</row>
    <row r="69" spans="2:38" ht="18.75" hidden="1" customHeight="1">
      <c r="B69" s="17">
        <v>66</v>
      </c>
      <c r="C69" s="18"/>
      <c r="D69" s="19"/>
      <c r="E69" s="20"/>
      <c r="F69" s="18"/>
      <c r="G69" s="22" t="s">
        <v>24</v>
      </c>
      <c r="H69" s="22" t="s">
        <v>24</v>
      </c>
      <c r="I69" s="22" t="s">
        <v>24</v>
      </c>
      <c r="J69" s="22" t="s">
        <v>24</v>
      </c>
      <c r="K69" s="28"/>
      <c r="L69" s="28"/>
      <c r="M69" s="28"/>
      <c r="N69" s="70"/>
      <c r="O69" s="23"/>
      <c r="P69" s="24">
        <f t="shared" si="5"/>
        <v>0</v>
      </c>
      <c r="Q69" s="25" t="str">
        <f t="shared" si="6"/>
        <v>F</v>
      </c>
      <c r="R69" s="26" t="str">
        <f t="shared" si="7"/>
        <v>Kém</v>
      </c>
      <c r="S69" s="27" t="str">
        <f t="shared" si="8"/>
        <v/>
      </c>
      <c r="T69" s="18" t="e">
        <f>VLOOKUP(V69,#REF!,2,0)</f>
        <v>#REF!</v>
      </c>
      <c r="U69" s="3"/>
      <c r="V69" s="34" t="str">
        <f>C69&amp;$W$1&amp;$W$2</f>
        <v>BAS1112</v>
      </c>
      <c r="W69" s="65" t="str">
        <f t="shared" ref="W69:W153" si="9">IF(S69="Không đủ ĐKDT","Học lại",IF(S69="Đình chỉ thi","Học lại",IF(AND(MID(F69,2,2)&gt;="12",S69="Vắng"),"Học lại",IF(S69="Vắng có phép", "Thi lại",IF(S69="Nợ học phí", "Thi lại",IF(AND((MID(F69,2,2)&lt;"12"),P69&lt;4.5),"Thi lại",IF(P69&lt;4,"Học lại","Đạt")))))))</f>
        <v>Thi lại</v>
      </c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</row>
    <row r="70" spans="2:38" ht="18.75" hidden="1" customHeight="1">
      <c r="B70" s="17">
        <v>67</v>
      </c>
      <c r="C70" s="18"/>
      <c r="D70" s="19"/>
      <c r="E70" s="20"/>
      <c r="F70" s="18"/>
      <c r="G70" s="22" t="s">
        <v>24</v>
      </c>
      <c r="H70" s="22" t="s">
        <v>24</v>
      </c>
      <c r="I70" s="22" t="s">
        <v>24</v>
      </c>
      <c r="J70" s="22" t="s">
        <v>24</v>
      </c>
      <c r="K70" s="28"/>
      <c r="L70" s="28"/>
      <c r="M70" s="28"/>
      <c r="N70" s="70"/>
      <c r="O70" s="23"/>
      <c r="P70" s="24">
        <f t="shared" si="5"/>
        <v>0</v>
      </c>
      <c r="Q70" s="25" t="str">
        <f t="shared" si="6"/>
        <v>F</v>
      </c>
      <c r="R70" s="26" t="str">
        <f t="shared" si="7"/>
        <v>Kém</v>
      </c>
      <c r="S70" s="27" t="str">
        <f t="shared" si="8"/>
        <v/>
      </c>
      <c r="T70" s="18" t="e">
        <f>VLOOKUP(V70,#REF!,2,0)</f>
        <v>#REF!</v>
      </c>
      <c r="U70" s="3"/>
      <c r="V70" s="34" t="str">
        <f>C70&amp;$W$1&amp;$W$2</f>
        <v>BAS1112</v>
      </c>
      <c r="W70" s="65" t="str">
        <f t="shared" si="9"/>
        <v>Thi lại</v>
      </c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</row>
    <row r="71" spans="2:38" ht="18.75" hidden="1" customHeight="1">
      <c r="B71" s="17">
        <v>68</v>
      </c>
      <c r="C71" s="18"/>
      <c r="D71" s="19"/>
      <c r="E71" s="20"/>
      <c r="F71" s="18"/>
      <c r="G71" s="22" t="s">
        <v>24</v>
      </c>
      <c r="H71" s="22" t="s">
        <v>24</v>
      </c>
      <c r="I71" s="22" t="s">
        <v>24</v>
      </c>
      <c r="J71" s="22" t="s">
        <v>24</v>
      </c>
      <c r="K71" s="28"/>
      <c r="L71" s="28"/>
      <c r="M71" s="28"/>
      <c r="N71" s="70"/>
      <c r="O71" s="23"/>
      <c r="P71" s="24">
        <f t="shared" si="5"/>
        <v>0</v>
      </c>
      <c r="Q71" s="25" t="str">
        <f t="shared" si="6"/>
        <v>F</v>
      </c>
      <c r="R71" s="26" t="str">
        <f t="shared" si="7"/>
        <v>Kém</v>
      </c>
      <c r="S71" s="27" t="str">
        <f t="shared" si="8"/>
        <v/>
      </c>
      <c r="T71" s="18" t="e">
        <f>VLOOKUP(V71,#REF!,2,0)</f>
        <v>#REF!</v>
      </c>
      <c r="U71" s="3"/>
      <c r="V71" s="34" t="str">
        <f>C71&amp;$W$1&amp;$W$2</f>
        <v>BAS1112</v>
      </c>
      <c r="W71" s="65" t="str">
        <f t="shared" si="9"/>
        <v>Thi lại</v>
      </c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</row>
    <row r="72" spans="2:38" ht="18.75" hidden="1" customHeight="1">
      <c r="B72" s="17">
        <v>69</v>
      </c>
      <c r="C72" s="18"/>
      <c r="D72" s="19"/>
      <c r="E72" s="20"/>
      <c r="F72" s="18"/>
      <c r="G72" s="22" t="s">
        <v>24</v>
      </c>
      <c r="H72" s="22" t="s">
        <v>24</v>
      </c>
      <c r="I72" s="22" t="s">
        <v>24</v>
      </c>
      <c r="J72" s="22" t="s">
        <v>24</v>
      </c>
      <c r="K72" s="28"/>
      <c r="L72" s="28"/>
      <c r="M72" s="28"/>
      <c r="N72" s="70"/>
      <c r="O72" s="23"/>
      <c r="P72" s="24">
        <f t="shared" si="5"/>
        <v>0</v>
      </c>
      <c r="Q72" s="25" t="str">
        <f t="shared" si="6"/>
        <v>F</v>
      </c>
      <c r="R72" s="26" t="str">
        <f t="shared" si="7"/>
        <v>Kém</v>
      </c>
      <c r="S72" s="27" t="str">
        <f t="shared" si="8"/>
        <v/>
      </c>
      <c r="T72" s="18" t="e">
        <f>VLOOKUP(V72,#REF!,2,0)</f>
        <v>#REF!</v>
      </c>
      <c r="U72" s="3"/>
      <c r="V72" s="34" t="str">
        <f>C72&amp;$W$1&amp;$W$2</f>
        <v>BAS1112</v>
      </c>
      <c r="W72" s="65" t="str">
        <f t="shared" si="9"/>
        <v>Thi lại</v>
      </c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</row>
    <row r="73" spans="2:38" ht="18.75" hidden="1" customHeight="1">
      <c r="B73" s="17">
        <v>70</v>
      </c>
      <c r="C73" s="18"/>
      <c r="D73" s="19"/>
      <c r="E73" s="20"/>
      <c r="F73" s="18"/>
      <c r="G73" s="22" t="s">
        <v>24</v>
      </c>
      <c r="H73" s="22" t="s">
        <v>24</v>
      </c>
      <c r="I73" s="22" t="s">
        <v>24</v>
      </c>
      <c r="J73" s="22" t="s">
        <v>24</v>
      </c>
      <c r="K73" s="28"/>
      <c r="L73" s="28"/>
      <c r="M73" s="28"/>
      <c r="N73" s="70"/>
      <c r="O73" s="23"/>
      <c r="P73" s="24">
        <f t="shared" si="5"/>
        <v>0</v>
      </c>
      <c r="Q73" s="25" t="str">
        <f t="shared" si="6"/>
        <v>F</v>
      </c>
      <c r="R73" s="26" t="str">
        <f t="shared" si="7"/>
        <v>Kém</v>
      </c>
      <c r="S73" s="27" t="str">
        <f t="shared" si="8"/>
        <v/>
      </c>
      <c r="T73" s="18" t="e">
        <f>VLOOKUP(V73,#REF!,2,0)</f>
        <v>#REF!</v>
      </c>
      <c r="U73" s="3"/>
      <c r="V73" s="34" t="str">
        <f>C73&amp;$W$1&amp;$W$2</f>
        <v>BAS1112</v>
      </c>
      <c r="W73" s="65" t="str">
        <f t="shared" si="9"/>
        <v>Thi lại</v>
      </c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</row>
    <row r="74" spans="2:38" ht="18.75" hidden="1" customHeight="1">
      <c r="B74" s="17">
        <v>71</v>
      </c>
      <c r="C74" s="18"/>
      <c r="D74" s="19"/>
      <c r="E74" s="20"/>
      <c r="F74" s="18"/>
      <c r="G74" s="22" t="s">
        <v>24</v>
      </c>
      <c r="H74" s="22" t="s">
        <v>24</v>
      </c>
      <c r="I74" s="22" t="s">
        <v>24</v>
      </c>
      <c r="J74" s="22" t="s">
        <v>24</v>
      </c>
      <c r="K74" s="28"/>
      <c r="L74" s="28"/>
      <c r="M74" s="28"/>
      <c r="N74" s="70"/>
      <c r="O74" s="23"/>
      <c r="P74" s="24">
        <f t="shared" si="5"/>
        <v>0</v>
      </c>
      <c r="Q74" s="25" t="str">
        <f t="shared" si="6"/>
        <v>F</v>
      </c>
      <c r="R74" s="26" t="str">
        <f t="shared" si="7"/>
        <v>Kém</v>
      </c>
      <c r="S74" s="27" t="str">
        <f t="shared" si="8"/>
        <v/>
      </c>
      <c r="T74" s="18" t="e">
        <f>VLOOKUP(V74,#REF!,2,0)</f>
        <v>#REF!</v>
      </c>
      <c r="U74" s="3"/>
      <c r="V74" s="34" t="str">
        <f>C74&amp;$W$1&amp;$W$2</f>
        <v>BAS1112</v>
      </c>
      <c r="W74" s="65" t="str">
        <f t="shared" si="9"/>
        <v>Thi lại</v>
      </c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</row>
    <row r="75" spans="2:38" ht="18.75" hidden="1" customHeight="1">
      <c r="B75" s="17">
        <v>72</v>
      </c>
      <c r="C75" s="18"/>
      <c r="D75" s="19"/>
      <c r="E75" s="20"/>
      <c r="F75" s="18"/>
      <c r="G75" s="22" t="s">
        <v>24</v>
      </c>
      <c r="H75" s="22" t="s">
        <v>24</v>
      </c>
      <c r="I75" s="22" t="s">
        <v>24</v>
      </c>
      <c r="J75" s="22" t="s">
        <v>24</v>
      </c>
      <c r="K75" s="28"/>
      <c r="L75" s="28"/>
      <c r="M75" s="28"/>
      <c r="N75" s="70"/>
      <c r="O75" s="23"/>
      <c r="P75" s="24">
        <f t="shared" si="5"/>
        <v>0</v>
      </c>
      <c r="Q75" s="25" t="str">
        <f t="shared" si="6"/>
        <v>F</v>
      </c>
      <c r="R75" s="26" t="str">
        <f t="shared" si="7"/>
        <v>Kém</v>
      </c>
      <c r="S75" s="27" t="str">
        <f t="shared" si="8"/>
        <v/>
      </c>
      <c r="T75" s="21" t="e">
        <f>VLOOKUP(V75,#REF!,2,0)</f>
        <v>#REF!</v>
      </c>
      <c r="U75" s="3"/>
      <c r="V75" s="34" t="str">
        <f>C75&amp;$W$1&amp;$W$2</f>
        <v>BAS1112</v>
      </c>
      <c r="W75" s="65" t="str">
        <f t="shared" si="9"/>
        <v>Thi lại</v>
      </c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</row>
    <row r="76" spans="2:38" ht="18.75" hidden="1" customHeight="1">
      <c r="B76" s="17">
        <v>73</v>
      </c>
      <c r="C76" s="18"/>
      <c r="D76" s="19"/>
      <c r="E76" s="20"/>
      <c r="F76" s="18"/>
      <c r="G76" s="22" t="s">
        <v>24</v>
      </c>
      <c r="H76" s="22" t="s">
        <v>24</v>
      </c>
      <c r="I76" s="22" t="s">
        <v>24</v>
      </c>
      <c r="J76" s="22" t="s">
        <v>24</v>
      </c>
      <c r="K76" s="28"/>
      <c r="L76" s="28"/>
      <c r="M76" s="28"/>
      <c r="N76" s="70"/>
      <c r="O76" s="23"/>
      <c r="P76" s="24">
        <f t="shared" si="5"/>
        <v>0</v>
      </c>
      <c r="Q76" s="25" t="str">
        <f t="shared" si="6"/>
        <v>F</v>
      </c>
      <c r="R76" s="26" t="str">
        <f t="shared" si="7"/>
        <v>Kém</v>
      </c>
      <c r="S76" s="27" t="str">
        <f t="shared" si="8"/>
        <v/>
      </c>
      <c r="T76" s="21" t="e">
        <f>VLOOKUP(V76,#REF!,2,0)</f>
        <v>#REF!</v>
      </c>
      <c r="U76" s="3"/>
      <c r="V76" s="34" t="str">
        <f>C76&amp;$W$1&amp;$W$2</f>
        <v>BAS1112</v>
      </c>
      <c r="W76" s="65" t="str">
        <f t="shared" si="9"/>
        <v>Thi lại</v>
      </c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</row>
    <row r="77" spans="2:38" ht="18.75" hidden="1" customHeight="1">
      <c r="B77" s="17">
        <v>74</v>
      </c>
      <c r="C77" s="18"/>
      <c r="D77" s="19"/>
      <c r="E77" s="20"/>
      <c r="F77" s="18"/>
      <c r="G77" s="22" t="s">
        <v>24</v>
      </c>
      <c r="H77" s="22" t="s">
        <v>24</v>
      </c>
      <c r="I77" s="22" t="s">
        <v>24</v>
      </c>
      <c r="J77" s="22" t="s">
        <v>24</v>
      </c>
      <c r="K77" s="28"/>
      <c r="L77" s="28"/>
      <c r="M77" s="28"/>
      <c r="N77" s="70"/>
      <c r="O77" s="23"/>
      <c r="P77" s="24">
        <f t="shared" si="5"/>
        <v>0</v>
      </c>
      <c r="Q77" s="25" t="str">
        <f t="shared" si="6"/>
        <v>F</v>
      </c>
      <c r="R77" s="26" t="str">
        <f t="shared" si="7"/>
        <v>Kém</v>
      </c>
      <c r="S77" s="27" t="str">
        <f t="shared" si="8"/>
        <v/>
      </c>
      <c r="T77" s="21" t="e">
        <f>VLOOKUP(V77,#REF!,2,0)</f>
        <v>#REF!</v>
      </c>
      <c r="U77" s="3"/>
      <c r="V77" s="34" t="str">
        <f>C77&amp;$W$1&amp;$W$2</f>
        <v>BAS1112</v>
      </c>
      <c r="W77" s="65" t="str">
        <f t="shared" si="9"/>
        <v>Thi lại</v>
      </c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</row>
    <row r="78" spans="2:38" ht="18.75" hidden="1" customHeight="1">
      <c r="B78" s="17">
        <v>75</v>
      </c>
      <c r="C78" s="18"/>
      <c r="D78" s="19"/>
      <c r="E78" s="20"/>
      <c r="F78" s="18"/>
      <c r="G78" s="22" t="s">
        <v>24</v>
      </c>
      <c r="H78" s="22" t="s">
        <v>24</v>
      </c>
      <c r="I78" s="22" t="s">
        <v>24</v>
      </c>
      <c r="J78" s="22" t="s">
        <v>24</v>
      </c>
      <c r="K78" s="28"/>
      <c r="L78" s="28"/>
      <c r="M78" s="28"/>
      <c r="N78" s="70"/>
      <c r="O78" s="23"/>
      <c r="P78" s="24">
        <f t="shared" si="5"/>
        <v>0</v>
      </c>
      <c r="Q78" s="25" t="str">
        <f t="shared" si="6"/>
        <v>F</v>
      </c>
      <c r="R78" s="26" t="str">
        <f t="shared" si="7"/>
        <v>Kém</v>
      </c>
      <c r="S78" s="27" t="str">
        <f t="shared" si="8"/>
        <v/>
      </c>
      <c r="T78" s="21" t="e">
        <f>VLOOKUP(V78,#REF!,2,0)</f>
        <v>#REF!</v>
      </c>
      <c r="U78" s="3"/>
      <c r="V78" s="34" t="str">
        <f>C78&amp;$W$1&amp;$W$2</f>
        <v>BAS1112</v>
      </c>
      <c r="W78" s="65" t="str">
        <f t="shared" si="9"/>
        <v>Thi lại</v>
      </c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</row>
    <row r="79" spans="2:38" ht="18.75" hidden="1" customHeight="1">
      <c r="B79" s="17">
        <v>76</v>
      </c>
      <c r="C79" s="18"/>
      <c r="D79" s="19"/>
      <c r="E79" s="20"/>
      <c r="F79" s="18"/>
      <c r="G79" s="22" t="s">
        <v>24</v>
      </c>
      <c r="H79" s="22" t="s">
        <v>24</v>
      </c>
      <c r="I79" s="22" t="s">
        <v>24</v>
      </c>
      <c r="J79" s="22" t="s">
        <v>24</v>
      </c>
      <c r="K79" s="28"/>
      <c r="L79" s="28"/>
      <c r="M79" s="28"/>
      <c r="N79" s="70"/>
      <c r="O79" s="23"/>
      <c r="P79" s="24">
        <f t="shared" si="5"/>
        <v>0</v>
      </c>
      <c r="Q79" s="25" t="str">
        <f t="shared" si="6"/>
        <v>F</v>
      </c>
      <c r="R79" s="26" t="str">
        <f t="shared" si="7"/>
        <v>Kém</v>
      </c>
      <c r="S79" s="27" t="str">
        <f t="shared" si="8"/>
        <v/>
      </c>
      <c r="T79" s="21" t="e">
        <f>VLOOKUP(V79,#REF!,2,0)</f>
        <v>#REF!</v>
      </c>
      <c r="U79" s="3"/>
      <c r="V79" s="34" t="str">
        <f>C79&amp;$W$1&amp;$W$2</f>
        <v>BAS1112</v>
      </c>
      <c r="W79" s="65" t="str">
        <f t="shared" si="9"/>
        <v>Thi lại</v>
      </c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</row>
    <row r="80" spans="2:38" ht="18.75" hidden="1" customHeight="1">
      <c r="B80" s="17">
        <v>77</v>
      </c>
      <c r="C80" s="18"/>
      <c r="D80" s="19"/>
      <c r="E80" s="20"/>
      <c r="F80" s="18"/>
      <c r="G80" s="22" t="s">
        <v>24</v>
      </c>
      <c r="H80" s="22" t="s">
        <v>24</v>
      </c>
      <c r="I80" s="22" t="s">
        <v>24</v>
      </c>
      <c r="J80" s="22" t="s">
        <v>24</v>
      </c>
      <c r="K80" s="28"/>
      <c r="L80" s="28"/>
      <c r="M80" s="28"/>
      <c r="N80" s="70"/>
      <c r="O80" s="23"/>
      <c r="P80" s="24">
        <f t="shared" si="5"/>
        <v>0</v>
      </c>
      <c r="Q80" s="25" t="str">
        <f t="shared" si="6"/>
        <v>F</v>
      </c>
      <c r="R80" s="26" t="str">
        <f t="shared" si="7"/>
        <v>Kém</v>
      </c>
      <c r="S80" s="27" t="str">
        <f t="shared" si="8"/>
        <v/>
      </c>
      <c r="T80" s="21" t="e">
        <f>VLOOKUP(V80,#REF!,2,0)</f>
        <v>#REF!</v>
      </c>
      <c r="U80" s="3"/>
      <c r="V80" s="34" t="str">
        <f>C80&amp;$W$1&amp;$W$2</f>
        <v>BAS1112</v>
      </c>
      <c r="W80" s="65" t="str">
        <f t="shared" si="9"/>
        <v>Thi lại</v>
      </c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</row>
    <row r="81" spans="2:38" ht="18.75" hidden="1" customHeight="1">
      <c r="B81" s="17">
        <v>78</v>
      </c>
      <c r="C81" s="18"/>
      <c r="D81" s="19"/>
      <c r="E81" s="20"/>
      <c r="F81" s="18"/>
      <c r="G81" s="22" t="s">
        <v>24</v>
      </c>
      <c r="H81" s="22" t="s">
        <v>24</v>
      </c>
      <c r="I81" s="22" t="s">
        <v>24</v>
      </c>
      <c r="J81" s="22" t="s">
        <v>24</v>
      </c>
      <c r="K81" s="28"/>
      <c r="L81" s="28"/>
      <c r="M81" s="28"/>
      <c r="N81" s="70"/>
      <c r="O81" s="23"/>
      <c r="P81" s="24">
        <f t="shared" si="5"/>
        <v>0</v>
      </c>
      <c r="Q81" s="25" t="str">
        <f t="shared" si="6"/>
        <v>F</v>
      </c>
      <c r="R81" s="26" t="str">
        <f t="shared" si="7"/>
        <v>Kém</v>
      </c>
      <c r="S81" s="27" t="str">
        <f t="shared" si="8"/>
        <v/>
      </c>
      <c r="T81" s="21" t="e">
        <f>VLOOKUP(V81,#REF!,2,0)</f>
        <v>#REF!</v>
      </c>
      <c r="U81" s="3"/>
      <c r="V81" s="34" t="str">
        <f>C81&amp;$W$1&amp;$W$2</f>
        <v>BAS1112</v>
      </c>
      <c r="W81" s="65" t="str">
        <f t="shared" si="9"/>
        <v>Thi lại</v>
      </c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</row>
    <row r="82" spans="2:38" ht="18.75" hidden="1" customHeight="1">
      <c r="B82" s="17">
        <v>79</v>
      </c>
      <c r="C82" s="18"/>
      <c r="D82" s="19"/>
      <c r="E82" s="20"/>
      <c r="F82" s="18"/>
      <c r="G82" s="22" t="s">
        <v>24</v>
      </c>
      <c r="H82" s="22" t="s">
        <v>24</v>
      </c>
      <c r="I82" s="22" t="s">
        <v>24</v>
      </c>
      <c r="J82" s="22" t="s">
        <v>24</v>
      </c>
      <c r="K82" s="28"/>
      <c r="L82" s="28"/>
      <c r="M82" s="28"/>
      <c r="N82" s="70"/>
      <c r="O82" s="23"/>
      <c r="P82" s="24">
        <f t="shared" si="5"/>
        <v>0</v>
      </c>
      <c r="Q82" s="25" t="str">
        <f t="shared" si="6"/>
        <v>F</v>
      </c>
      <c r="R82" s="26" t="str">
        <f t="shared" si="7"/>
        <v>Kém</v>
      </c>
      <c r="S82" s="27" t="str">
        <f t="shared" si="8"/>
        <v/>
      </c>
      <c r="T82" s="21" t="e">
        <f>VLOOKUP(V82,#REF!,2,0)</f>
        <v>#REF!</v>
      </c>
      <c r="U82" s="3"/>
      <c r="V82" s="34" t="str">
        <f>C82&amp;$W$1&amp;$W$2</f>
        <v>BAS1112</v>
      </c>
      <c r="W82" s="65" t="str">
        <f t="shared" si="9"/>
        <v>Thi lại</v>
      </c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</row>
    <row r="83" spans="2:38" ht="18.75" hidden="1" customHeight="1">
      <c r="B83" s="17">
        <v>80</v>
      </c>
      <c r="C83" s="18"/>
      <c r="D83" s="19"/>
      <c r="E83" s="20"/>
      <c r="F83" s="18"/>
      <c r="G83" s="22" t="s">
        <v>24</v>
      </c>
      <c r="H83" s="22" t="s">
        <v>24</v>
      </c>
      <c r="I83" s="22" t="s">
        <v>24</v>
      </c>
      <c r="J83" s="22" t="s">
        <v>24</v>
      </c>
      <c r="K83" s="28"/>
      <c r="L83" s="28"/>
      <c r="M83" s="28"/>
      <c r="N83" s="70"/>
      <c r="O83" s="23"/>
      <c r="P83" s="24">
        <f t="shared" si="5"/>
        <v>0</v>
      </c>
      <c r="Q83" s="25" t="str">
        <f t="shared" si="6"/>
        <v>F</v>
      </c>
      <c r="R83" s="26" t="str">
        <f t="shared" si="7"/>
        <v>Kém</v>
      </c>
      <c r="S83" s="27" t="str">
        <f t="shared" si="8"/>
        <v/>
      </c>
      <c r="T83" s="21" t="e">
        <f>VLOOKUP(V83,#REF!,2,0)</f>
        <v>#REF!</v>
      </c>
      <c r="U83" s="3"/>
      <c r="V83" s="34" t="str">
        <f>C83&amp;$W$1&amp;$W$2</f>
        <v>BAS1112</v>
      </c>
      <c r="W83" s="65" t="str">
        <f t="shared" si="9"/>
        <v>Thi lại</v>
      </c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</row>
    <row r="84" spans="2:38" ht="18.75" hidden="1" customHeight="1">
      <c r="B84" s="17">
        <v>81</v>
      </c>
      <c r="C84" s="18"/>
      <c r="D84" s="19"/>
      <c r="E84" s="20"/>
      <c r="F84" s="18"/>
      <c r="G84" s="22" t="s">
        <v>24</v>
      </c>
      <c r="H84" s="22" t="s">
        <v>24</v>
      </c>
      <c r="I84" s="22" t="s">
        <v>24</v>
      </c>
      <c r="J84" s="22" t="s">
        <v>24</v>
      </c>
      <c r="K84" s="28"/>
      <c r="L84" s="28"/>
      <c r="M84" s="28"/>
      <c r="N84" s="70"/>
      <c r="O84" s="23"/>
      <c r="P84" s="24">
        <f t="shared" si="5"/>
        <v>0</v>
      </c>
      <c r="Q84" s="25" t="str">
        <f t="shared" si="6"/>
        <v>F</v>
      </c>
      <c r="R84" s="26" t="str">
        <f t="shared" si="7"/>
        <v>Kém</v>
      </c>
      <c r="S84" s="27" t="str">
        <f t="shared" si="8"/>
        <v/>
      </c>
      <c r="T84" s="21" t="e">
        <f>VLOOKUP(V84,#REF!,2,0)</f>
        <v>#REF!</v>
      </c>
      <c r="U84" s="3"/>
      <c r="V84" s="34" t="str">
        <f>C84&amp;$W$1&amp;$W$2</f>
        <v>BAS1112</v>
      </c>
      <c r="W84" s="65" t="str">
        <f t="shared" si="9"/>
        <v>Thi lại</v>
      </c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</row>
    <row r="85" spans="2:38" ht="18.75" hidden="1" customHeight="1">
      <c r="B85" s="17">
        <v>82</v>
      </c>
      <c r="C85" s="18"/>
      <c r="D85" s="19"/>
      <c r="E85" s="20"/>
      <c r="F85" s="18"/>
      <c r="G85" s="22" t="s">
        <v>24</v>
      </c>
      <c r="H85" s="22" t="s">
        <v>24</v>
      </c>
      <c r="I85" s="22" t="s">
        <v>24</v>
      </c>
      <c r="J85" s="22" t="s">
        <v>24</v>
      </c>
      <c r="K85" s="28"/>
      <c r="L85" s="28"/>
      <c r="M85" s="28"/>
      <c r="N85" s="70"/>
      <c r="O85" s="23"/>
      <c r="P85" s="24">
        <f t="shared" si="5"/>
        <v>0</v>
      </c>
      <c r="Q85" s="25" t="str">
        <f t="shared" si="6"/>
        <v>F</v>
      </c>
      <c r="R85" s="26" t="str">
        <f t="shared" si="7"/>
        <v>Kém</v>
      </c>
      <c r="S85" s="27" t="str">
        <f t="shared" si="8"/>
        <v/>
      </c>
      <c r="T85" s="21" t="e">
        <f>VLOOKUP(V85,#REF!,2,0)</f>
        <v>#REF!</v>
      </c>
      <c r="U85" s="3"/>
      <c r="V85" s="34" t="str">
        <f>C85&amp;$W$1&amp;$W$2</f>
        <v>BAS1112</v>
      </c>
      <c r="W85" s="65" t="str">
        <f t="shared" si="9"/>
        <v>Thi lại</v>
      </c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</row>
    <row r="86" spans="2:38" ht="18.75" hidden="1" customHeight="1">
      <c r="B86" s="17">
        <v>83</v>
      </c>
      <c r="C86" s="18"/>
      <c r="D86" s="19"/>
      <c r="E86" s="20"/>
      <c r="F86" s="18"/>
      <c r="G86" s="22" t="s">
        <v>24</v>
      </c>
      <c r="H86" s="22" t="s">
        <v>24</v>
      </c>
      <c r="I86" s="22" t="s">
        <v>24</v>
      </c>
      <c r="J86" s="22" t="s">
        <v>24</v>
      </c>
      <c r="K86" s="28"/>
      <c r="L86" s="28"/>
      <c r="M86" s="28"/>
      <c r="N86" s="70"/>
      <c r="O86" s="23"/>
      <c r="P86" s="24">
        <f t="shared" si="5"/>
        <v>0</v>
      </c>
      <c r="Q86" s="25" t="str">
        <f t="shared" si="6"/>
        <v>F</v>
      </c>
      <c r="R86" s="26" t="str">
        <f t="shared" si="7"/>
        <v>Kém</v>
      </c>
      <c r="S86" s="27" t="str">
        <f t="shared" si="8"/>
        <v/>
      </c>
      <c r="T86" s="21" t="e">
        <f>VLOOKUP(V86,#REF!,2,0)</f>
        <v>#REF!</v>
      </c>
      <c r="U86" s="3"/>
      <c r="V86" s="34" t="str">
        <f>C86&amp;$W$1&amp;$W$2</f>
        <v>BAS1112</v>
      </c>
      <c r="W86" s="65" t="str">
        <f t="shared" si="9"/>
        <v>Thi lại</v>
      </c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</row>
    <row r="87" spans="2:38" ht="18.75" hidden="1" customHeight="1">
      <c r="B87" s="17">
        <v>84</v>
      </c>
      <c r="C87" s="18"/>
      <c r="D87" s="19"/>
      <c r="E87" s="20"/>
      <c r="F87" s="18"/>
      <c r="G87" s="22" t="s">
        <v>24</v>
      </c>
      <c r="H87" s="22" t="s">
        <v>24</v>
      </c>
      <c r="I87" s="22" t="s">
        <v>24</v>
      </c>
      <c r="J87" s="22" t="s">
        <v>24</v>
      </c>
      <c r="K87" s="28"/>
      <c r="L87" s="28"/>
      <c r="M87" s="28"/>
      <c r="N87" s="70"/>
      <c r="O87" s="23"/>
      <c r="P87" s="24">
        <f t="shared" si="5"/>
        <v>0</v>
      </c>
      <c r="Q87" s="25" t="str">
        <f t="shared" si="6"/>
        <v>F</v>
      </c>
      <c r="R87" s="26" t="str">
        <f t="shared" si="7"/>
        <v>Kém</v>
      </c>
      <c r="S87" s="27" t="str">
        <f t="shared" si="8"/>
        <v/>
      </c>
      <c r="T87" s="21" t="e">
        <f>VLOOKUP(V87,#REF!,2,0)</f>
        <v>#REF!</v>
      </c>
      <c r="U87" s="3"/>
      <c r="V87" s="34" t="str">
        <f>C87&amp;$W$1&amp;$W$2</f>
        <v>BAS1112</v>
      </c>
      <c r="W87" s="65" t="str">
        <f t="shared" si="9"/>
        <v>Thi lại</v>
      </c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</row>
    <row r="88" spans="2:38" ht="18.75" hidden="1" customHeight="1">
      <c r="B88" s="17">
        <v>85</v>
      </c>
      <c r="C88" s="18"/>
      <c r="D88" s="19"/>
      <c r="E88" s="20"/>
      <c r="F88" s="18"/>
      <c r="G88" s="22" t="s">
        <v>24</v>
      </c>
      <c r="H88" s="22" t="s">
        <v>24</v>
      </c>
      <c r="I88" s="22" t="s">
        <v>24</v>
      </c>
      <c r="J88" s="22" t="s">
        <v>24</v>
      </c>
      <c r="K88" s="28"/>
      <c r="L88" s="28"/>
      <c r="M88" s="28"/>
      <c r="N88" s="70"/>
      <c r="O88" s="23"/>
      <c r="P88" s="24">
        <f t="shared" si="5"/>
        <v>0</v>
      </c>
      <c r="Q88" s="25" t="str">
        <f t="shared" si="6"/>
        <v>F</v>
      </c>
      <c r="R88" s="26" t="str">
        <f t="shared" si="7"/>
        <v>Kém</v>
      </c>
      <c r="S88" s="27" t="str">
        <f t="shared" si="8"/>
        <v/>
      </c>
      <c r="T88" s="21" t="e">
        <f>VLOOKUP(V88,#REF!,2,0)</f>
        <v>#REF!</v>
      </c>
      <c r="U88" s="3"/>
      <c r="V88" s="34" t="str">
        <f>C88&amp;$W$1&amp;$W$2</f>
        <v>BAS1112</v>
      </c>
      <c r="W88" s="65" t="str">
        <f t="shared" si="9"/>
        <v>Thi lại</v>
      </c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</row>
    <row r="89" spans="2:38" ht="18.75" hidden="1" customHeight="1">
      <c r="B89" s="17">
        <v>86</v>
      </c>
      <c r="C89" s="18"/>
      <c r="D89" s="19"/>
      <c r="E89" s="20"/>
      <c r="F89" s="18"/>
      <c r="G89" s="22" t="s">
        <v>24</v>
      </c>
      <c r="H89" s="22" t="s">
        <v>24</v>
      </c>
      <c r="I89" s="22" t="s">
        <v>24</v>
      </c>
      <c r="J89" s="22" t="s">
        <v>24</v>
      </c>
      <c r="K89" s="28"/>
      <c r="L89" s="28"/>
      <c r="M89" s="28"/>
      <c r="N89" s="70"/>
      <c r="O89" s="23"/>
      <c r="P89" s="24">
        <f t="shared" si="5"/>
        <v>0</v>
      </c>
      <c r="Q89" s="25" t="str">
        <f t="shared" si="6"/>
        <v>F</v>
      </c>
      <c r="R89" s="26" t="str">
        <f t="shared" si="7"/>
        <v>Kém</v>
      </c>
      <c r="S89" s="27" t="str">
        <f t="shared" si="8"/>
        <v/>
      </c>
      <c r="T89" s="21" t="e">
        <f>VLOOKUP(V89,#REF!,2,0)</f>
        <v>#REF!</v>
      </c>
      <c r="U89" s="3"/>
      <c r="V89" s="34" t="str">
        <f>C89&amp;$W$1&amp;$W$2</f>
        <v>BAS1112</v>
      </c>
      <c r="W89" s="65" t="str">
        <f t="shared" si="9"/>
        <v>Thi lại</v>
      </c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</row>
    <row r="90" spans="2:38" ht="18.75" hidden="1" customHeight="1">
      <c r="B90" s="17">
        <v>87</v>
      </c>
      <c r="C90" s="18"/>
      <c r="D90" s="19"/>
      <c r="E90" s="20"/>
      <c r="F90" s="18"/>
      <c r="G90" s="22" t="s">
        <v>24</v>
      </c>
      <c r="H90" s="22" t="s">
        <v>24</v>
      </c>
      <c r="I90" s="22" t="s">
        <v>24</v>
      </c>
      <c r="J90" s="22" t="s">
        <v>24</v>
      </c>
      <c r="K90" s="28"/>
      <c r="L90" s="28"/>
      <c r="M90" s="28"/>
      <c r="N90" s="70"/>
      <c r="O90" s="23"/>
      <c r="P90" s="24">
        <f t="shared" si="5"/>
        <v>0</v>
      </c>
      <c r="Q90" s="25" t="str">
        <f t="shared" si="6"/>
        <v>F</v>
      </c>
      <c r="R90" s="26" t="str">
        <f t="shared" si="7"/>
        <v>Kém</v>
      </c>
      <c r="S90" s="27" t="str">
        <f t="shared" si="8"/>
        <v/>
      </c>
      <c r="T90" s="21" t="e">
        <f>VLOOKUP(V90,#REF!,2,0)</f>
        <v>#REF!</v>
      </c>
      <c r="U90" s="3"/>
      <c r="V90" s="34" t="str">
        <f>C90&amp;$W$1&amp;$W$2</f>
        <v>BAS1112</v>
      </c>
      <c r="W90" s="65" t="str">
        <f t="shared" si="9"/>
        <v>Thi lại</v>
      </c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</row>
    <row r="91" spans="2:38" ht="18.75" hidden="1" customHeight="1">
      <c r="B91" s="17">
        <v>88</v>
      </c>
      <c r="C91" s="18"/>
      <c r="D91" s="19"/>
      <c r="E91" s="20"/>
      <c r="F91" s="18"/>
      <c r="G91" s="22" t="s">
        <v>24</v>
      </c>
      <c r="H91" s="22" t="s">
        <v>24</v>
      </c>
      <c r="I91" s="22" t="s">
        <v>24</v>
      </c>
      <c r="J91" s="22" t="s">
        <v>24</v>
      </c>
      <c r="K91" s="28"/>
      <c r="L91" s="28"/>
      <c r="M91" s="28"/>
      <c r="N91" s="70"/>
      <c r="O91" s="23"/>
      <c r="P91" s="24">
        <f t="shared" si="5"/>
        <v>0</v>
      </c>
      <c r="Q91" s="25" t="str">
        <f t="shared" si="6"/>
        <v>F</v>
      </c>
      <c r="R91" s="26" t="str">
        <f t="shared" si="7"/>
        <v>Kém</v>
      </c>
      <c r="S91" s="27" t="str">
        <f t="shared" si="8"/>
        <v/>
      </c>
      <c r="T91" s="21" t="e">
        <f>VLOOKUP(V91,#REF!,2,0)</f>
        <v>#REF!</v>
      </c>
      <c r="U91" s="3"/>
      <c r="V91" s="34" t="str">
        <f>C91&amp;$W$1&amp;$W$2</f>
        <v>BAS1112</v>
      </c>
      <c r="W91" s="65" t="str">
        <f t="shared" si="9"/>
        <v>Thi lại</v>
      </c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</row>
    <row r="92" spans="2:38" ht="18.75" hidden="1" customHeight="1">
      <c r="B92" s="17">
        <v>89</v>
      </c>
      <c r="C92" s="18"/>
      <c r="D92" s="19"/>
      <c r="E92" s="20"/>
      <c r="F92" s="18"/>
      <c r="G92" s="22" t="s">
        <v>24</v>
      </c>
      <c r="H92" s="22" t="s">
        <v>24</v>
      </c>
      <c r="I92" s="22" t="s">
        <v>24</v>
      </c>
      <c r="J92" s="22" t="s">
        <v>24</v>
      </c>
      <c r="K92" s="28"/>
      <c r="L92" s="28"/>
      <c r="M92" s="28"/>
      <c r="N92" s="70"/>
      <c r="O92" s="23"/>
      <c r="P92" s="24">
        <f t="shared" si="5"/>
        <v>0</v>
      </c>
      <c r="Q92" s="25" t="str">
        <f t="shared" si="6"/>
        <v>F</v>
      </c>
      <c r="R92" s="26" t="str">
        <f t="shared" si="7"/>
        <v>Kém</v>
      </c>
      <c r="S92" s="27" t="str">
        <f t="shared" si="8"/>
        <v/>
      </c>
      <c r="T92" s="21" t="e">
        <f>VLOOKUP(V92,#REF!,2,0)</f>
        <v>#REF!</v>
      </c>
      <c r="U92" s="3"/>
      <c r="V92" s="34" t="str">
        <f>C92&amp;$W$1&amp;$W$2</f>
        <v>BAS1112</v>
      </c>
      <c r="W92" s="65" t="str">
        <f t="shared" si="9"/>
        <v>Thi lại</v>
      </c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</row>
    <row r="93" spans="2:38" ht="18.75" hidden="1" customHeight="1">
      <c r="B93" s="17">
        <v>90</v>
      </c>
      <c r="C93" s="18"/>
      <c r="D93" s="19"/>
      <c r="E93" s="20"/>
      <c r="F93" s="18"/>
      <c r="G93" s="22" t="s">
        <v>24</v>
      </c>
      <c r="H93" s="22" t="s">
        <v>24</v>
      </c>
      <c r="I93" s="22" t="s">
        <v>24</v>
      </c>
      <c r="J93" s="22" t="s">
        <v>24</v>
      </c>
      <c r="K93" s="28"/>
      <c r="L93" s="28"/>
      <c r="M93" s="28"/>
      <c r="N93" s="70"/>
      <c r="O93" s="23"/>
      <c r="P93" s="24">
        <f t="shared" si="5"/>
        <v>0</v>
      </c>
      <c r="Q93" s="25" t="str">
        <f t="shared" si="6"/>
        <v>F</v>
      </c>
      <c r="R93" s="26" t="str">
        <f t="shared" si="7"/>
        <v>Kém</v>
      </c>
      <c r="S93" s="27" t="str">
        <f t="shared" si="8"/>
        <v/>
      </c>
      <c r="T93" s="21" t="e">
        <f>VLOOKUP(V93,#REF!,2,0)</f>
        <v>#REF!</v>
      </c>
      <c r="U93" s="3"/>
      <c r="V93" s="34" t="str">
        <f>C93&amp;$W$1&amp;$W$2</f>
        <v>BAS1112</v>
      </c>
      <c r="W93" s="65" t="str">
        <f t="shared" si="9"/>
        <v>Thi lại</v>
      </c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</row>
    <row r="94" spans="2:38" ht="18.75" hidden="1" customHeight="1">
      <c r="B94" s="17">
        <v>91</v>
      </c>
      <c r="C94" s="18"/>
      <c r="D94" s="19"/>
      <c r="E94" s="20"/>
      <c r="F94" s="18"/>
      <c r="G94" s="22" t="s">
        <v>24</v>
      </c>
      <c r="H94" s="22" t="s">
        <v>24</v>
      </c>
      <c r="I94" s="22" t="s">
        <v>24</v>
      </c>
      <c r="J94" s="22" t="s">
        <v>24</v>
      </c>
      <c r="K94" s="28"/>
      <c r="L94" s="28"/>
      <c r="M94" s="28"/>
      <c r="N94" s="70"/>
      <c r="O94" s="23"/>
      <c r="P94" s="24">
        <f t="shared" si="5"/>
        <v>0</v>
      </c>
      <c r="Q94" s="25" t="str">
        <f t="shared" si="6"/>
        <v>F</v>
      </c>
      <c r="R94" s="26" t="str">
        <f t="shared" si="7"/>
        <v>Kém</v>
      </c>
      <c r="S94" s="27" t="str">
        <f t="shared" si="8"/>
        <v/>
      </c>
      <c r="T94" s="21" t="e">
        <f>VLOOKUP(V94,#REF!,2,0)</f>
        <v>#REF!</v>
      </c>
      <c r="U94" s="3"/>
      <c r="V94" s="34" t="str">
        <f>C94&amp;$W$1&amp;$W$2</f>
        <v>BAS1112</v>
      </c>
      <c r="W94" s="65" t="str">
        <f t="shared" si="9"/>
        <v>Thi lại</v>
      </c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</row>
    <row r="95" spans="2:38" ht="18.75" hidden="1" customHeight="1">
      <c r="B95" s="17">
        <v>92</v>
      </c>
      <c r="C95" s="18"/>
      <c r="D95" s="19"/>
      <c r="E95" s="20"/>
      <c r="F95" s="18"/>
      <c r="G95" s="22" t="s">
        <v>24</v>
      </c>
      <c r="H95" s="22" t="s">
        <v>24</v>
      </c>
      <c r="I95" s="22" t="s">
        <v>24</v>
      </c>
      <c r="J95" s="22" t="s">
        <v>24</v>
      </c>
      <c r="K95" s="28"/>
      <c r="L95" s="28"/>
      <c r="M95" s="28"/>
      <c r="N95" s="70"/>
      <c r="O95" s="23"/>
      <c r="P95" s="24">
        <f t="shared" si="5"/>
        <v>0</v>
      </c>
      <c r="Q95" s="25" t="str">
        <f t="shared" si="6"/>
        <v>F</v>
      </c>
      <c r="R95" s="26" t="str">
        <f t="shared" si="7"/>
        <v>Kém</v>
      </c>
      <c r="S95" s="27" t="str">
        <f t="shared" si="8"/>
        <v/>
      </c>
      <c r="T95" s="21" t="e">
        <f>VLOOKUP(V95,#REF!,2,0)</f>
        <v>#REF!</v>
      </c>
      <c r="U95" s="3"/>
      <c r="V95" s="34" t="str">
        <f>C95&amp;$W$1&amp;$W$2</f>
        <v>BAS1112</v>
      </c>
      <c r="W95" s="65" t="str">
        <f t="shared" si="9"/>
        <v>Thi lại</v>
      </c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</row>
    <row r="96" spans="2:38" ht="18.75" hidden="1" customHeight="1">
      <c r="B96" s="17">
        <v>93</v>
      </c>
      <c r="C96" s="18"/>
      <c r="D96" s="19"/>
      <c r="E96" s="20"/>
      <c r="F96" s="18"/>
      <c r="G96" s="22" t="s">
        <v>24</v>
      </c>
      <c r="H96" s="22" t="s">
        <v>24</v>
      </c>
      <c r="I96" s="22" t="s">
        <v>24</v>
      </c>
      <c r="J96" s="22" t="s">
        <v>24</v>
      </c>
      <c r="K96" s="28"/>
      <c r="L96" s="28"/>
      <c r="M96" s="28"/>
      <c r="N96" s="70"/>
      <c r="O96" s="23"/>
      <c r="P96" s="24">
        <f t="shared" si="5"/>
        <v>0</v>
      </c>
      <c r="Q96" s="25" t="str">
        <f t="shared" si="6"/>
        <v>F</v>
      </c>
      <c r="R96" s="26" t="str">
        <f t="shared" si="7"/>
        <v>Kém</v>
      </c>
      <c r="S96" s="27" t="str">
        <f t="shared" si="8"/>
        <v/>
      </c>
      <c r="T96" s="21" t="e">
        <f>VLOOKUP(V96,#REF!,2,0)</f>
        <v>#REF!</v>
      </c>
      <c r="U96" s="3"/>
      <c r="V96" s="34" t="str">
        <f>C96&amp;$W$1&amp;$W$2</f>
        <v>BAS1112</v>
      </c>
      <c r="W96" s="65" t="str">
        <f t="shared" si="9"/>
        <v>Thi lại</v>
      </c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</row>
    <row r="97" spans="2:38" ht="18.75" hidden="1" customHeight="1">
      <c r="B97" s="17">
        <v>94</v>
      </c>
      <c r="C97" s="18"/>
      <c r="D97" s="19"/>
      <c r="E97" s="20"/>
      <c r="F97" s="18"/>
      <c r="G97" s="22" t="s">
        <v>24</v>
      </c>
      <c r="H97" s="22" t="s">
        <v>24</v>
      </c>
      <c r="I97" s="22" t="s">
        <v>24</v>
      </c>
      <c r="J97" s="22" t="s">
        <v>24</v>
      </c>
      <c r="K97" s="28"/>
      <c r="L97" s="28"/>
      <c r="M97" s="28"/>
      <c r="N97" s="70"/>
      <c r="O97" s="23"/>
      <c r="P97" s="24">
        <f t="shared" si="5"/>
        <v>0</v>
      </c>
      <c r="Q97" s="25" t="str">
        <f t="shared" si="6"/>
        <v>F</v>
      </c>
      <c r="R97" s="26" t="str">
        <f t="shared" si="7"/>
        <v>Kém</v>
      </c>
      <c r="S97" s="27" t="str">
        <f t="shared" si="8"/>
        <v/>
      </c>
      <c r="T97" s="21" t="e">
        <f>VLOOKUP(V97,#REF!,2,0)</f>
        <v>#REF!</v>
      </c>
      <c r="U97" s="3"/>
      <c r="V97" s="34" t="str">
        <f>C97&amp;$W$1&amp;$W$2</f>
        <v>BAS1112</v>
      </c>
      <c r="W97" s="65" t="str">
        <f t="shared" si="9"/>
        <v>Thi lại</v>
      </c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</row>
    <row r="98" spans="2:38" ht="18.75" hidden="1" customHeight="1">
      <c r="B98" s="17">
        <v>95</v>
      </c>
      <c r="C98" s="18"/>
      <c r="D98" s="19"/>
      <c r="E98" s="20"/>
      <c r="F98" s="18"/>
      <c r="G98" s="22" t="s">
        <v>24</v>
      </c>
      <c r="H98" s="22" t="s">
        <v>24</v>
      </c>
      <c r="I98" s="22" t="s">
        <v>24</v>
      </c>
      <c r="J98" s="22" t="s">
        <v>24</v>
      </c>
      <c r="K98" s="28"/>
      <c r="L98" s="28"/>
      <c r="M98" s="28"/>
      <c r="N98" s="70"/>
      <c r="O98" s="23"/>
      <c r="P98" s="24">
        <f t="shared" si="5"/>
        <v>0</v>
      </c>
      <c r="Q98" s="25" t="str">
        <f t="shared" si="6"/>
        <v>F</v>
      </c>
      <c r="R98" s="26" t="str">
        <f t="shared" si="7"/>
        <v>Kém</v>
      </c>
      <c r="S98" s="27" t="str">
        <f t="shared" si="8"/>
        <v/>
      </c>
      <c r="T98" s="21" t="e">
        <f>VLOOKUP(V98,#REF!,2,0)</f>
        <v>#REF!</v>
      </c>
      <c r="U98" s="3"/>
      <c r="V98" s="34" t="str">
        <f>C98&amp;$W$1&amp;$W$2</f>
        <v>BAS1112</v>
      </c>
      <c r="W98" s="65" t="str">
        <f t="shared" si="9"/>
        <v>Thi lại</v>
      </c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</row>
    <row r="99" spans="2:38" ht="18.75" hidden="1" customHeight="1">
      <c r="B99" s="17">
        <v>96</v>
      </c>
      <c r="C99" s="18"/>
      <c r="D99" s="19"/>
      <c r="E99" s="20"/>
      <c r="F99" s="18"/>
      <c r="G99" s="22" t="s">
        <v>24</v>
      </c>
      <c r="H99" s="22" t="s">
        <v>24</v>
      </c>
      <c r="I99" s="22" t="s">
        <v>24</v>
      </c>
      <c r="J99" s="22" t="s">
        <v>24</v>
      </c>
      <c r="K99" s="28"/>
      <c r="L99" s="28"/>
      <c r="M99" s="28"/>
      <c r="N99" s="70"/>
      <c r="O99" s="23"/>
      <c r="P99" s="24">
        <f t="shared" si="5"/>
        <v>0</v>
      </c>
      <c r="Q99" s="25" t="str">
        <f t="shared" si="6"/>
        <v>F</v>
      </c>
      <c r="R99" s="26" t="str">
        <f t="shared" si="7"/>
        <v>Kém</v>
      </c>
      <c r="S99" s="27" t="str">
        <f t="shared" si="8"/>
        <v/>
      </c>
      <c r="T99" s="21" t="e">
        <f>VLOOKUP(V99,#REF!,2,0)</f>
        <v>#REF!</v>
      </c>
      <c r="U99" s="3"/>
      <c r="V99" s="34" t="str">
        <f>C99&amp;$W$1&amp;$W$2</f>
        <v>BAS1112</v>
      </c>
      <c r="W99" s="65" t="str">
        <f t="shared" si="9"/>
        <v>Thi lại</v>
      </c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</row>
    <row r="100" spans="2:38" ht="18.75" hidden="1" customHeight="1">
      <c r="B100" s="17">
        <v>97</v>
      </c>
      <c r="C100" s="18"/>
      <c r="D100" s="19"/>
      <c r="E100" s="20"/>
      <c r="F100" s="18"/>
      <c r="G100" s="22" t="s">
        <v>24</v>
      </c>
      <c r="H100" s="22" t="s">
        <v>24</v>
      </c>
      <c r="I100" s="22" t="s">
        <v>24</v>
      </c>
      <c r="J100" s="22" t="s">
        <v>24</v>
      </c>
      <c r="K100" s="28"/>
      <c r="L100" s="28"/>
      <c r="M100" s="28"/>
      <c r="N100" s="70"/>
      <c r="O100" s="23"/>
      <c r="P100" s="24">
        <f t="shared" si="5"/>
        <v>0</v>
      </c>
      <c r="Q100" s="25" t="str">
        <f t="shared" si="6"/>
        <v>F</v>
      </c>
      <c r="R100" s="26" t="str">
        <f t="shared" si="7"/>
        <v>Kém</v>
      </c>
      <c r="S100" s="27" t="str">
        <f t="shared" si="8"/>
        <v/>
      </c>
      <c r="T100" s="21" t="e">
        <f>VLOOKUP(V100,#REF!,2,0)</f>
        <v>#REF!</v>
      </c>
      <c r="U100" s="3"/>
      <c r="V100" s="34" t="str">
        <f>C100&amp;$W$1&amp;$W$2</f>
        <v>BAS1112</v>
      </c>
      <c r="W100" s="65" t="str">
        <f t="shared" si="9"/>
        <v>Thi lại</v>
      </c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</row>
    <row r="101" spans="2:38" ht="18.75" hidden="1" customHeight="1">
      <c r="B101" s="17">
        <v>98</v>
      </c>
      <c r="C101" s="18"/>
      <c r="D101" s="19"/>
      <c r="E101" s="20"/>
      <c r="F101" s="18"/>
      <c r="G101" s="22" t="s">
        <v>24</v>
      </c>
      <c r="H101" s="22" t="s">
        <v>24</v>
      </c>
      <c r="I101" s="22" t="s">
        <v>24</v>
      </c>
      <c r="J101" s="22" t="s">
        <v>24</v>
      </c>
      <c r="K101" s="28"/>
      <c r="L101" s="28"/>
      <c r="M101" s="28"/>
      <c r="N101" s="70"/>
      <c r="O101" s="23"/>
      <c r="P101" s="24">
        <f t="shared" si="5"/>
        <v>0</v>
      </c>
      <c r="Q101" s="25" t="str">
        <f t="shared" si="6"/>
        <v>F</v>
      </c>
      <c r="R101" s="26" t="str">
        <f t="shared" si="7"/>
        <v>Kém</v>
      </c>
      <c r="S101" s="27" t="str">
        <f t="shared" si="8"/>
        <v/>
      </c>
      <c r="T101" s="21" t="e">
        <f>VLOOKUP(V101,#REF!,2,0)</f>
        <v>#REF!</v>
      </c>
      <c r="U101" s="3"/>
      <c r="V101" s="34" t="str">
        <f>C101&amp;$W$1&amp;$W$2</f>
        <v>BAS1112</v>
      </c>
      <c r="W101" s="65" t="str">
        <f t="shared" si="9"/>
        <v>Thi lại</v>
      </c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</row>
    <row r="102" spans="2:38" ht="18.75" hidden="1" customHeight="1">
      <c r="B102" s="17">
        <v>99</v>
      </c>
      <c r="C102" s="18"/>
      <c r="D102" s="19"/>
      <c r="E102" s="20"/>
      <c r="F102" s="18"/>
      <c r="G102" s="22" t="s">
        <v>24</v>
      </c>
      <c r="H102" s="22" t="s">
        <v>24</v>
      </c>
      <c r="I102" s="22" t="s">
        <v>24</v>
      </c>
      <c r="J102" s="22" t="s">
        <v>24</v>
      </c>
      <c r="K102" s="28"/>
      <c r="L102" s="28"/>
      <c r="M102" s="28"/>
      <c r="N102" s="70"/>
      <c r="O102" s="23"/>
      <c r="P102" s="24">
        <f t="shared" si="5"/>
        <v>0</v>
      </c>
      <c r="Q102" s="25" t="str">
        <f t="shared" si="6"/>
        <v>F</v>
      </c>
      <c r="R102" s="26" t="str">
        <f t="shared" si="7"/>
        <v>Kém</v>
      </c>
      <c r="S102" s="27" t="str">
        <f t="shared" si="8"/>
        <v/>
      </c>
      <c r="T102" s="21" t="e">
        <f>VLOOKUP(V102,#REF!,2,0)</f>
        <v>#REF!</v>
      </c>
      <c r="U102" s="3"/>
      <c r="V102" s="34" t="str">
        <f>C102&amp;$W$1&amp;$W$2</f>
        <v>BAS1112</v>
      </c>
      <c r="W102" s="65" t="str">
        <f t="shared" si="9"/>
        <v>Thi lại</v>
      </c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</row>
    <row r="103" spans="2:38" ht="18.75" hidden="1" customHeight="1">
      <c r="B103" s="17">
        <v>100</v>
      </c>
      <c r="C103" s="18"/>
      <c r="D103" s="19"/>
      <c r="E103" s="20"/>
      <c r="F103" s="18"/>
      <c r="G103" s="22" t="s">
        <v>24</v>
      </c>
      <c r="H103" s="22" t="s">
        <v>24</v>
      </c>
      <c r="I103" s="22" t="s">
        <v>24</v>
      </c>
      <c r="J103" s="22" t="s">
        <v>24</v>
      </c>
      <c r="K103" s="28"/>
      <c r="L103" s="28"/>
      <c r="M103" s="28"/>
      <c r="N103" s="70"/>
      <c r="O103" s="23"/>
      <c r="P103" s="24">
        <f t="shared" si="5"/>
        <v>0</v>
      </c>
      <c r="Q103" s="25" t="str">
        <f t="shared" si="6"/>
        <v>F</v>
      </c>
      <c r="R103" s="26" t="str">
        <f t="shared" si="7"/>
        <v>Kém</v>
      </c>
      <c r="S103" s="27" t="str">
        <f t="shared" si="8"/>
        <v/>
      </c>
      <c r="T103" s="21" t="e">
        <f>VLOOKUP(V103,#REF!,2,0)</f>
        <v>#REF!</v>
      </c>
      <c r="U103" s="3"/>
      <c r="V103" s="34" t="str">
        <f>C103&amp;$W$1&amp;$W$2</f>
        <v>BAS1112</v>
      </c>
      <c r="W103" s="65" t="str">
        <f t="shared" si="9"/>
        <v>Thi lại</v>
      </c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</row>
    <row r="104" spans="2:38" ht="18.75" hidden="1" customHeight="1">
      <c r="B104" s="17">
        <v>101</v>
      </c>
      <c r="C104" s="18"/>
      <c r="D104" s="19"/>
      <c r="E104" s="20"/>
      <c r="F104" s="18"/>
      <c r="G104" s="22" t="s">
        <v>24</v>
      </c>
      <c r="H104" s="22" t="s">
        <v>24</v>
      </c>
      <c r="I104" s="22" t="s">
        <v>24</v>
      </c>
      <c r="J104" s="22" t="s">
        <v>24</v>
      </c>
      <c r="K104" s="28"/>
      <c r="L104" s="28"/>
      <c r="M104" s="28"/>
      <c r="N104" s="70"/>
      <c r="O104" s="23"/>
      <c r="P104" s="24">
        <f t="shared" si="5"/>
        <v>0</v>
      </c>
      <c r="Q104" s="25" t="str">
        <f t="shared" si="6"/>
        <v>F</v>
      </c>
      <c r="R104" s="26" t="str">
        <f t="shared" si="7"/>
        <v>Kém</v>
      </c>
      <c r="S104" s="27" t="str">
        <f t="shared" si="8"/>
        <v/>
      </c>
      <c r="T104" s="21" t="e">
        <f>VLOOKUP(V104,#REF!,2,0)</f>
        <v>#REF!</v>
      </c>
      <c r="U104" s="3"/>
      <c r="V104" s="34" t="str">
        <f>C104&amp;$W$1&amp;$W$2</f>
        <v>BAS1112</v>
      </c>
      <c r="W104" s="65" t="str">
        <f t="shared" si="9"/>
        <v>Thi lại</v>
      </c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</row>
    <row r="105" spans="2:38" ht="18.75" hidden="1" customHeight="1">
      <c r="B105" s="17">
        <v>102</v>
      </c>
      <c r="C105" s="18"/>
      <c r="D105" s="19"/>
      <c r="E105" s="20"/>
      <c r="F105" s="18"/>
      <c r="G105" s="22" t="s">
        <v>24</v>
      </c>
      <c r="H105" s="22" t="s">
        <v>24</v>
      </c>
      <c r="I105" s="22" t="s">
        <v>24</v>
      </c>
      <c r="J105" s="22" t="s">
        <v>24</v>
      </c>
      <c r="K105" s="28"/>
      <c r="L105" s="28"/>
      <c r="M105" s="28"/>
      <c r="N105" s="70"/>
      <c r="O105" s="23"/>
      <c r="P105" s="24">
        <f t="shared" si="5"/>
        <v>0</v>
      </c>
      <c r="Q105" s="25" t="str">
        <f t="shared" si="6"/>
        <v>F</v>
      </c>
      <c r="R105" s="26" t="str">
        <f t="shared" si="7"/>
        <v>Kém</v>
      </c>
      <c r="S105" s="27" t="str">
        <f t="shared" si="8"/>
        <v/>
      </c>
      <c r="T105" s="21" t="e">
        <f>VLOOKUP(V105,#REF!,2,0)</f>
        <v>#REF!</v>
      </c>
      <c r="U105" s="3"/>
      <c r="V105" s="34" t="str">
        <f>C105&amp;$W$1&amp;$W$2</f>
        <v>BAS1112</v>
      </c>
      <c r="W105" s="65" t="str">
        <f t="shared" si="9"/>
        <v>Thi lại</v>
      </c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</row>
    <row r="106" spans="2:38" ht="18.75" hidden="1" customHeight="1">
      <c r="B106" s="17">
        <v>103</v>
      </c>
      <c r="C106" s="18"/>
      <c r="D106" s="19"/>
      <c r="E106" s="20"/>
      <c r="F106" s="18"/>
      <c r="G106" s="22" t="s">
        <v>24</v>
      </c>
      <c r="H106" s="22" t="s">
        <v>24</v>
      </c>
      <c r="I106" s="22" t="s">
        <v>24</v>
      </c>
      <c r="J106" s="22" t="s">
        <v>24</v>
      </c>
      <c r="K106" s="28"/>
      <c r="L106" s="28"/>
      <c r="M106" s="28"/>
      <c r="N106" s="70"/>
      <c r="O106" s="23"/>
      <c r="P106" s="24">
        <f t="shared" si="5"/>
        <v>0</v>
      </c>
      <c r="Q106" s="25" t="str">
        <f t="shared" si="6"/>
        <v>F</v>
      </c>
      <c r="R106" s="26" t="str">
        <f t="shared" si="7"/>
        <v>Kém</v>
      </c>
      <c r="S106" s="27" t="str">
        <f t="shared" si="8"/>
        <v/>
      </c>
      <c r="T106" s="21" t="e">
        <f>VLOOKUP(V106,#REF!,2,0)</f>
        <v>#REF!</v>
      </c>
      <c r="U106" s="3"/>
      <c r="V106" s="34" t="str">
        <f>C106&amp;$W$1&amp;$W$2</f>
        <v>BAS1112</v>
      </c>
      <c r="W106" s="65" t="str">
        <f t="shared" si="9"/>
        <v>Thi lại</v>
      </c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</row>
    <row r="107" spans="2:38" ht="18.75" hidden="1" customHeight="1">
      <c r="B107" s="17">
        <v>104</v>
      </c>
      <c r="C107" s="18"/>
      <c r="D107" s="19"/>
      <c r="E107" s="20"/>
      <c r="F107" s="18"/>
      <c r="G107" s="22" t="s">
        <v>24</v>
      </c>
      <c r="H107" s="22" t="s">
        <v>24</v>
      </c>
      <c r="I107" s="22" t="s">
        <v>24</v>
      </c>
      <c r="J107" s="22" t="s">
        <v>24</v>
      </c>
      <c r="K107" s="28"/>
      <c r="L107" s="28"/>
      <c r="M107" s="28"/>
      <c r="N107" s="70"/>
      <c r="O107" s="23"/>
      <c r="P107" s="24">
        <f t="shared" si="5"/>
        <v>0</v>
      </c>
      <c r="Q107" s="25" t="str">
        <f t="shared" si="6"/>
        <v>F</v>
      </c>
      <c r="R107" s="26" t="str">
        <f t="shared" si="7"/>
        <v>Kém</v>
      </c>
      <c r="S107" s="27" t="str">
        <f t="shared" si="8"/>
        <v/>
      </c>
      <c r="T107" s="21" t="e">
        <f>VLOOKUP(V107,#REF!,2,0)</f>
        <v>#REF!</v>
      </c>
      <c r="U107" s="3"/>
      <c r="V107" s="34" t="str">
        <f>C107&amp;$W$1&amp;$W$2</f>
        <v>BAS1112</v>
      </c>
      <c r="W107" s="65" t="str">
        <f t="shared" si="9"/>
        <v>Thi lại</v>
      </c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</row>
    <row r="108" spans="2:38" ht="18.75" hidden="1" customHeight="1">
      <c r="B108" s="17">
        <v>105</v>
      </c>
      <c r="C108" s="18"/>
      <c r="D108" s="19"/>
      <c r="E108" s="20"/>
      <c r="F108" s="18"/>
      <c r="G108" s="22" t="s">
        <v>24</v>
      </c>
      <c r="H108" s="22" t="s">
        <v>24</v>
      </c>
      <c r="I108" s="22" t="s">
        <v>24</v>
      </c>
      <c r="J108" s="22" t="s">
        <v>24</v>
      </c>
      <c r="K108" s="28"/>
      <c r="L108" s="28"/>
      <c r="M108" s="28"/>
      <c r="N108" s="70"/>
      <c r="O108" s="23"/>
      <c r="P108" s="24">
        <f t="shared" si="5"/>
        <v>0</v>
      </c>
      <c r="Q108" s="25" t="str">
        <f t="shared" si="6"/>
        <v>F</v>
      </c>
      <c r="R108" s="26" t="str">
        <f t="shared" si="7"/>
        <v>Kém</v>
      </c>
      <c r="S108" s="27" t="str">
        <f t="shared" si="8"/>
        <v/>
      </c>
      <c r="T108" s="21" t="e">
        <f>VLOOKUP(V108,#REF!,2,0)</f>
        <v>#REF!</v>
      </c>
      <c r="U108" s="3"/>
      <c r="V108" s="34" t="str">
        <f>C108&amp;$W$1&amp;$W$2</f>
        <v>BAS1112</v>
      </c>
      <c r="W108" s="65" t="str">
        <f t="shared" si="9"/>
        <v>Thi lại</v>
      </c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</row>
    <row r="109" spans="2:38" ht="18.75" hidden="1" customHeight="1">
      <c r="B109" s="17">
        <v>106</v>
      </c>
      <c r="C109" s="18"/>
      <c r="D109" s="19"/>
      <c r="E109" s="20"/>
      <c r="F109" s="18"/>
      <c r="G109" s="22" t="s">
        <v>24</v>
      </c>
      <c r="H109" s="22" t="s">
        <v>24</v>
      </c>
      <c r="I109" s="22" t="s">
        <v>24</v>
      </c>
      <c r="J109" s="22" t="s">
        <v>24</v>
      </c>
      <c r="K109" s="28"/>
      <c r="L109" s="28"/>
      <c r="M109" s="28"/>
      <c r="N109" s="70"/>
      <c r="O109" s="23"/>
      <c r="P109" s="24">
        <f t="shared" si="5"/>
        <v>0</v>
      </c>
      <c r="Q109" s="25" t="str">
        <f t="shared" si="6"/>
        <v>F</v>
      </c>
      <c r="R109" s="26" t="str">
        <f t="shared" si="7"/>
        <v>Kém</v>
      </c>
      <c r="S109" s="27" t="str">
        <f t="shared" si="8"/>
        <v/>
      </c>
      <c r="T109" s="21" t="e">
        <f>VLOOKUP(V109,#REF!,2,0)</f>
        <v>#REF!</v>
      </c>
      <c r="U109" s="3"/>
      <c r="V109" s="34" t="str">
        <f>C109&amp;$W$1&amp;$W$2</f>
        <v>BAS1112</v>
      </c>
      <c r="W109" s="65" t="str">
        <f t="shared" si="9"/>
        <v>Thi lại</v>
      </c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</row>
    <row r="110" spans="2:38" ht="18.75" hidden="1" customHeight="1">
      <c r="B110" s="17">
        <v>107</v>
      </c>
      <c r="C110" s="18"/>
      <c r="D110" s="19"/>
      <c r="E110" s="20"/>
      <c r="F110" s="18"/>
      <c r="G110" s="22" t="s">
        <v>24</v>
      </c>
      <c r="H110" s="22" t="s">
        <v>24</v>
      </c>
      <c r="I110" s="22" t="s">
        <v>24</v>
      </c>
      <c r="J110" s="22" t="s">
        <v>24</v>
      </c>
      <c r="K110" s="28"/>
      <c r="L110" s="28"/>
      <c r="M110" s="28"/>
      <c r="N110" s="70"/>
      <c r="O110" s="23"/>
      <c r="P110" s="24">
        <f t="shared" si="5"/>
        <v>0</v>
      </c>
      <c r="Q110" s="25" t="str">
        <f t="shared" si="6"/>
        <v>F</v>
      </c>
      <c r="R110" s="26" t="str">
        <f t="shared" si="7"/>
        <v>Kém</v>
      </c>
      <c r="S110" s="27" t="str">
        <f t="shared" si="8"/>
        <v/>
      </c>
      <c r="T110" s="21" t="e">
        <f>VLOOKUP(V110,#REF!,2,0)</f>
        <v>#REF!</v>
      </c>
      <c r="U110" s="3"/>
      <c r="V110" s="34" t="str">
        <f>C110&amp;$W$1&amp;$W$2</f>
        <v>BAS1112</v>
      </c>
      <c r="W110" s="65" t="str">
        <f t="shared" si="9"/>
        <v>Thi lại</v>
      </c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</row>
    <row r="111" spans="2:38" ht="18.75" hidden="1" customHeight="1">
      <c r="B111" s="17">
        <v>108</v>
      </c>
      <c r="C111" s="18"/>
      <c r="D111" s="19"/>
      <c r="E111" s="20"/>
      <c r="F111" s="18"/>
      <c r="G111" s="22" t="s">
        <v>24</v>
      </c>
      <c r="H111" s="22" t="s">
        <v>24</v>
      </c>
      <c r="I111" s="22" t="s">
        <v>24</v>
      </c>
      <c r="J111" s="22" t="s">
        <v>24</v>
      </c>
      <c r="K111" s="28"/>
      <c r="L111" s="28"/>
      <c r="M111" s="28"/>
      <c r="N111" s="70"/>
      <c r="O111" s="23"/>
      <c r="P111" s="24">
        <f t="shared" si="5"/>
        <v>0</v>
      </c>
      <c r="Q111" s="25" t="str">
        <f t="shared" si="6"/>
        <v>F</v>
      </c>
      <c r="R111" s="26" t="str">
        <f t="shared" si="7"/>
        <v>Kém</v>
      </c>
      <c r="S111" s="27" t="str">
        <f t="shared" si="8"/>
        <v/>
      </c>
      <c r="T111" s="21" t="e">
        <f>VLOOKUP(V111,#REF!,2,0)</f>
        <v>#REF!</v>
      </c>
      <c r="U111" s="3"/>
      <c r="V111" s="34" t="str">
        <f>C111&amp;$W$1&amp;$W$2</f>
        <v>BAS1112</v>
      </c>
      <c r="W111" s="65" t="str">
        <f t="shared" si="9"/>
        <v>Thi lại</v>
      </c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</row>
    <row r="112" spans="2:38" ht="18.75" hidden="1" customHeight="1">
      <c r="B112" s="17">
        <v>109</v>
      </c>
      <c r="C112" s="18"/>
      <c r="D112" s="19"/>
      <c r="E112" s="20"/>
      <c r="F112" s="18"/>
      <c r="G112" s="22" t="s">
        <v>24</v>
      </c>
      <c r="H112" s="22" t="s">
        <v>24</v>
      </c>
      <c r="I112" s="22" t="s">
        <v>24</v>
      </c>
      <c r="J112" s="22" t="s">
        <v>24</v>
      </c>
      <c r="K112" s="28"/>
      <c r="L112" s="28"/>
      <c r="M112" s="28"/>
      <c r="N112" s="70"/>
      <c r="O112" s="23"/>
      <c r="P112" s="24">
        <f t="shared" si="5"/>
        <v>0</v>
      </c>
      <c r="Q112" s="25" t="str">
        <f t="shared" si="6"/>
        <v>F</v>
      </c>
      <c r="R112" s="26" t="str">
        <f t="shared" si="7"/>
        <v>Kém</v>
      </c>
      <c r="S112" s="27" t="str">
        <f t="shared" si="8"/>
        <v/>
      </c>
      <c r="T112" s="21" t="e">
        <f>VLOOKUP(V112,#REF!,2,0)</f>
        <v>#REF!</v>
      </c>
      <c r="U112" s="3"/>
      <c r="V112" s="34" t="str">
        <f>C112&amp;$W$1&amp;$W$2</f>
        <v>BAS1112</v>
      </c>
      <c r="W112" s="65" t="str">
        <f t="shared" si="9"/>
        <v>Thi lại</v>
      </c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</row>
    <row r="113" spans="2:38" ht="18.75" hidden="1" customHeight="1">
      <c r="B113" s="17">
        <v>110</v>
      </c>
      <c r="C113" s="18"/>
      <c r="D113" s="19"/>
      <c r="E113" s="20"/>
      <c r="F113" s="18"/>
      <c r="G113" s="22" t="s">
        <v>24</v>
      </c>
      <c r="H113" s="22" t="s">
        <v>24</v>
      </c>
      <c r="I113" s="22" t="s">
        <v>24</v>
      </c>
      <c r="J113" s="22" t="s">
        <v>24</v>
      </c>
      <c r="K113" s="28"/>
      <c r="L113" s="28"/>
      <c r="M113" s="28"/>
      <c r="N113" s="70"/>
      <c r="O113" s="23"/>
      <c r="P113" s="24">
        <f t="shared" si="5"/>
        <v>0</v>
      </c>
      <c r="Q113" s="25" t="str">
        <f t="shared" si="6"/>
        <v>F</v>
      </c>
      <c r="R113" s="26" t="str">
        <f t="shared" si="7"/>
        <v>Kém</v>
      </c>
      <c r="S113" s="27" t="str">
        <f t="shared" si="8"/>
        <v/>
      </c>
      <c r="T113" s="21" t="e">
        <f>VLOOKUP(V113,#REF!,2,0)</f>
        <v>#REF!</v>
      </c>
      <c r="U113" s="3"/>
      <c r="V113" s="34" t="str">
        <f>C113&amp;$W$1&amp;$W$2</f>
        <v>BAS1112</v>
      </c>
      <c r="W113" s="65" t="str">
        <f t="shared" si="9"/>
        <v>Thi lại</v>
      </c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</row>
    <row r="114" spans="2:38" ht="18.75" hidden="1" customHeight="1">
      <c r="B114" s="17">
        <v>111</v>
      </c>
      <c r="C114" s="18"/>
      <c r="D114" s="19"/>
      <c r="E114" s="20"/>
      <c r="F114" s="18"/>
      <c r="G114" s="22" t="s">
        <v>24</v>
      </c>
      <c r="H114" s="22" t="s">
        <v>24</v>
      </c>
      <c r="I114" s="22" t="s">
        <v>24</v>
      </c>
      <c r="J114" s="22" t="s">
        <v>24</v>
      </c>
      <c r="K114" s="28"/>
      <c r="L114" s="28"/>
      <c r="M114" s="28"/>
      <c r="N114" s="70"/>
      <c r="O114" s="23"/>
      <c r="P114" s="24">
        <f t="shared" si="5"/>
        <v>0</v>
      </c>
      <c r="Q114" s="25" t="str">
        <f t="shared" si="6"/>
        <v>F</v>
      </c>
      <c r="R114" s="26" t="str">
        <f t="shared" si="7"/>
        <v>Kém</v>
      </c>
      <c r="S114" s="27" t="str">
        <f t="shared" si="8"/>
        <v/>
      </c>
      <c r="T114" s="21" t="e">
        <f>VLOOKUP(V114,#REF!,2,0)</f>
        <v>#REF!</v>
      </c>
      <c r="U114" s="3"/>
      <c r="V114" s="34" t="str">
        <f>C114&amp;$W$1&amp;$W$2</f>
        <v>BAS1112</v>
      </c>
      <c r="W114" s="65" t="str">
        <f t="shared" si="9"/>
        <v>Thi lại</v>
      </c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</row>
    <row r="115" spans="2:38" ht="18.75" hidden="1" customHeight="1">
      <c r="B115" s="17">
        <v>112</v>
      </c>
      <c r="C115" s="18"/>
      <c r="D115" s="19"/>
      <c r="E115" s="20"/>
      <c r="F115" s="18"/>
      <c r="G115" s="22" t="s">
        <v>24</v>
      </c>
      <c r="H115" s="22" t="s">
        <v>24</v>
      </c>
      <c r="I115" s="22" t="s">
        <v>24</v>
      </c>
      <c r="J115" s="22" t="s">
        <v>24</v>
      </c>
      <c r="K115" s="28"/>
      <c r="L115" s="28"/>
      <c r="M115" s="28"/>
      <c r="N115" s="70"/>
      <c r="O115" s="23"/>
      <c r="P115" s="24">
        <f t="shared" si="5"/>
        <v>0</v>
      </c>
      <c r="Q115" s="25" t="str">
        <f t="shared" si="6"/>
        <v>F</v>
      </c>
      <c r="R115" s="26" t="str">
        <f t="shared" si="7"/>
        <v>Kém</v>
      </c>
      <c r="S115" s="27" t="str">
        <f t="shared" si="8"/>
        <v/>
      </c>
      <c r="T115" s="21" t="e">
        <f>VLOOKUP(V115,#REF!,2,0)</f>
        <v>#REF!</v>
      </c>
      <c r="U115" s="3"/>
      <c r="V115" s="34" t="str">
        <f>C115&amp;$W$1&amp;$W$2</f>
        <v>BAS1112</v>
      </c>
      <c r="W115" s="65" t="str">
        <f t="shared" si="9"/>
        <v>Thi lại</v>
      </c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53"/>
      <c r="AL115" s="53"/>
    </row>
    <row r="116" spans="2:38" ht="18.75" hidden="1" customHeight="1">
      <c r="B116" s="17">
        <v>113</v>
      </c>
      <c r="C116" s="18"/>
      <c r="D116" s="19"/>
      <c r="E116" s="20"/>
      <c r="F116" s="18"/>
      <c r="G116" s="22" t="s">
        <v>24</v>
      </c>
      <c r="H116" s="22" t="s">
        <v>24</v>
      </c>
      <c r="I116" s="22" t="s">
        <v>24</v>
      </c>
      <c r="J116" s="22" t="s">
        <v>24</v>
      </c>
      <c r="K116" s="28"/>
      <c r="L116" s="28"/>
      <c r="M116" s="28"/>
      <c r="N116" s="70"/>
      <c r="O116" s="23"/>
      <c r="P116" s="24">
        <f t="shared" si="5"/>
        <v>0</v>
      </c>
      <c r="Q116" s="25" t="str">
        <f t="shared" si="6"/>
        <v>F</v>
      </c>
      <c r="R116" s="26" t="str">
        <f t="shared" si="7"/>
        <v>Kém</v>
      </c>
      <c r="S116" s="27" t="str">
        <f t="shared" si="8"/>
        <v/>
      </c>
      <c r="T116" s="21" t="e">
        <f>VLOOKUP(V116,#REF!,2,0)</f>
        <v>#REF!</v>
      </c>
      <c r="U116" s="3"/>
      <c r="V116" s="34" t="str">
        <f>C116&amp;$W$1&amp;$W$2</f>
        <v>BAS1112</v>
      </c>
      <c r="W116" s="65" t="str">
        <f t="shared" si="9"/>
        <v>Thi lại</v>
      </c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</row>
    <row r="117" spans="2:38" ht="18.75" hidden="1" customHeight="1">
      <c r="B117" s="17">
        <v>114</v>
      </c>
      <c r="C117" s="18"/>
      <c r="D117" s="19"/>
      <c r="E117" s="20"/>
      <c r="F117" s="18"/>
      <c r="G117" s="22" t="s">
        <v>24</v>
      </c>
      <c r="H117" s="22" t="s">
        <v>24</v>
      </c>
      <c r="I117" s="22" t="s">
        <v>24</v>
      </c>
      <c r="J117" s="22" t="s">
        <v>24</v>
      </c>
      <c r="K117" s="28"/>
      <c r="L117" s="28"/>
      <c r="M117" s="28"/>
      <c r="N117" s="70"/>
      <c r="O117" s="23"/>
      <c r="P117" s="24">
        <f t="shared" si="5"/>
        <v>0</v>
      </c>
      <c r="Q117" s="25" t="str">
        <f t="shared" si="6"/>
        <v>F</v>
      </c>
      <c r="R117" s="26" t="str">
        <f t="shared" si="7"/>
        <v>Kém</v>
      </c>
      <c r="S117" s="27" t="str">
        <f t="shared" si="8"/>
        <v/>
      </c>
      <c r="T117" s="21" t="e">
        <f>VLOOKUP(V117,#REF!,2,0)</f>
        <v>#REF!</v>
      </c>
      <c r="U117" s="3"/>
      <c r="V117" s="34" t="str">
        <f>C117&amp;$W$1&amp;$W$2</f>
        <v>BAS1112</v>
      </c>
      <c r="W117" s="65" t="str">
        <f t="shared" si="9"/>
        <v>Thi lại</v>
      </c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</row>
    <row r="118" spans="2:38" ht="18.75" hidden="1" customHeight="1">
      <c r="B118" s="17">
        <v>115</v>
      </c>
      <c r="C118" s="18"/>
      <c r="D118" s="19"/>
      <c r="E118" s="20"/>
      <c r="F118" s="18"/>
      <c r="G118" s="22" t="s">
        <v>24</v>
      </c>
      <c r="H118" s="22" t="s">
        <v>24</v>
      </c>
      <c r="I118" s="22" t="s">
        <v>24</v>
      </c>
      <c r="J118" s="22" t="s">
        <v>24</v>
      </c>
      <c r="K118" s="28"/>
      <c r="L118" s="28"/>
      <c r="M118" s="28"/>
      <c r="N118" s="70"/>
      <c r="O118" s="23"/>
      <c r="P118" s="24">
        <f t="shared" si="5"/>
        <v>0</v>
      </c>
      <c r="Q118" s="25" t="str">
        <f t="shared" si="6"/>
        <v>F</v>
      </c>
      <c r="R118" s="26" t="str">
        <f t="shared" si="7"/>
        <v>Kém</v>
      </c>
      <c r="S118" s="27" t="str">
        <f t="shared" si="8"/>
        <v/>
      </c>
      <c r="T118" s="21" t="e">
        <f>VLOOKUP(V118,#REF!,2,0)</f>
        <v>#REF!</v>
      </c>
      <c r="U118" s="3"/>
      <c r="V118" s="34" t="str">
        <f>C118&amp;$W$1&amp;$W$2</f>
        <v>BAS1112</v>
      </c>
      <c r="W118" s="65" t="str">
        <f t="shared" si="9"/>
        <v>Thi lại</v>
      </c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</row>
    <row r="119" spans="2:38" ht="18.75" hidden="1" customHeight="1">
      <c r="B119" s="17">
        <v>116</v>
      </c>
      <c r="C119" s="18"/>
      <c r="D119" s="19"/>
      <c r="E119" s="20"/>
      <c r="F119" s="18"/>
      <c r="G119" s="22" t="s">
        <v>24</v>
      </c>
      <c r="H119" s="22" t="s">
        <v>24</v>
      </c>
      <c r="I119" s="22" t="s">
        <v>24</v>
      </c>
      <c r="J119" s="22" t="s">
        <v>24</v>
      </c>
      <c r="K119" s="28"/>
      <c r="L119" s="28"/>
      <c r="M119" s="28"/>
      <c r="N119" s="70"/>
      <c r="O119" s="23"/>
      <c r="P119" s="24">
        <f t="shared" si="5"/>
        <v>0</v>
      </c>
      <c r="Q119" s="25" t="str">
        <f t="shared" si="6"/>
        <v>F</v>
      </c>
      <c r="R119" s="26" t="str">
        <f t="shared" si="7"/>
        <v>Kém</v>
      </c>
      <c r="S119" s="27" t="str">
        <f t="shared" si="8"/>
        <v/>
      </c>
      <c r="T119" s="21" t="e">
        <f>VLOOKUP(V119,#REF!,2,0)</f>
        <v>#REF!</v>
      </c>
      <c r="U119" s="3"/>
      <c r="V119" s="34" t="str">
        <f>C119&amp;$W$1&amp;$W$2</f>
        <v>BAS1112</v>
      </c>
      <c r="W119" s="65" t="str">
        <f t="shared" si="9"/>
        <v>Thi lại</v>
      </c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</row>
    <row r="120" spans="2:38" ht="18.75" hidden="1" customHeight="1">
      <c r="B120" s="17">
        <v>117</v>
      </c>
      <c r="C120" s="18"/>
      <c r="D120" s="19"/>
      <c r="E120" s="20"/>
      <c r="F120" s="18"/>
      <c r="G120" s="22" t="s">
        <v>24</v>
      </c>
      <c r="H120" s="22" t="s">
        <v>24</v>
      </c>
      <c r="I120" s="22" t="s">
        <v>24</v>
      </c>
      <c r="J120" s="22" t="s">
        <v>24</v>
      </c>
      <c r="K120" s="28"/>
      <c r="L120" s="28"/>
      <c r="M120" s="28"/>
      <c r="N120" s="70"/>
      <c r="O120" s="23"/>
      <c r="P120" s="24">
        <f t="shared" si="5"/>
        <v>0</v>
      </c>
      <c r="Q120" s="25" t="str">
        <f t="shared" si="6"/>
        <v>F</v>
      </c>
      <c r="R120" s="26" t="str">
        <f t="shared" si="7"/>
        <v>Kém</v>
      </c>
      <c r="S120" s="27" t="str">
        <f t="shared" si="8"/>
        <v/>
      </c>
      <c r="T120" s="21" t="e">
        <f>VLOOKUP(V120,#REF!,2,0)</f>
        <v>#REF!</v>
      </c>
      <c r="U120" s="3"/>
      <c r="V120" s="34" t="str">
        <f>C120&amp;$W$1&amp;$W$2</f>
        <v>BAS1112</v>
      </c>
      <c r="W120" s="65" t="str">
        <f t="shared" si="9"/>
        <v>Thi lại</v>
      </c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</row>
    <row r="121" spans="2:38" ht="18.75" hidden="1" customHeight="1">
      <c r="B121" s="17">
        <v>118</v>
      </c>
      <c r="C121" s="18"/>
      <c r="D121" s="19"/>
      <c r="E121" s="20"/>
      <c r="F121" s="18"/>
      <c r="G121" s="22" t="s">
        <v>24</v>
      </c>
      <c r="H121" s="22" t="s">
        <v>24</v>
      </c>
      <c r="I121" s="22" t="s">
        <v>24</v>
      </c>
      <c r="J121" s="22" t="s">
        <v>24</v>
      </c>
      <c r="K121" s="28"/>
      <c r="L121" s="28"/>
      <c r="M121" s="28"/>
      <c r="N121" s="70"/>
      <c r="O121" s="23"/>
      <c r="P121" s="24">
        <f t="shared" si="5"/>
        <v>0</v>
      </c>
      <c r="Q121" s="25" t="str">
        <f t="shared" si="6"/>
        <v>F</v>
      </c>
      <c r="R121" s="26" t="str">
        <f t="shared" si="7"/>
        <v>Kém</v>
      </c>
      <c r="S121" s="27" t="str">
        <f t="shared" si="8"/>
        <v/>
      </c>
      <c r="T121" s="21" t="e">
        <f>VLOOKUP(V121,#REF!,2,0)</f>
        <v>#REF!</v>
      </c>
      <c r="U121" s="3"/>
      <c r="V121" s="34" t="str">
        <f>C121&amp;$W$1&amp;$W$2</f>
        <v>BAS1112</v>
      </c>
      <c r="W121" s="65" t="str">
        <f t="shared" si="9"/>
        <v>Thi lại</v>
      </c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</row>
    <row r="122" spans="2:38" ht="18.75" hidden="1" customHeight="1">
      <c r="B122" s="17">
        <v>119</v>
      </c>
      <c r="C122" s="18"/>
      <c r="D122" s="19"/>
      <c r="E122" s="20"/>
      <c r="F122" s="18"/>
      <c r="G122" s="22" t="s">
        <v>24</v>
      </c>
      <c r="H122" s="22" t="s">
        <v>24</v>
      </c>
      <c r="I122" s="22" t="s">
        <v>24</v>
      </c>
      <c r="J122" s="22" t="s">
        <v>24</v>
      </c>
      <c r="K122" s="28"/>
      <c r="L122" s="28"/>
      <c r="M122" s="28"/>
      <c r="N122" s="70"/>
      <c r="O122" s="23"/>
      <c r="P122" s="24">
        <f t="shared" si="5"/>
        <v>0</v>
      </c>
      <c r="Q122" s="25" t="str">
        <f t="shared" si="6"/>
        <v>F</v>
      </c>
      <c r="R122" s="26" t="str">
        <f t="shared" si="7"/>
        <v>Kém</v>
      </c>
      <c r="S122" s="27" t="str">
        <f t="shared" si="8"/>
        <v/>
      </c>
      <c r="T122" s="21" t="e">
        <f>VLOOKUP(V122,#REF!,2,0)</f>
        <v>#REF!</v>
      </c>
      <c r="U122" s="3"/>
      <c r="V122" s="34" t="str">
        <f>C122&amp;$W$1&amp;$W$2</f>
        <v>BAS1112</v>
      </c>
      <c r="W122" s="65" t="str">
        <f t="shared" si="9"/>
        <v>Thi lại</v>
      </c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</row>
    <row r="123" spans="2:38" ht="18.75" hidden="1" customHeight="1">
      <c r="B123" s="17">
        <v>120</v>
      </c>
      <c r="C123" s="18"/>
      <c r="D123" s="19"/>
      <c r="E123" s="20"/>
      <c r="F123" s="18"/>
      <c r="G123" s="22" t="s">
        <v>24</v>
      </c>
      <c r="H123" s="22" t="s">
        <v>24</v>
      </c>
      <c r="I123" s="22" t="s">
        <v>24</v>
      </c>
      <c r="J123" s="22" t="s">
        <v>24</v>
      </c>
      <c r="K123" s="28"/>
      <c r="L123" s="28"/>
      <c r="M123" s="28"/>
      <c r="N123" s="70"/>
      <c r="O123" s="23"/>
      <c r="P123" s="24">
        <f t="shared" si="5"/>
        <v>0</v>
      </c>
      <c r="Q123" s="25" t="str">
        <f t="shared" si="6"/>
        <v>F</v>
      </c>
      <c r="R123" s="26" t="str">
        <f t="shared" si="7"/>
        <v>Kém</v>
      </c>
      <c r="S123" s="27" t="str">
        <f t="shared" si="8"/>
        <v/>
      </c>
      <c r="T123" s="21" t="e">
        <f>VLOOKUP(V123,#REF!,2,0)</f>
        <v>#REF!</v>
      </c>
      <c r="U123" s="3"/>
      <c r="V123" s="34" t="str">
        <f>C123&amp;$W$1&amp;$W$2</f>
        <v>BAS1112</v>
      </c>
      <c r="W123" s="65" t="str">
        <f t="shared" si="9"/>
        <v>Thi lại</v>
      </c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</row>
    <row r="124" spans="2:38" ht="18.75" hidden="1" customHeight="1">
      <c r="B124" s="17">
        <v>121</v>
      </c>
      <c r="C124" s="18"/>
      <c r="D124" s="19"/>
      <c r="E124" s="20"/>
      <c r="F124" s="18"/>
      <c r="G124" s="22" t="s">
        <v>24</v>
      </c>
      <c r="H124" s="22" t="s">
        <v>24</v>
      </c>
      <c r="I124" s="22" t="s">
        <v>24</v>
      </c>
      <c r="J124" s="22" t="s">
        <v>24</v>
      </c>
      <c r="K124" s="28"/>
      <c r="L124" s="28"/>
      <c r="M124" s="28"/>
      <c r="N124" s="70"/>
      <c r="O124" s="23"/>
      <c r="P124" s="24">
        <f t="shared" si="5"/>
        <v>0</v>
      </c>
      <c r="Q124" s="25" t="str">
        <f t="shared" si="6"/>
        <v>F</v>
      </c>
      <c r="R124" s="26" t="str">
        <f t="shared" si="7"/>
        <v>Kém</v>
      </c>
      <c r="S124" s="27" t="str">
        <f t="shared" si="8"/>
        <v/>
      </c>
      <c r="T124" s="21" t="e">
        <f>VLOOKUP(V124,#REF!,2,0)</f>
        <v>#REF!</v>
      </c>
      <c r="U124" s="3"/>
      <c r="V124" s="34" t="str">
        <f>C124&amp;$W$1&amp;$W$2</f>
        <v>BAS1112</v>
      </c>
      <c r="W124" s="65" t="str">
        <f t="shared" si="9"/>
        <v>Thi lại</v>
      </c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</row>
    <row r="125" spans="2:38" ht="18.75" hidden="1" customHeight="1">
      <c r="B125" s="17">
        <v>122</v>
      </c>
      <c r="C125" s="18"/>
      <c r="D125" s="19"/>
      <c r="E125" s="20"/>
      <c r="F125" s="18"/>
      <c r="G125" s="22" t="s">
        <v>24</v>
      </c>
      <c r="H125" s="22" t="s">
        <v>24</v>
      </c>
      <c r="I125" s="22" t="s">
        <v>24</v>
      </c>
      <c r="J125" s="22" t="s">
        <v>24</v>
      </c>
      <c r="K125" s="28"/>
      <c r="L125" s="28"/>
      <c r="M125" s="28"/>
      <c r="N125" s="70"/>
      <c r="O125" s="23"/>
      <c r="P125" s="24">
        <f t="shared" si="5"/>
        <v>0</v>
      </c>
      <c r="Q125" s="25" t="str">
        <f t="shared" si="6"/>
        <v>F</v>
      </c>
      <c r="R125" s="26" t="str">
        <f t="shared" si="7"/>
        <v>Kém</v>
      </c>
      <c r="S125" s="27" t="str">
        <f t="shared" si="8"/>
        <v/>
      </c>
      <c r="T125" s="21" t="e">
        <f>VLOOKUP(V125,#REF!,2,0)</f>
        <v>#REF!</v>
      </c>
      <c r="U125" s="3"/>
      <c r="V125" s="34" t="str">
        <f>C125&amp;$W$1&amp;$W$2</f>
        <v>BAS1112</v>
      </c>
      <c r="W125" s="65" t="str">
        <f t="shared" si="9"/>
        <v>Thi lại</v>
      </c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</row>
    <row r="126" spans="2:38" ht="18.75" hidden="1" customHeight="1">
      <c r="B126" s="17">
        <v>123</v>
      </c>
      <c r="C126" s="18"/>
      <c r="D126" s="19"/>
      <c r="E126" s="20"/>
      <c r="F126" s="18"/>
      <c r="G126" s="22" t="s">
        <v>24</v>
      </c>
      <c r="H126" s="22" t="s">
        <v>24</v>
      </c>
      <c r="I126" s="22" t="s">
        <v>24</v>
      </c>
      <c r="J126" s="22" t="s">
        <v>24</v>
      </c>
      <c r="K126" s="28"/>
      <c r="L126" s="28"/>
      <c r="M126" s="28"/>
      <c r="N126" s="70"/>
      <c r="O126" s="23"/>
      <c r="P126" s="24">
        <f t="shared" si="5"/>
        <v>0</v>
      </c>
      <c r="Q126" s="25" t="str">
        <f t="shared" si="6"/>
        <v>F</v>
      </c>
      <c r="R126" s="26" t="str">
        <f t="shared" si="7"/>
        <v>Kém</v>
      </c>
      <c r="S126" s="27" t="str">
        <f t="shared" si="8"/>
        <v/>
      </c>
      <c r="T126" s="21" t="e">
        <f>VLOOKUP(V126,#REF!,2,0)</f>
        <v>#REF!</v>
      </c>
      <c r="U126" s="3"/>
      <c r="V126" s="34" t="str">
        <f>C126&amp;$W$1&amp;$W$2</f>
        <v>BAS1112</v>
      </c>
      <c r="W126" s="65" t="str">
        <f t="shared" si="9"/>
        <v>Thi lại</v>
      </c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</row>
    <row r="127" spans="2:38" ht="18.75" hidden="1" customHeight="1">
      <c r="B127" s="17">
        <v>124</v>
      </c>
      <c r="C127" s="18"/>
      <c r="D127" s="19"/>
      <c r="E127" s="20"/>
      <c r="F127" s="18"/>
      <c r="G127" s="22" t="s">
        <v>24</v>
      </c>
      <c r="H127" s="22" t="s">
        <v>24</v>
      </c>
      <c r="I127" s="22" t="s">
        <v>24</v>
      </c>
      <c r="J127" s="22" t="s">
        <v>24</v>
      </c>
      <c r="K127" s="28"/>
      <c r="L127" s="28"/>
      <c r="M127" s="28"/>
      <c r="N127" s="70"/>
      <c r="O127" s="23"/>
      <c r="P127" s="24">
        <f t="shared" si="5"/>
        <v>0</v>
      </c>
      <c r="Q127" s="25" t="str">
        <f t="shared" si="6"/>
        <v>F</v>
      </c>
      <c r="R127" s="26" t="str">
        <f t="shared" si="7"/>
        <v>Kém</v>
      </c>
      <c r="S127" s="27" t="str">
        <f t="shared" si="8"/>
        <v/>
      </c>
      <c r="T127" s="21" t="e">
        <f>VLOOKUP(V127,#REF!,2,0)</f>
        <v>#REF!</v>
      </c>
      <c r="U127" s="3"/>
      <c r="V127" s="34" t="str">
        <f>C127&amp;$W$1&amp;$W$2</f>
        <v>BAS1112</v>
      </c>
      <c r="W127" s="65" t="str">
        <f t="shared" si="9"/>
        <v>Thi lại</v>
      </c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/>
      <c r="AL127" s="53"/>
    </row>
    <row r="128" spans="2:38" ht="18.75" hidden="1" customHeight="1">
      <c r="B128" s="17">
        <v>125</v>
      </c>
      <c r="C128" s="18"/>
      <c r="D128" s="19"/>
      <c r="E128" s="20"/>
      <c r="F128" s="18"/>
      <c r="G128" s="22" t="s">
        <v>24</v>
      </c>
      <c r="H128" s="22" t="s">
        <v>24</v>
      </c>
      <c r="I128" s="22" t="s">
        <v>24</v>
      </c>
      <c r="J128" s="22" t="s">
        <v>24</v>
      </c>
      <c r="K128" s="28"/>
      <c r="L128" s="28"/>
      <c r="M128" s="28"/>
      <c r="N128" s="70"/>
      <c r="O128" s="23"/>
      <c r="P128" s="24">
        <f t="shared" si="5"/>
        <v>0</v>
      </c>
      <c r="Q128" s="25" t="str">
        <f t="shared" si="6"/>
        <v>F</v>
      </c>
      <c r="R128" s="26" t="str">
        <f t="shared" si="7"/>
        <v>Kém</v>
      </c>
      <c r="S128" s="27" t="str">
        <f t="shared" si="8"/>
        <v/>
      </c>
      <c r="T128" s="21" t="e">
        <f>VLOOKUP(V128,#REF!,2,0)</f>
        <v>#REF!</v>
      </c>
      <c r="U128" s="3"/>
      <c r="V128" s="34" t="str">
        <f>C128&amp;$W$1&amp;$W$2</f>
        <v>BAS1112</v>
      </c>
      <c r="W128" s="65" t="str">
        <f t="shared" si="9"/>
        <v>Thi lại</v>
      </c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53"/>
      <c r="AL128" s="53"/>
    </row>
    <row r="129" spans="2:38" ht="18.75" hidden="1" customHeight="1">
      <c r="B129" s="17">
        <v>126</v>
      </c>
      <c r="C129" s="18"/>
      <c r="D129" s="19"/>
      <c r="E129" s="20"/>
      <c r="F129" s="18"/>
      <c r="G129" s="22" t="s">
        <v>24</v>
      </c>
      <c r="H129" s="22" t="s">
        <v>24</v>
      </c>
      <c r="I129" s="22" t="s">
        <v>24</v>
      </c>
      <c r="J129" s="22" t="s">
        <v>24</v>
      </c>
      <c r="K129" s="28"/>
      <c r="L129" s="28"/>
      <c r="M129" s="28"/>
      <c r="N129" s="70"/>
      <c r="O129" s="23"/>
      <c r="P129" s="24">
        <f t="shared" si="5"/>
        <v>0</v>
      </c>
      <c r="Q129" s="25" t="str">
        <f t="shared" si="6"/>
        <v>F</v>
      </c>
      <c r="R129" s="26" t="str">
        <f t="shared" si="7"/>
        <v>Kém</v>
      </c>
      <c r="S129" s="27" t="str">
        <f t="shared" si="8"/>
        <v/>
      </c>
      <c r="T129" s="21" t="e">
        <f>VLOOKUP(V129,#REF!,2,0)</f>
        <v>#REF!</v>
      </c>
      <c r="U129" s="3"/>
      <c r="V129" s="34" t="str">
        <f>C129&amp;$W$1&amp;$W$2</f>
        <v>BAS1112</v>
      </c>
      <c r="W129" s="65" t="str">
        <f t="shared" si="9"/>
        <v>Thi lại</v>
      </c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53"/>
      <c r="AL129" s="53"/>
    </row>
    <row r="130" spans="2:38" ht="18.75" hidden="1" customHeight="1">
      <c r="B130" s="17">
        <v>127</v>
      </c>
      <c r="C130" s="18"/>
      <c r="D130" s="19"/>
      <c r="E130" s="20"/>
      <c r="F130" s="18"/>
      <c r="G130" s="22" t="s">
        <v>24</v>
      </c>
      <c r="H130" s="22" t="s">
        <v>24</v>
      </c>
      <c r="I130" s="22" t="s">
        <v>24</v>
      </c>
      <c r="J130" s="22" t="s">
        <v>24</v>
      </c>
      <c r="K130" s="28"/>
      <c r="L130" s="28"/>
      <c r="M130" s="28"/>
      <c r="N130" s="70"/>
      <c r="O130" s="23"/>
      <c r="P130" s="24">
        <f t="shared" si="5"/>
        <v>0</v>
      </c>
      <c r="Q130" s="25" t="str">
        <f t="shared" si="6"/>
        <v>F</v>
      </c>
      <c r="R130" s="26" t="str">
        <f t="shared" si="7"/>
        <v>Kém</v>
      </c>
      <c r="S130" s="27" t="str">
        <f t="shared" si="8"/>
        <v/>
      </c>
      <c r="T130" s="21" t="e">
        <f>VLOOKUP(V130,#REF!,2,0)</f>
        <v>#REF!</v>
      </c>
      <c r="U130" s="3"/>
      <c r="V130" s="34" t="str">
        <f>C130&amp;$W$1&amp;$W$2</f>
        <v>BAS1112</v>
      </c>
      <c r="W130" s="65" t="str">
        <f t="shared" si="9"/>
        <v>Thi lại</v>
      </c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  <c r="AK130" s="53"/>
      <c r="AL130" s="53"/>
    </row>
    <row r="131" spans="2:38" ht="18.75" hidden="1" customHeight="1">
      <c r="B131" s="17">
        <v>128</v>
      </c>
      <c r="C131" s="18"/>
      <c r="D131" s="19"/>
      <c r="E131" s="20"/>
      <c r="F131" s="18"/>
      <c r="G131" s="22" t="s">
        <v>24</v>
      </c>
      <c r="H131" s="22" t="s">
        <v>24</v>
      </c>
      <c r="I131" s="22" t="s">
        <v>24</v>
      </c>
      <c r="J131" s="22" t="s">
        <v>24</v>
      </c>
      <c r="K131" s="28"/>
      <c r="L131" s="28"/>
      <c r="M131" s="28"/>
      <c r="N131" s="70"/>
      <c r="O131" s="23"/>
      <c r="P131" s="24">
        <f t="shared" si="5"/>
        <v>0</v>
      </c>
      <c r="Q131" s="25" t="str">
        <f t="shared" si="6"/>
        <v>F</v>
      </c>
      <c r="R131" s="26" t="str">
        <f t="shared" si="7"/>
        <v>Kém</v>
      </c>
      <c r="S131" s="27" t="str">
        <f t="shared" si="8"/>
        <v/>
      </c>
      <c r="T131" s="21" t="e">
        <f>VLOOKUP(V131,#REF!,2,0)</f>
        <v>#REF!</v>
      </c>
      <c r="U131" s="3"/>
      <c r="V131" s="34" t="str">
        <f>C131&amp;$W$1&amp;$W$2</f>
        <v>BAS1112</v>
      </c>
      <c r="W131" s="65" t="str">
        <f t="shared" si="9"/>
        <v>Thi lại</v>
      </c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  <c r="AK131" s="53"/>
      <c r="AL131" s="53"/>
    </row>
    <row r="132" spans="2:38" ht="18.75" hidden="1" customHeight="1">
      <c r="B132" s="17">
        <v>129</v>
      </c>
      <c r="C132" s="18"/>
      <c r="D132" s="19"/>
      <c r="E132" s="20"/>
      <c r="F132" s="18"/>
      <c r="G132" s="22" t="s">
        <v>24</v>
      </c>
      <c r="H132" s="22" t="s">
        <v>24</v>
      </c>
      <c r="I132" s="22" t="s">
        <v>24</v>
      </c>
      <c r="J132" s="22" t="s">
        <v>24</v>
      </c>
      <c r="K132" s="28"/>
      <c r="L132" s="28"/>
      <c r="M132" s="28"/>
      <c r="N132" s="70"/>
      <c r="O132" s="23"/>
      <c r="P132" s="24">
        <f t="shared" ref="P132:P153" si="10">ROUND(SUMPRODUCT(G132:O132,$G$9:$O$9)/100,1)</f>
        <v>0</v>
      </c>
      <c r="Q132" s="25" t="str">
        <f t="shared" si="6"/>
        <v>F</v>
      </c>
      <c r="R132" s="26" t="str">
        <f t="shared" si="7"/>
        <v>Kém</v>
      </c>
      <c r="S132" s="27" t="str">
        <f t="shared" ref="S132:S153" si="11">+IF(OR($G132=0,$H132=0,$I132=0,$J132=0),"Không đủ ĐKDT","")</f>
        <v/>
      </c>
      <c r="T132" s="21" t="e">
        <f>VLOOKUP(V132,#REF!,2,0)</f>
        <v>#REF!</v>
      </c>
      <c r="U132" s="3"/>
      <c r="V132" s="34" t="str">
        <f>C132&amp;$W$1&amp;$W$2</f>
        <v>BAS1112</v>
      </c>
      <c r="W132" s="65" t="str">
        <f t="shared" si="9"/>
        <v>Thi lại</v>
      </c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/>
      <c r="AJ132" s="53"/>
      <c r="AK132" s="53"/>
      <c r="AL132" s="53"/>
    </row>
    <row r="133" spans="2:38" ht="18.75" hidden="1" customHeight="1">
      <c r="B133" s="17">
        <v>130</v>
      </c>
      <c r="C133" s="18"/>
      <c r="D133" s="19"/>
      <c r="E133" s="20"/>
      <c r="F133" s="18"/>
      <c r="G133" s="22" t="s">
        <v>24</v>
      </c>
      <c r="H133" s="22" t="s">
        <v>24</v>
      </c>
      <c r="I133" s="22" t="s">
        <v>24</v>
      </c>
      <c r="J133" s="22" t="s">
        <v>24</v>
      </c>
      <c r="K133" s="28"/>
      <c r="L133" s="28"/>
      <c r="M133" s="28"/>
      <c r="N133" s="70"/>
      <c r="O133" s="23"/>
      <c r="P133" s="24">
        <f t="shared" si="10"/>
        <v>0</v>
      </c>
      <c r="Q133" s="25" t="str">
        <f t="shared" si="6"/>
        <v>F</v>
      </c>
      <c r="R133" s="26" t="str">
        <f t="shared" si="7"/>
        <v>Kém</v>
      </c>
      <c r="S133" s="27" t="str">
        <f t="shared" si="11"/>
        <v/>
      </c>
      <c r="T133" s="21" t="e">
        <f>VLOOKUP(V133,#REF!,2,0)</f>
        <v>#REF!</v>
      </c>
      <c r="U133" s="3"/>
      <c r="V133" s="34" t="str">
        <f t="shared" ref="V133:V153" si="12">C133&amp;$W$1&amp;$W$2</f>
        <v>BAS1112</v>
      </c>
      <c r="W133" s="65" t="str">
        <f t="shared" si="9"/>
        <v>Thi lại</v>
      </c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53"/>
      <c r="AL133" s="53"/>
    </row>
    <row r="134" spans="2:38" ht="18.75" hidden="1" customHeight="1">
      <c r="B134" s="17">
        <v>131</v>
      </c>
      <c r="C134" s="18"/>
      <c r="D134" s="19"/>
      <c r="E134" s="20"/>
      <c r="F134" s="18"/>
      <c r="G134" s="22" t="s">
        <v>24</v>
      </c>
      <c r="H134" s="22" t="s">
        <v>24</v>
      </c>
      <c r="I134" s="22" t="s">
        <v>24</v>
      </c>
      <c r="J134" s="22" t="s">
        <v>24</v>
      </c>
      <c r="K134" s="28"/>
      <c r="L134" s="28"/>
      <c r="M134" s="28"/>
      <c r="N134" s="70"/>
      <c r="O134" s="23"/>
      <c r="P134" s="24">
        <f t="shared" si="10"/>
        <v>0</v>
      </c>
      <c r="Q134" s="25" t="str">
        <f t="shared" si="6"/>
        <v>F</v>
      </c>
      <c r="R134" s="26" t="str">
        <f t="shared" si="7"/>
        <v>Kém</v>
      </c>
      <c r="S134" s="27" t="str">
        <f t="shared" si="11"/>
        <v/>
      </c>
      <c r="T134" s="21" t="e">
        <f>VLOOKUP(V134,#REF!,2,0)</f>
        <v>#REF!</v>
      </c>
      <c r="U134" s="3"/>
      <c r="V134" s="34" t="str">
        <f t="shared" si="12"/>
        <v>BAS1112</v>
      </c>
      <c r="W134" s="65" t="str">
        <f t="shared" si="9"/>
        <v>Thi lại</v>
      </c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  <c r="AK134" s="53"/>
      <c r="AL134" s="53"/>
    </row>
    <row r="135" spans="2:38" ht="18.75" hidden="1" customHeight="1">
      <c r="B135" s="17">
        <v>132</v>
      </c>
      <c r="C135" s="18"/>
      <c r="D135" s="19"/>
      <c r="E135" s="20"/>
      <c r="F135" s="18"/>
      <c r="G135" s="22" t="s">
        <v>24</v>
      </c>
      <c r="H135" s="22" t="s">
        <v>24</v>
      </c>
      <c r="I135" s="22" t="s">
        <v>24</v>
      </c>
      <c r="J135" s="22" t="s">
        <v>24</v>
      </c>
      <c r="K135" s="28"/>
      <c r="L135" s="28"/>
      <c r="M135" s="28"/>
      <c r="N135" s="70"/>
      <c r="O135" s="23"/>
      <c r="P135" s="24">
        <f t="shared" si="10"/>
        <v>0</v>
      </c>
      <c r="Q135" s="25" t="str">
        <f t="shared" si="6"/>
        <v>F</v>
      </c>
      <c r="R135" s="26" t="str">
        <f t="shared" si="7"/>
        <v>Kém</v>
      </c>
      <c r="S135" s="27" t="str">
        <f t="shared" si="11"/>
        <v/>
      </c>
      <c r="T135" s="21" t="e">
        <f>VLOOKUP(V135,#REF!,2,0)</f>
        <v>#REF!</v>
      </c>
      <c r="U135" s="3"/>
      <c r="V135" s="34" t="str">
        <f t="shared" si="12"/>
        <v>BAS1112</v>
      </c>
      <c r="W135" s="65" t="str">
        <f t="shared" si="9"/>
        <v>Thi lại</v>
      </c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/>
      <c r="AL135" s="53"/>
    </row>
    <row r="136" spans="2:38" ht="18.75" hidden="1" customHeight="1">
      <c r="B136" s="17">
        <v>133</v>
      </c>
      <c r="C136" s="18"/>
      <c r="D136" s="19"/>
      <c r="E136" s="20"/>
      <c r="F136" s="18"/>
      <c r="G136" s="22" t="s">
        <v>24</v>
      </c>
      <c r="H136" s="22" t="s">
        <v>24</v>
      </c>
      <c r="I136" s="22" t="s">
        <v>24</v>
      </c>
      <c r="J136" s="22" t="s">
        <v>24</v>
      </c>
      <c r="K136" s="28"/>
      <c r="L136" s="28"/>
      <c r="M136" s="28"/>
      <c r="N136" s="70"/>
      <c r="O136" s="23"/>
      <c r="P136" s="24">
        <f t="shared" si="10"/>
        <v>0</v>
      </c>
      <c r="Q136" s="25" t="str">
        <f t="shared" si="6"/>
        <v>F</v>
      </c>
      <c r="R136" s="26" t="str">
        <f t="shared" si="7"/>
        <v>Kém</v>
      </c>
      <c r="S136" s="27" t="str">
        <f t="shared" si="11"/>
        <v/>
      </c>
      <c r="T136" s="21" t="e">
        <f>VLOOKUP(V136,#REF!,2,0)</f>
        <v>#REF!</v>
      </c>
      <c r="U136" s="3"/>
      <c r="V136" s="34" t="str">
        <f t="shared" si="12"/>
        <v>BAS1112</v>
      </c>
      <c r="W136" s="65" t="str">
        <f t="shared" si="9"/>
        <v>Thi lại</v>
      </c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</row>
    <row r="137" spans="2:38" ht="18.75" hidden="1" customHeight="1">
      <c r="B137" s="17">
        <v>134</v>
      </c>
      <c r="C137" s="18"/>
      <c r="D137" s="19"/>
      <c r="E137" s="20"/>
      <c r="F137" s="18"/>
      <c r="G137" s="22" t="s">
        <v>24</v>
      </c>
      <c r="H137" s="22" t="s">
        <v>24</v>
      </c>
      <c r="I137" s="22" t="s">
        <v>24</v>
      </c>
      <c r="J137" s="22" t="s">
        <v>24</v>
      </c>
      <c r="K137" s="28"/>
      <c r="L137" s="28"/>
      <c r="M137" s="28"/>
      <c r="N137" s="70"/>
      <c r="O137" s="23"/>
      <c r="P137" s="24">
        <f t="shared" si="10"/>
        <v>0</v>
      </c>
      <c r="Q137" s="25" t="str">
        <f t="shared" si="6"/>
        <v>F</v>
      </c>
      <c r="R137" s="26" t="str">
        <f t="shared" si="7"/>
        <v>Kém</v>
      </c>
      <c r="S137" s="27" t="str">
        <f t="shared" si="11"/>
        <v/>
      </c>
      <c r="T137" s="21" t="e">
        <f>VLOOKUP(V137,#REF!,2,0)</f>
        <v>#REF!</v>
      </c>
      <c r="U137" s="3"/>
      <c r="V137" s="34" t="str">
        <f t="shared" si="12"/>
        <v>BAS1112</v>
      </c>
      <c r="W137" s="65" t="str">
        <f t="shared" si="9"/>
        <v>Thi lại</v>
      </c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3"/>
      <c r="AK137" s="53"/>
      <c r="AL137" s="53"/>
    </row>
    <row r="138" spans="2:38" ht="18.75" hidden="1" customHeight="1">
      <c r="B138" s="17">
        <v>135</v>
      </c>
      <c r="C138" s="18"/>
      <c r="D138" s="19"/>
      <c r="E138" s="20"/>
      <c r="F138" s="18"/>
      <c r="G138" s="22" t="s">
        <v>24</v>
      </c>
      <c r="H138" s="22" t="s">
        <v>24</v>
      </c>
      <c r="I138" s="22" t="s">
        <v>24</v>
      </c>
      <c r="J138" s="22" t="s">
        <v>24</v>
      </c>
      <c r="K138" s="28"/>
      <c r="L138" s="28"/>
      <c r="M138" s="28"/>
      <c r="N138" s="70"/>
      <c r="O138" s="23"/>
      <c r="P138" s="24">
        <f t="shared" si="10"/>
        <v>0</v>
      </c>
      <c r="Q138" s="25" t="str">
        <f t="shared" si="6"/>
        <v>F</v>
      </c>
      <c r="R138" s="26" t="str">
        <f t="shared" si="7"/>
        <v>Kém</v>
      </c>
      <c r="S138" s="27" t="str">
        <f t="shared" si="11"/>
        <v/>
      </c>
      <c r="T138" s="21" t="e">
        <f>VLOOKUP(V138,#REF!,2,0)</f>
        <v>#REF!</v>
      </c>
      <c r="U138" s="3"/>
      <c r="V138" s="34" t="str">
        <f t="shared" si="12"/>
        <v>BAS1112</v>
      </c>
      <c r="W138" s="65" t="str">
        <f t="shared" si="9"/>
        <v>Thi lại</v>
      </c>
      <c r="X138" s="53"/>
      <c r="Y138" s="53"/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3"/>
      <c r="AK138" s="53"/>
      <c r="AL138" s="53"/>
    </row>
    <row r="139" spans="2:38" ht="18.75" hidden="1" customHeight="1">
      <c r="B139" s="17">
        <v>136</v>
      </c>
      <c r="C139" s="18"/>
      <c r="D139" s="19"/>
      <c r="E139" s="20"/>
      <c r="F139" s="18"/>
      <c r="G139" s="22" t="s">
        <v>24</v>
      </c>
      <c r="H139" s="22" t="s">
        <v>24</v>
      </c>
      <c r="I139" s="22" t="s">
        <v>24</v>
      </c>
      <c r="J139" s="22" t="s">
        <v>24</v>
      </c>
      <c r="K139" s="28"/>
      <c r="L139" s="28"/>
      <c r="M139" s="28"/>
      <c r="N139" s="70"/>
      <c r="O139" s="23"/>
      <c r="P139" s="24">
        <f t="shared" si="10"/>
        <v>0</v>
      </c>
      <c r="Q139" s="25" t="str">
        <f t="shared" si="6"/>
        <v>F</v>
      </c>
      <c r="R139" s="26" t="str">
        <f t="shared" si="7"/>
        <v>Kém</v>
      </c>
      <c r="S139" s="27" t="str">
        <f t="shared" si="11"/>
        <v/>
      </c>
      <c r="T139" s="21" t="e">
        <f>VLOOKUP(V139,#REF!,2,0)</f>
        <v>#REF!</v>
      </c>
      <c r="U139" s="3"/>
      <c r="V139" s="34" t="str">
        <f t="shared" si="12"/>
        <v>BAS1112</v>
      </c>
      <c r="W139" s="65" t="str">
        <f t="shared" si="9"/>
        <v>Thi lại</v>
      </c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</row>
    <row r="140" spans="2:38" ht="18.75" hidden="1" customHeight="1">
      <c r="B140" s="17">
        <v>137</v>
      </c>
      <c r="C140" s="18"/>
      <c r="D140" s="19"/>
      <c r="E140" s="20"/>
      <c r="F140" s="18"/>
      <c r="G140" s="22" t="s">
        <v>24</v>
      </c>
      <c r="H140" s="22" t="s">
        <v>24</v>
      </c>
      <c r="I140" s="22" t="s">
        <v>24</v>
      </c>
      <c r="J140" s="22" t="s">
        <v>24</v>
      </c>
      <c r="K140" s="28"/>
      <c r="L140" s="28"/>
      <c r="M140" s="28"/>
      <c r="N140" s="70"/>
      <c r="O140" s="23"/>
      <c r="P140" s="24">
        <f t="shared" si="10"/>
        <v>0</v>
      </c>
      <c r="Q140" s="25" t="str">
        <f t="shared" si="6"/>
        <v>F</v>
      </c>
      <c r="R140" s="26" t="str">
        <f t="shared" si="7"/>
        <v>Kém</v>
      </c>
      <c r="S140" s="27" t="str">
        <f t="shared" si="11"/>
        <v/>
      </c>
      <c r="T140" s="21" t="e">
        <f>VLOOKUP(V140,#REF!,2,0)</f>
        <v>#REF!</v>
      </c>
      <c r="U140" s="3"/>
      <c r="V140" s="34" t="str">
        <f t="shared" si="12"/>
        <v>BAS1112</v>
      </c>
      <c r="W140" s="65" t="str">
        <f t="shared" si="9"/>
        <v>Thi lại</v>
      </c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/>
      <c r="AK140" s="53"/>
      <c r="AL140" s="53"/>
    </row>
    <row r="141" spans="2:38" ht="18.75" hidden="1" customHeight="1">
      <c r="B141" s="17">
        <v>138</v>
      </c>
      <c r="C141" s="18"/>
      <c r="D141" s="19"/>
      <c r="E141" s="20"/>
      <c r="F141" s="18"/>
      <c r="G141" s="22" t="s">
        <v>24</v>
      </c>
      <c r="H141" s="22" t="s">
        <v>24</v>
      </c>
      <c r="I141" s="22" t="s">
        <v>24</v>
      </c>
      <c r="J141" s="22" t="s">
        <v>24</v>
      </c>
      <c r="K141" s="28"/>
      <c r="L141" s="28"/>
      <c r="M141" s="28"/>
      <c r="N141" s="70"/>
      <c r="O141" s="23"/>
      <c r="P141" s="24">
        <f t="shared" si="10"/>
        <v>0</v>
      </c>
      <c r="Q141" s="25" t="str">
        <f t="shared" si="6"/>
        <v>F</v>
      </c>
      <c r="R141" s="26" t="str">
        <f t="shared" si="7"/>
        <v>Kém</v>
      </c>
      <c r="S141" s="27" t="str">
        <f t="shared" si="11"/>
        <v/>
      </c>
      <c r="T141" s="21" t="e">
        <f>VLOOKUP(V141,#REF!,2,0)</f>
        <v>#REF!</v>
      </c>
      <c r="U141" s="3"/>
      <c r="V141" s="34" t="str">
        <f t="shared" si="12"/>
        <v>BAS1112</v>
      </c>
      <c r="W141" s="65" t="str">
        <f t="shared" si="9"/>
        <v>Thi lại</v>
      </c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</row>
    <row r="142" spans="2:38" ht="18.75" hidden="1" customHeight="1">
      <c r="B142" s="17">
        <v>139</v>
      </c>
      <c r="C142" s="18"/>
      <c r="D142" s="19"/>
      <c r="E142" s="20"/>
      <c r="F142" s="18"/>
      <c r="G142" s="22" t="s">
        <v>24</v>
      </c>
      <c r="H142" s="22" t="s">
        <v>24</v>
      </c>
      <c r="I142" s="22" t="s">
        <v>24</v>
      </c>
      <c r="J142" s="22" t="s">
        <v>24</v>
      </c>
      <c r="K142" s="28"/>
      <c r="L142" s="28"/>
      <c r="M142" s="28"/>
      <c r="N142" s="70"/>
      <c r="O142" s="23"/>
      <c r="P142" s="24">
        <f t="shared" si="10"/>
        <v>0</v>
      </c>
      <c r="Q142" s="25" t="str">
        <f t="shared" si="6"/>
        <v>F</v>
      </c>
      <c r="R142" s="26" t="str">
        <f t="shared" si="7"/>
        <v>Kém</v>
      </c>
      <c r="S142" s="27" t="str">
        <f t="shared" si="11"/>
        <v/>
      </c>
      <c r="T142" s="21" t="e">
        <f>VLOOKUP(V142,#REF!,2,0)</f>
        <v>#REF!</v>
      </c>
      <c r="U142" s="3"/>
      <c r="V142" s="34" t="str">
        <f t="shared" si="12"/>
        <v>BAS1112</v>
      </c>
      <c r="W142" s="65" t="str">
        <f t="shared" si="9"/>
        <v>Thi lại</v>
      </c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</row>
    <row r="143" spans="2:38" ht="18.75" hidden="1" customHeight="1">
      <c r="B143" s="17">
        <v>140</v>
      </c>
      <c r="C143" s="18"/>
      <c r="D143" s="19"/>
      <c r="E143" s="20"/>
      <c r="F143" s="18"/>
      <c r="G143" s="22" t="s">
        <v>24</v>
      </c>
      <c r="H143" s="22" t="s">
        <v>24</v>
      </c>
      <c r="I143" s="22" t="s">
        <v>24</v>
      </c>
      <c r="J143" s="22" t="s">
        <v>24</v>
      </c>
      <c r="K143" s="28"/>
      <c r="L143" s="28"/>
      <c r="M143" s="28"/>
      <c r="N143" s="70"/>
      <c r="O143" s="23"/>
      <c r="P143" s="24">
        <f t="shared" si="10"/>
        <v>0</v>
      </c>
      <c r="Q143" s="25" t="str">
        <f t="shared" si="6"/>
        <v>F</v>
      </c>
      <c r="R143" s="26" t="str">
        <f t="shared" si="7"/>
        <v>Kém</v>
      </c>
      <c r="S143" s="27" t="str">
        <f t="shared" si="11"/>
        <v/>
      </c>
      <c r="T143" s="21" t="e">
        <f>VLOOKUP(V143,#REF!,2,0)</f>
        <v>#REF!</v>
      </c>
      <c r="U143" s="3"/>
      <c r="V143" s="34" t="str">
        <f t="shared" si="12"/>
        <v>BAS1112</v>
      </c>
      <c r="W143" s="65" t="str">
        <f t="shared" si="9"/>
        <v>Thi lại</v>
      </c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</row>
    <row r="144" spans="2:38" ht="18.75" hidden="1" customHeight="1">
      <c r="B144" s="17">
        <v>141</v>
      </c>
      <c r="C144" s="18"/>
      <c r="D144" s="19"/>
      <c r="E144" s="20"/>
      <c r="F144" s="18"/>
      <c r="G144" s="22" t="s">
        <v>24</v>
      </c>
      <c r="H144" s="22" t="s">
        <v>24</v>
      </c>
      <c r="I144" s="22" t="s">
        <v>24</v>
      </c>
      <c r="J144" s="22" t="s">
        <v>24</v>
      </c>
      <c r="K144" s="28"/>
      <c r="L144" s="28"/>
      <c r="M144" s="28"/>
      <c r="N144" s="70"/>
      <c r="O144" s="23"/>
      <c r="P144" s="24">
        <f t="shared" si="10"/>
        <v>0</v>
      </c>
      <c r="Q144" s="25" t="str">
        <f t="shared" si="6"/>
        <v>F</v>
      </c>
      <c r="R144" s="26" t="str">
        <f t="shared" si="7"/>
        <v>Kém</v>
      </c>
      <c r="S144" s="27" t="str">
        <f t="shared" si="11"/>
        <v/>
      </c>
      <c r="T144" s="21" t="e">
        <f>VLOOKUP(V144,#REF!,2,0)</f>
        <v>#REF!</v>
      </c>
      <c r="U144" s="3"/>
      <c r="V144" s="34" t="str">
        <f t="shared" si="12"/>
        <v>BAS1112</v>
      </c>
      <c r="W144" s="65" t="str">
        <f t="shared" si="9"/>
        <v>Thi lại</v>
      </c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  <c r="AH144" s="53"/>
      <c r="AI144" s="53"/>
      <c r="AJ144" s="53"/>
      <c r="AK144" s="53"/>
      <c r="AL144" s="53"/>
    </row>
    <row r="145" spans="1:38" ht="18.75" hidden="1" customHeight="1">
      <c r="B145" s="17">
        <v>142</v>
      </c>
      <c r="C145" s="18"/>
      <c r="D145" s="19"/>
      <c r="E145" s="20"/>
      <c r="F145" s="18"/>
      <c r="G145" s="22" t="s">
        <v>24</v>
      </c>
      <c r="H145" s="22" t="s">
        <v>24</v>
      </c>
      <c r="I145" s="22" t="s">
        <v>24</v>
      </c>
      <c r="J145" s="22" t="s">
        <v>24</v>
      </c>
      <c r="K145" s="28"/>
      <c r="L145" s="28"/>
      <c r="M145" s="28"/>
      <c r="N145" s="70"/>
      <c r="O145" s="23"/>
      <c r="P145" s="24">
        <f t="shared" si="10"/>
        <v>0</v>
      </c>
      <c r="Q145" s="25" t="str">
        <f t="shared" si="6"/>
        <v>F</v>
      </c>
      <c r="R145" s="26" t="str">
        <f t="shared" si="7"/>
        <v>Kém</v>
      </c>
      <c r="S145" s="27" t="str">
        <f t="shared" si="11"/>
        <v/>
      </c>
      <c r="T145" s="21" t="e">
        <f>VLOOKUP(V145,#REF!,2,0)</f>
        <v>#REF!</v>
      </c>
      <c r="U145" s="3"/>
      <c r="V145" s="34" t="str">
        <f t="shared" si="12"/>
        <v>BAS1112</v>
      </c>
      <c r="W145" s="65" t="str">
        <f t="shared" si="9"/>
        <v>Thi lại</v>
      </c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/>
      <c r="AJ145" s="53"/>
      <c r="AK145" s="53"/>
      <c r="AL145" s="53"/>
    </row>
    <row r="146" spans="1:38" ht="18.75" hidden="1" customHeight="1">
      <c r="B146" s="17">
        <v>143</v>
      </c>
      <c r="C146" s="18"/>
      <c r="D146" s="19"/>
      <c r="E146" s="20"/>
      <c r="F146" s="18"/>
      <c r="G146" s="22" t="s">
        <v>24</v>
      </c>
      <c r="H146" s="22" t="s">
        <v>24</v>
      </c>
      <c r="I146" s="22" t="s">
        <v>24</v>
      </c>
      <c r="J146" s="22" t="s">
        <v>24</v>
      </c>
      <c r="K146" s="28"/>
      <c r="L146" s="28"/>
      <c r="M146" s="28"/>
      <c r="N146" s="70"/>
      <c r="O146" s="23"/>
      <c r="P146" s="24">
        <f t="shared" si="10"/>
        <v>0</v>
      </c>
      <c r="Q146" s="25" t="str">
        <f t="shared" si="6"/>
        <v>F</v>
      </c>
      <c r="R146" s="26" t="str">
        <f t="shared" si="7"/>
        <v>Kém</v>
      </c>
      <c r="S146" s="27" t="str">
        <f t="shared" si="11"/>
        <v/>
      </c>
      <c r="T146" s="21" t="e">
        <f>VLOOKUP(V146,#REF!,2,0)</f>
        <v>#REF!</v>
      </c>
      <c r="U146" s="3"/>
      <c r="V146" s="34" t="str">
        <f t="shared" si="12"/>
        <v>BAS1112</v>
      </c>
      <c r="W146" s="65" t="str">
        <f t="shared" si="9"/>
        <v>Thi lại</v>
      </c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  <c r="AH146" s="53"/>
      <c r="AI146" s="53"/>
      <c r="AJ146" s="53"/>
      <c r="AK146" s="53"/>
      <c r="AL146" s="53"/>
    </row>
    <row r="147" spans="1:38" ht="18.75" hidden="1" customHeight="1">
      <c r="B147" s="17">
        <v>144</v>
      </c>
      <c r="C147" s="18"/>
      <c r="D147" s="19"/>
      <c r="E147" s="20"/>
      <c r="F147" s="18"/>
      <c r="G147" s="22" t="s">
        <v>24</v>
      </c>
      <c r="H147" s="22" t="s">
        <v>24</v>
      </c>
      <c r="I147" s="22" t="s">
        <v>24</v>
      </c>
      <c r="J147" s="22" t="s">
        <v>24</v>
      </c>
      <c r="K147" s="28"/>
      <c r="L147" s="28"/>
      <c r="M147" s="28"/>
      <c r="N147" s="70"/>
      <c r="O147" s="23"/>
      <c r="P147" s="24">
        <f t="shared" si="10"/>
        <v>0</v>
      </c>
      <c r="Q147" s="25" t="str">
        <f t="shared" si="6"/>
        <v>F</v>
      </c>
      <c r="R147" s="26" t="str">
        <f t="shared" si="7"/>
        <v>Kém</v>
      </c>
      <c r="S147" s="27" t="str">
        <f t="shared" si="11"/>
        <v/>
      </c>
      <c r="T147" s="21" t="e">
        <f>VLOOKUP(V147,#REF!,2,0)</f>
        <v>#REF!</v>
      </c>
      <c r="U147" s="3"/>
      <c r="V147" s="34" t="str">
        <f t="shared" si="12"/>
        <v>BAS1112</v>
      </c>
      <c r="W147" s="65" t="str">
        <f t="shared" si="9"/>
        <v>Thi lại</v>
      </c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</row>
    <row r="148" spans="1:38" ht="18.75" hidden="1" customHeight="1">
      <c r="B148" s="17">
        <v>145</v>
      </c>
      <c r="C148" s="18"/>
      <c r="D148" s="19"/>
      <c r="E148" s="20"/>
      <c r="F148" s="18"/>
      <c r="G148" s="22" t="s">
        <v>24</v>
      </c>
      <c r="H148" s="22" t="s">
        <v>24</v>
      </c>
      <c r="I148" s="22" t="s">
        <v>24</v>
      </c>
      <c r="J148" s="22" t="s">
        <v>24</v>
      </c>
      <c r="K148" s="28"/>
      <c r="L148" s="28"/>
      <c r="M148" s="28"/>
      <c r="N148" s="70"/>
      <c r="O148" s="23"/>
      <c r="P148" s="24">
        <f t="shared" si="10"/>
        <v>0</v>
      </c>
      <c r="Q148" s="25" t="str">
        <f t="shared" si="6"/>
        <v>F</v>
      </c>
      <c r="R148" s="26" t="str">
        <f t="shared" si="7"/>
        <v>Kém</v>
      </c>
      <c r="S148" s="27" t="str">
        <f t="shared" si="11"/>
        <v/>
      </c>
      <c r="T148" s="21" t="e">
        <f>VLOOKUP(V148,#REF!,2,0)</f>
        <v>#REF!</v>
      </c>
      <c r="U148" s="3"/>
      <c r="V148" s="34" t="str">
        <f t="shared" si="12"/>
        <v>BAS1112</v>
      </c>
      <c r="W148" s="65" t="str">
        <f t="shared" si="9"/>
        <v>Thi lại</v>
      </c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</row>
    <row r="149" spans="1:38" ht="18.75" hidden="1" customHeight="1">
      <c r="B149" s="17">
        <v>146</v>
      </c>
      <c r="C149" s="18"/>
      <c r="D149" s="19"/>
      <c r="E149" s="20"/>
      <c r="F149" s="18"/>
      <c r="G149" s="22" t="s">
        <v>24</v>
      </c>
      <c r="H149" s="22" t="s">
        <v>24</v>
      </c>
      <c r="I149" s="22" t="s">
        <v>24</v>
      </c>
      <c r="J149" s="22" t="s">
        <v>24</v>
      </c>
      <c r="K149" s="28"/>
      <c r="L149" s="28"/>
      <c r="M149" s="28"/>
      <c r="N149" s="70"/>
      <c r="O149" s="23"/>
      <c r="P149" s="24">
        <f t="shared" si="10"/>
        <v>0</v>
      </c>
      <c r="Q149" s="25" t="str">
        <f t="shared" si="6"/>
        <v>F</v>
      </c>
      <c r="R149" s="26" t="str">
        <f t="shared" si="7"/>
        <v>Kém</v>
      </c>
      <c r="S149" s="27" t="str">
        <f t="shared" si="11"/>
        <v/>
      </c>
      <c r="T149" s="21" t="e">
        <f>VLOOKUP(V149,#REF!,2,0)</f>
        <v>#REF!</v>
      </c>
      <c r="U149" s="3"/>
      <c r="V149" s="34" t="str">
        <f t="shared" si="12"/>
        <v>BAS1112</v>
      </c>
      <c r="W149" s="65" t="str">
        <f t="shared" si="9"/>
        <v>Thi lại</v>
      </c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  <c r="AK149" s="53"/>
      <c r="AL149" s="53"/>
    </row>
    <row r="150" spans="1:38" ht="18.75" hidden="1" customHeight="1">
      <c r="B150" s="17">
        <v>147</v>
      </c>
      <c r="C150" s="18"/>
      <c r="D150" s="19"/>
      <c r="E150" s="20"/>
      <c r="F150" s="18"/>
      <c r="G150" s="22" t="s">
        <v>24</v>
      </c>
      <c r="H150" s="22" t="s">
        <v>24</v>
      </c>
      <c r="I150" s="22" t="s">
        <v>24</v>
      </c>
      <c r="J150" s="22" t="s">
        <v>24</v>
      </c>
      <c r="K150" s="28"/>
      <c r="L150" s="28"/>
      <c r="M150" s="28"/>
      <c r="N150" s="70"/>
      <c r="O150" s="23"/>
      <c r="P150" s="24">
        <f t="shared" si="10"/>
        <v>0</v>
      </c>
      <c r="Q150" s="25" t="str">
        <f t="shared" si="6"/>
        <v>F</v>
      </c>
      <c r="R150" s="26" t="str">
        <f t="shared" si="7"/>
        <v>Kém</v>
      </c>
      <c r="S150" s="27" t="str">
        <f t="shared" si="11"/>
        <v/>
      </c>
      <c r="T150" s="21" t="e">
        <f>VLOOKUP(V150,#REF!,2,0)</f>
        <v>#REF!</v>
      </c>
      <c r="U150" s="3"/>
      <c r="V150" s="34" t="str">
        <f t="shared" si="12"/>
        <v>BAS1112</v>
      </c>
      <c r="W150" s="65" t="str">
        <f t="shared" si="9"/>
        <v>Thi lại</v>
      </c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3"/>
      <c r="AK150" s="53"/>
      <c r="AL150" s="53"/>
    </row>
    <row r="151" spans="1:38" ht="18.75" hidden="1" customHeight="1">
      <c r="B151" s="17">
        <v>148</v>
      </c>
      <c r="C151" s="18"/>
      <c r="D151" s="19"/>
      <c r="E151" s="20"/>
      <c r="F151" s="18"/>
      <c r="G151" s="22" t="s">
        <v>24</v>
      </c>
      <c r="H151" s="22" t="s">
        <v>24</v>
      </c>
      <c r="I151" s="22" t="s">
        <v>24</v>
      </c>
      <c r="J151" s="22" t="s">
        <v>24</v>
      </c>
      <c r="K151" s="28"/>
      <c r="L151" s="28"/>
      <c r="M151" s="28"/>
      <c r="N151" s="70"/>
      <c r="O151" s="23"/>
      <c r="P151" s="24">
        <f t="shared" si="10"/>
        <v>0</v>
      </c>
      <c r="Q151" s="25" t="str">
        <f t="shared" si="6"/>
        <v>F</v>
      </c>
      <c r="R151" s="26" t="str">
        <f t="shared" si="7"/>
        <v>Kém</v>
      </c>
      <c r="S151" s="27" t="str">
        <f t="shared" si="11"/>
        <v/>
      </c>
      <c r="T151" s="21" t="e">
        <f>VLOOKUP(V151,#REF!,2,0)</f>
        <v>#REF!</v>
      </c>
      <c r="U151" s="3"/>
      <c r="V151" s="34" t="str">
        <f t="shared" si="12"/>
        <v>BAS1112</v>
      </c>
      <c r="W151" s="65" t="str">
        <f t="shared" si="9"/>
        <v>Thi lại</v>
      </c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</row>
    <row r="152" spans="1:38" ht="18.75" hidden="1" customHeight="1">
      <c r="B152" s="17">
        <v>149</v>
      </c>
      <c r="C152" s="18"/>
      <c r="D152" s="19"/>
      <c r="E152" s="20"/>
      <c r="F152" s="18"/>
      <c r="G152" s="22" t="s">
        <v>24</v>
      </c>
      <c r="H152" s="22" t="s">
        <v>24</v>
      </c>
      <c r="I152" s="22" t="s">
        <v>24</v>
      </c>
      <c r="J152" s="22" t="s">
        <v>24</v>
      </c>
      <c r="K152" s="28"/>
      <c r="L152" s="28"/>
      <c r="M152" s="28"/>
      <c r="N152" s="70"/>
      <c r="O152" s="23"/>
      <c r="P152" s="24">
        <f t="shared" si="10"/>
        <v>0</v>
      </c>
      <c r="Q152" s="25" t="str">
        <f t="shared" si="6"/>
        <v>F</v>
      </c>
      <c r="R152" s="26" t="str">
        <f t="shared" si="7"/>
        <v>Kém</v>
      </c>
      <c r="S152" s="27" t="str">
        <f t="shared" si="11"/>
        <v/>
      </c>
      <c r="T152" s="21" t="e">
        <f>VLOOKUP(V152,#REF!,2,0)</f>
        <v>#REF!</v>
      </c>
      <c r="U152" s="3"/>
      <c r="V152" s="34" t="str">
        <f t="shared" si="12"/>
        <v>BAS1112</v>
      </c>
      <c r="W152" s="65" t="str">
        <f t="shared" si="9"/>
        <v>Thi lại</v>
      </c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  <c r="AK152" s="53"/>
      <c r="AL152" s="53"/>
    </row>
    <row r="153" spans="1:38" ht="18.75" hidden="1" customHeight="1">
      <c r="B153" s="17">
        <v>150</v>
      </c>
      <c r="C153" s="18"/>
      <c r="D153" s="19"/>
      <c r="E153" s="20"/>
      <c r="F153" s="18"/>
      <c r="G153" s="22" t="s">
        <v>24</v>
      </c>
      <c r="H153" s="22" t="s">
        <v>24</v>
      </c>
      <c r="I153" s="22" t="s">
        <v>24</v>
      </c>
      <c r="J153" s="22" t="s">
        <v>24</v>
      </c>
      <c r="K153" s="28"/>
      <c r="L153" s="28"/>
      <c r="M153" s="28"/>
      <c r="N153" s="70"/>
      <c r="O153" s="23"/>
      <c r="P153" s="24">
        <f t="shared" si="10"/>
        <v>0</v>
      </c>
      <c r="Q153" s="25" t="str">
        <f t="shared" si="6"/>
        <v>F</v>
      </c>
      <c r="R153" s="26" t="str">
        <f t="shared" si="7"/>
        <v>Kém</v>
      </c>
      <c r="S153" s="27" t="str">
        <f t="shared" si="11"/>
        <v/>
      </c>
      <c r="T153" s="21" t="e">
        <f>VLOOKUP(V153,#REF!,2,0)</f>
        <v>#REF!</v>
      </c>
      <c r="U153" s="3"/>
      <c r="V153" s="34" t="str">
        <f t="shared" si="12"/>
        <v>BAS1112</v>
      </c>
      <c r="W153" s="65" t="str">
        <f t="shared" si="9"/>
        <v>Thi lại</v>
      </c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/>
      <c r="AK153" s="53"/>
      <c r="AL153" s="53"/>
    </row>
    <row r="154" spans="1:38" ht="9" hidden="1" customHeight="1">
      <c r="A154" s="2"/>
      <c r="B154" s="29"/>
      <c r="C154" s="30"/>
      <c r="D154" s="30"/>
      <c r="E154" s="31"/>
      <c r="F154" s="31"/>
      <c r="G154" s="32"/>
      <c r="H154" s="33"/>
      <c r="I154" s="33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"/>
    </row>
    <row r="155" spans="1:38" ht="16.5" hidden="1">
      <c r="A155" s="2"/>
      <c r="B155" s="118" t="s">
        <v>25</v>
      </c>
      <c r="C155" s="118"/>
      <c r="D155" s="30"/>
      <c r="E155" s="31"/>
      <c r="F155" s="31"/>
      <c r="G155" s="32"/>
      <c r="H155" s="33"/>
      <c r="I155" s="33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"/>
    </row>
    <row r="156" spans="1:38" ht="16.5" hidden="1" customHeight="1">
      <c r="A156" s="2"/>
      <c r="B156" s="35" t="s">
        <v>26</v>
      </c>
      <c r="C156" s="35"/>
      <c r="D156" s="36">
        <f>+$Z$8</f>
        <v>144</v>
      </c>
      <c r="E156" s="37" t="s">
        <v>27</v>
      </c>
      <c r="F156" s="112"/>
      <c r="G156" s="112"/>
      <c r="H156" s="112"/>
      <c r="I156" s="112"/>
      <c r="J156" s="112"/>
      <c r="K156" s="112"/>
      <c r="L156" s="112"/>
      <c r="M156" s="112"/>
      <c r="N156" s="112"/>
      <c r="O156" s="38">
        <f>$Z$8 -COUNTIF($S$9:$S$343,"Vắng") -COUNTIF($S$9:$S$343,"Vắng có phép") - COUNTIF($S$9:$S$343,"Đình chỉ thi") - COUNTIF($S$9:$S$343,"Không đủ ĐKDT")</f>
        <v>119</v>
      </c>
      <c r="P156" s="38"/>
      <c r="Q156" s="38"/>
      <c r="R156" s="39"/>
      <c r="S156" s="40" t="s">
        <v>27</v>
      </c>
      <c r="T156" s="39"/>
      <c r="U156" s="3"/>
    </row>
    <row r="157" spans="1:38" ht="16.5" hidden="1" customHeight="1">
      <c r="A157" s="2"/>
      <c r="B157" s="35" t="s">
        <v>28</v>
      </c>
      <c r="C157" s="35"/>
      <c r="D157" s="36">
        <f>+$AK$8</f>
        <v>2</v>
      </c>
      <c r="E157" s="37" t="s">
        <v>27</v>
      </c>
      <c r="F157" s="112"/>
      <c r="G157" s="112"/>
      <c r="H157" s="112"/>
      <c r="I157" s="112"/>
      <c r="J157" s="112"/>
      <c r="K157" s="112"/>
      <c r="L157" s="112"/>
      <c r="M157" s="112"/>
      <c r="N157" s="112"/>
      <c r="O157" s="41">
        <f>COUNTIF($S$9:$S$219,"Vắng")</f>
        <v>0</v>
      </c>
      <c r="P157" s="41"/>
      <c r="Q157" s="41"/>
      <c r="R157" s="42"/>
      <c r="S157" s="40" t="s">
        <v>27</v>
      </c>
      <c r="T157" s="42"/>
      <c r="U157" s="3"/>
    </row>
    <row r="158" spans="1:38" ht="16.5" hidden="1" customHeight="1">
      <c r="A158" s="2"/>
      <c r="B158" s="35" t="s">
        <v>43</v>
      </c>
      <c r="C158" s="35"/>
      <c r="D158" s="51">
        <f>COUNTIF(W10:W153,"Học lại")</f>
        <v>29</v>
      </c>
      <c r="E158" s="37" t="s">
        <v>27</v>
      </c>
      <c r="F158" s="112"/>
      <c r="G158" s="112"/>
      <c r="H158" s="112"/>
      <c r="I158" s="112"/>
      <c r="J158" s="112"/>
      <c r="K158" s="112"/>
      <c r="L158" s="112"/>
      <c r="M158" s="112"/>
      <c r="N158" s="112"/>
      <c r="O158" s="38">
        <f>COUNTIF($S$9:$S$219,"Vắng có phép")</f>
        <v>0</v>
      </c>
      <c r="P158" s="38"/>
      <c r="Q158" s="38"/>
      <c r="R158" s="39"/>
      <c r="S158" s="40" t="s">
        <v>27</v>
      </c>
      <c r="T158" s="39"/>
      <c r="U158" s="3"/>
    </row>
    <row r="159" spans="1:38" ht="3" hidden="1" customHeight="1">
      <c r="A159" s="2"/>
      <c r="B159" s="29"/>
      <c r="C159" s="30"/>
      <c r="D159" s="30"/>
      <c r="E159" s="31"/>
      <c r="F159" s="31"/>
      <c r="G159" s="32"/>
      <c r="H159" s="33"/>
      <c r="I159" s="33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"/>
    </row>
    <row r="160" spans="1:38" hidden="1">
      <c r="B160" s="71" t="s">
        <v>44</v>
      </c>
      <c r="C160" s="71"/>
      <c r="D160" s="72">
        <f>COUNTIF(W10:W153,"Thi lại")</f>
        <v>113</v>
      </c>
      <c r="E160" s="73" t="s">
        <v>27</v>
      </c>
      <c r="F160" s="3"/>
      <c r="G160" s="3"/>
      <c r="H160" s="3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  <c r="T160" s="120"/>
      <c r="U160" s="3"/>
    </row>
    <row r="161" spans="1:38" ht="24.75" hidden="1" customHeight="1">
      <c r="B161" s="71"/>
      <c r="C161" s="71"/>
      <c r="D161" s="72"/>
      <c r="E161" s="73"/>
      <c r="F161" s="3"/>
      <c r="G161" s="3"/>
      <c r="H161" s="3"/>
      <c r="I161" s="120" t="s">
        <v>45</v>
      </c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  <c r="T161" s="120"/>
      <c r="U161" s="3"/>
    </row>
    <row r="162" spans="1:38" hidden="1">
      <c r="A162" s="43"/>
      <c r="B162" s="121" t="s">
        <v>29</v>
      </c>
      <c r="C162" s="121"/>
      <c r="D162" s="121"/>
      <c r="E162" s="121"/>
      <c r="F162" s="121"/>
      <c r="G162" s="121"/>
      <c r="H162" s="44"/>
      <c r="I162" s="119" t="s">
        <v>30</v>
      </c>
      <c r="J162" s="119"/>
      <c r="K162" s="119"/>
      <c r="L162" s="119"/>
      <c r="M162" s="119"/>
      <c r="N162" s="119"/>
      <c r="O162" s="119"/>
      <c r="P162" s="119"/>
      <c r="Q162" s="119"/>
      <c r="R162" s="119"/>
      <c r="S162" s="119"/>
      <c r="T162" s="119"/>
      <c r="U162" s="3"/>
    </row>
    <row r="163" spans="1:38" ht="4.5" hidden="1" customHeight="1">
      <c r="A163" s="2"/>
      <c r="B163" s="29"/>
      <c r="C163" s="45"/>
      <c r="D163" s="45"/>
      <c r="E163" s="46"/>
      <c r="F163" s="46"/>
      <c r="G163" s="47"/>
      <c r="H163" s="48"/>
      <c r="I163" s="48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1:38" s="2" customFormat="1" hidden="1">
      <c r="B164" s="121" t="s">
        <v>31</v>
      </c>
      <c r="C164" s="121"/>
      <c r="D164" s="122" t="s">
        <v>32</v>
      </c>
      <c r="E164" s="122"/>
      <c r="F164" s="122"/>
      <c r="G164" s="122"/>
      <c r="H164" s="48"/>
      <c r="I164" s="48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"/>
      <c r="V164" s="34"/>
      <c r="W164" s="52"/>
      <c r="X164" s="52"/>
      <c r="Y164" s="52"/>
      <c r="Z164" s="52"/>
      <c r="AA164" s="52"/>
      <c r="AB164" s="52"/>
      <c r="AC164" s="52"/>
      <c r="AD164" s="52"/>
      <c r="AE164" s="52"/>
      <c r="AF164" s="52"/>
      <c r="AG164" s="52"/>
      <c r="AH164" s="52"/>
      <c r="AI164" s="52"/>
      <c r="AJ164" s="52"/>
      <c r="AK164" s="52"/>
      <c r="AL164" s="52"/>
    </row>
    <row r="165" spans="1:38" s="2" customFormat="1" hidden="1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4"/>
      <c r="W165" s="52"/>
      <c r="X165" s="52"/>
      <c r="Y165" s="52"/>
      <c r="Z165" s="52"/>
      <c r="AA165" s="52"/>
      <c r="AB165" s="52"/>
      <c r="AC165" s="52"/>
      <c r="AD165" s="52"/>
      <c r="AE165" s="52"/>
      <c r="AF165" s="52"/>
      <c r="AG165" s="52"/>
      <c r="AH165" s="52"/>
      <c r="AI165" s="52"/>
      <c r="AJ165" s="52"/>
      <c r="AK165" s="52"/>
      <c r="AL165" s="52"/>
    </row>
    <row r="166" spans="1:38" s="2" customFormat="1" hidden="1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4"/>
      <c r="W166" s="52"/>
      <c r="X166" s="52"/>
      <c r="Y166" s="52"/>
      <c r="Z166" s="52"/>
      <c r="AA166" s="52"/>
      <c r="AB166" s="52"/>
      <c r="AC166" s="52"/>
      <c r="AD166" s="52"/>
      <c r="AE166" s="52"/>
      <c r="AF166" s="52"/>
      <c r="AG166" s="52"/>
      <c r="AH166" s="52"/>
      <c r="AI166" s="52"/>
      <c r="AJ166" s="52"/>
      <c r="AK166" s="52"/>
      <c r="AL166" s="52"/>
    </row>
    <row r="167" spans="1:38" s="2" customFormat="1" hidden="1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4"/>
      <c r="W167" s="52"/>
      <c r="X167" s="52"/>
      <c r="Y167" s="52"/>
      <c r="Z167" s="52"/>
      <c r="AA167" s="52"/>
      <c r="AB167" s="52"/>
      <c r="AC167" s="52"/>
      <c r="AD167" s="52"/>
      <c r="AE167" s="52"/>
      <c r="AF167" s="52"/>
      <c r="AG167" s="52"/>
      <c r="AH167" s="52"/>
      <c r="AI167" s="52"/>
      <c r="AJ167" s="52"/>
      <c r="AK167" s="52"/>
      <c r="AL167" s="52"/>
    </row>
    <row r="168" spans="1:38" s="2" customFormat="1" ht="9.75" hidden="1" customHeight="1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4"/>
      <c r="W168" s="52"/>
      <c r="X168" s="52"/>
      <c r="Y168" s="52"/>
      <c r="Z168" s="52"/>
      <c r="AA168" s="52"/>
      <c r="AB168" s="52"/>
      <c r="AC168" s="52"/>
      <c r="AD168" s="52"/>
      <c r="AE168" s="52"/>
      <c r="AF168" s="52"/>
      <c r="AG168" s="52"/>
      <c r="AH168" s="52"/>
      <c r="AI168" s="52"/>
      <c r="AJ168" s="52"/>
      <c r="AK168" s="52"/>
      <c r="AL168" s="52"/>
    </row>
    <row r="169" spans="1:38" s="2" customFormat="1" ht="3.75" hidden="1" customHeight="1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4"/>
      <c r="W169" s="52"/>
      <c r="X169" s="52"/>
      <c r="Y169" s="52"/>
      <c r="Z169" s="52"/>
      <c r="AA169" s="52"/>
      <c r="AB169" s="52"/>
      <c r="AC169" s="52"/>
      <c r="AD169" s="52"/>
      <c r="AE169" s="52"/>
      <c r="AF169" s="52"/>
      <c r="AG169" s="52"/>
      <c r="AH169" s="52"/>
      <c r="AI169" s="52"/>
      <c r="AJ169" s="52"/>
      <c r="AK169" s="52"/>
      <c r="AL169" s="52"/>
    </row>
    <row r="170" spans="1:38" s="2" customFormat="1" ht="18" hidden="1" customHeight="1">
      <c r="A170" s="1"/>
      <c r="B170" s="123" t="s">
        <v>33</v>
      </c>
      <c r="C170" s="123"/>
      <c r="D170" s="123" t="s">
        <v>46</v>
      </c>
      <c r="E170" s="123"/>
      <c r="F170" s="123"/>
      <c r="G170" s="123"/>
      <c r="H170" s="123"/>
      <c r="I170" s="123" t="s">
        <v>34</v>
      </c>
      <c r="J170" s="123"/>
      <c r="K170" s="123"/>
      <c r="L170" s="123"/>
      <c r="M170" s="123"/>
      <c r="N170" s="123"/>
      <c r="O170" s="123"/>
      <c r="P170" s="123"/>
      <c r="Q170" s="123"/>
      <c r="R170" s="123"/>
      <c r="S170" s="123"/>
      <c r="T170" s="123"/>
      <c r="U170" s="3"/>
      <c r="V170" s="34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  <c r="AH170" s="52"/>
      <c r="AI170" s="52"/>
      <c r="AJ170" s="52"/>
      <c r="AK170" s="52"/>
      <c r="AL170" s="52"/>
    </row>
    <row r="171" spans="1:38" s="2" customFormat="1" ht="4.5" hidden="1" customHeight="1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4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  <c r="AH171" s="52"/>
      <c r="AI171" s="52"/>
      <c r="AJ171" s="52"/>
      <c r="AK171" s="52"/>
      <c r="AL171" s="52"/>
    </row>
    <row r="172" spans="1:38" s="2" customFormat="1" ht="36.75" hidden="1" customHeight="1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4"/>
      <c r="W172" s="52"/>
      <c r="X172" s="52"/>
      <c r="Y172" s="52"/>
      <c r="Z172" s="52"/>
      <c r="AA172" s="52"/>
      <c r="AB172" s="52"/>
      <c r="AC172" s="52"/>
      <c r="AD172" s="52"/>
      <c r="AE172" s="52"/>
      <c r="AF172" s="52"/>
      <c r="AG172" s="52"/>
      <c r="AH172" s="52"/>
      <c r="AI172" s="52"/>
      <c r="AJ172" s="52"/>
      <c r="AK172" s="52"/>
      <c r="AL172" s="52"/>
    </row>
    <row r="173" spans="1:38" s="2" customFormat="1" ht="21.75" hidden="1" customHeight="1">
      <c r="A173" s="1"/>
      <c r="B173" s="121" t="s">
        <v>35</v>
      </c>
      <c r="C173" s="121"/>
      <c r="D173" s="121"/>
      <c r="E173" s="121"/>
      <c r="F173" s="121"/>
      <c r="G173" s="121"/>
      <c r="H173" s="44"/>
      <c r="I173" s="119" t="s">
        <v>47</v>
      </c>
      <c r="J173" s="119"/>
      <c r="K173" s="119"/>
      <c r="L173" s="119"/>
      <c r="M173" s="119"/>
      <c r="N173" s="119"/>
      <c r="O173" s="119"/>
      <c r="P173" s="119"/>
      <c r="Q173" s="119"/>
      <c r="R173" s="119"/>
      <c r="S173" s="119"/>
      <c r="T173" s="119"/>
      <c r="U173" s="3"/>
      <c r="V173" s="34"/>
      <c r="W173" s="52"/>
      <c r="X173" s="52"/>
      <c r="Y173" s="52"/>
      <c r="Z173" s="52"/>
      <c r="AA173" s="52"/>
      <c r="AB173" s="52"/>
      <c r="AC173" s="52"/>
      <c r="AD173" s="52"/>
      <c r="AE173" s="52"/>
      <c r="AF173" s="52"/>
      <c r="AG173" s="52"/>
      <c r="AH173" s="52"/>
      <c r="AI173" s="52"/>
      <c r="AJ173" s="52"/>
      <c r="AK173" s="52"/>
      <c r="AL173" s="52"/>
    </row>
    <row r="174" spans="1:38" s="2" customFormat="1" hidden="1">
      <c r="A174" s="1"/>
      <c r="B174" s="29"/>
      <c r="C174" s="45"/>
      <c r="D174" s="45"/>
      <c r="E174" s="46"/>
      <c r="F174" s="46"/>
      <c r="G174" s="47"/>
      <c r="H174" s="48"/>
      <c r="I174" s="119" t="s">
        <v>48</v>
      </c>
      <c r="J174" s="119"/>
      <c r="K174" s="119"/>
      <c r="L174" s="119"/>
      <c r="M174" s="119"/>
      <c r="N174" s="119"/>
      <c r="O174" s="119"/>
      <c r="P174" s="119"/>
      <c r="Q174" s="119"/>
      <c r="R174" s="119"/>
      <c r="S174" s="119"/>
      <c r="T174" s="119"/>
      <c r="U174" s="1"/>
      <c r="V174" s="34"/>
      <c r="W174" s="52"/>
      <c r="X174" s="52"/>
      <c r="Y174" s="52"/>
      <c r="Z174" s="52"/>
      <c r="AA174" s="52"/>
      <c r="AB174" s="52"/>
      <c r="AC174" s="52"/>
      <c r="AD174" s="52"/>
      <c r="AE174" s="52"/>
      <c r="AF174" s="52"/>
      <c r="AG174" s="52"/>
      <c r="AH174" s="52"/>
      <c r="AI174" s="52"/>
      <c r="AJ174" s="52"/>
      <c r="AK174" s="52"/>
      <c r="AL174" s="52"/>
    </row>
    <row r="175" spans="1:38" s="2" customFormat="1" hidden="1">
      <c r="A175" s="1"/>
      <c r="B175" s="121" t="s">
        <v>31</v>
      </c>
      <c r="C175" s="121"/>
      <c r="D175" s="122" t="s">
        <v>32</v>
      </c>
      <c r="E175" s="122"/>
      <c r="F175" s="122"/>
      <c r="G175" s="122"/>
      <c r="H175" s="48"/>
      <c r="I175" s="48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1"/>
      <c r="V175" s="34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  <c r="AH175" s="52"/>
      <c r="AI175" s="52"/>
      <c r="AJ175" s="52"/>
      <c r="AK175" s="52"/>
      <c r="AL175" s="52"/>
    </row>
    <row r="176" spans="1:38" s="2" customFormat="1" hidden="1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1"/>
      <c r="V176" s="34"/>
      <c r="W176" s="52"/>
      <c r="X176" s="52"/>
      <c r="Y176" s="52"/>
      <c r="Z176" s="52"/>
      <c r="AA176" s="52"/>
      <c r="AB176" s="52"/>
      <c r="AC176" s="52"/>
      <c r="AD176" s="52"/>
      <c r="AE176" s="52"/>
      <c r="AF176" s="52"/>
      <c r="AG176" s="52"/>
      <c r="AH176" s="52"/>
      <c r="AI176" s="52"/>
      <c r="AJ176" s="52"/>
      <c r="AK176" s="52"/>
      <c r="AL176" s="52"/>
    </row>
    <row r="177" spans="2:20" hidden="1"/>
    <row r="178" spans="2:20" hidden="1"/>
    <row r="179" spans="2:20" hidden="1"/>
    <row r="180" spans="2:20" hidden="1">
      <c r="B180" s="124"/>
      <c r="C180" s="124"/>
      <c r="D180" s="124"/>
      <c r="E180" s="124"/>
      <c r="F180" s="124"/>
      <c r="G180" s="124"/>
      <c r="H180" s="124"/>
      <c r="I180" s="124" t="s">
        <v>49</v>
      </c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</row>
    <row r="181" spans="2:20" hidden="1"/>
    <row r="182" spans="2:20" hidden="1"/>
    <row r="183" spans="2:20" hidden="1"/>
    <row r="184" spans="2:20" hidden="1"/>
    <row r="185" spans="2:20" hidden="1"/>
    <row r="186" spans="2:20" hidden="1"/>
    <row r="187" spans="2:20" hidden="1"/>
    <row r="188" spans="2:20" hidden="1"/>
    <row r="189" spans="2:20" hidden="1"/>
    <row r="190" spans="2:20" hidden="1"/>
    <row r="191" spans="2:20" hidden="1"/>
    <row r="192" spans="2:20" hidden="1"/>
    <row r="193" hidden="1"/>
    <row r="194" hidden="1"/>
    <row r="195" hidden="1"/>
    <row r="196" hidden="1"/>
    <row r="197" hidden="1"/>
  </sheetData>
  <sheetProtection formatCells="0" formatColumns="0" formatRows="0" insertColumns="0" insertRows="0" insertHyperlinks="0" deleteColumns="0" deleteRows="0" sort="0" autoFilter="0" pivotTables="0"/>
  <autoFilter ref="A8:AL153">
    <filterColumn colId="3" showButton="0"/>
    <filterColumn colId="19">
      <filters>
        <filter val="601-A2"/>
      </filters>
    </filterColumn>
  </autoFilter>
  <mergeCells count="57">
    <mergeCell ref="B175:C175"/>
    <mergeCell ref="D175:G175"/>
    <mergeCell ref="B180:C180"/>
    <mergeCell ref="D180:H180"/>
    <mergeCell ref="I180:T180"/>
    <mergeCell ref="I174:T174"/>
    <mergeCell ref="I160:T160"/>
    <mergeCell ref="I161:T161"/>
    <mergeCell ref="B162:G162"/>
    <mergeCell ref="I162:T162"/>
    <mergeCell ref="B164:C164"/>
    <mergeCell ref="D164:G164"/>
    <mergeCell ref="B170:C170"/>
    <mergeCell ref="D170:H170"/>
    <mergeCell ref="I170:T170"/>
    <mergeCell ref="B173:G173"/>
    <mergeCell ref="I173:T173"/>
    <mergeCell ref="T7:T9"/>
    <mergeCell ref="B9:F9"/>
    <mergeCell ref="B155:C155"/>
    <mergeCell ref="F156:N156"/>
    <mergeCell ref="F157:N157"/>
    <mergeCell ref="R7:R8"/>
    <mergeCell ref="S7:S9"/>
    <mergeCell ref="F158:N158"/>
    <mergeCell ref="N7:N8"/>
    <mergeCell ref="O7:O8"/>
    <mergeCell ref="P7:P9"/>
    <mergeCell ref="Q7:Q8"/>
    <mergeCell ref="H7:H8"/>
    <mergeCell ref="I7:I8"/>
    <mergeCell ref="J7:J8"/>
    <mergeCell ref="K7:K8"/>
    <mergeCell ref="L7:L8"/>
    <mergeCell ref="M7:M8"/>
    <mergeCell ref="AI4:AJ6"/>
    <mergeCell ref="AK4:AL6"/>
    <mergeCell ref="B5:C5"/>
    <mergeCell ref="G5:I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B1:F1"/>
    <mergeCell ref="G1:T1"/>
    <mergeCell ref="B2:F2"/>
    <mergeCell ref="G2:T2"/>
    <mergeCell ref="B4:C4"/>
    <mergeCell ref="D4:N4"/>
    <mergeCell ref="O4:T4"/>
  </mergeCells>
  <conditionalFormatting sqref="O40:O153 I10:M12 I14:M15 I13:L13 G16:M153">
    <cfRule type="cellIs" dxfId="65" priority="83" operator="greaterThan">
      <formula>10</formula>
    </cfRule>
  </conditionalFormatting>
  <conditionalFormatting sqref="N175:N1048576 N1:N6 N9:N12 N14:N173">
    <cfRule type="duplicateValues" dxfId="64" priority="82"/>
  </conditionalFormatting>
  <conditionalFormatting sqref="N4">
    <cfRule type="duplicateValues" dxfId="63" priority="80"/>
  </conditionalFormatting>
  <conditionalFormatting sqref="O12 O14:O39">
    <cfRule type="cellIs" dxfId="62" priority="77" operator="greaterThan">
      <formula>10</formula>
    </cfRule>
    <cfRule type="cellIs" dxfId="61" priority="79" stopIfTrue="1" operator="greaterThan">
      <formula>10</formula>
    </cfRule>
  </conditionalFormatting>
  <conditionalFormatting sqref="O12 O14:O39">
    <cfRule type="cellIs" dxfId="60" priority="78" operator="greaterThan">
      <formula>10</formula>
    </cfRule>
  </conditionalFormatting>
  <conditionalFormatting sqref="O10:O11">
    <cfRule type="cellIs" dxfId="59" priority="72" operator="greaterThan">
      <formula>10</formula>
    </cfRule>
    <cfRule type="cellIs" dxfId="58" priority="73" stopIfTrue="1" operator="greaterThan">
      <formula>10</formula>
    </cfRule>
  </conditionalFormatting>
  <conditionalFormatting sqref="O10:O11">
    <cfRule type="cellIs" dxfId="57" priority="71" operator="greaterThan">
      <formula>10</formula>
    </cfRule>
  </conditionalFormatting>
  <conditionalFormatting sqref="N14:N15">
    <cfRule type="cellIs" dxfId="56" priority="49" operator="greaterThan">
      <formula>10</formula>
    </cfRule>
    <cfRule type="cellIs" dxfId="55" priority="50" stopIfTrue="1" operator="greaterThan">
      <formula>10</formula>
    </cfRule>
  </conditionalFormatting>
  <conditionalFormatting sqref="N14:N15">
    <cfRule type="cellIs" dxfId="54" priority="48" operator="greaterThan">
      <formula>10</formula>
    </cfRule>
  </conditionalFormatting>
  <conditionalFormatting sqref="M14:M15">
    <cfRule type="cellIs" dxfId="53" priority="46" operator="greaterThan">
      <formula>10</formula>
    </cfRule>
    <cfRule type="cellIs" dxfId="52" priority="47" stopIfTrue="1" operator="greaterThan">
      <formula>10</formula>
    </cfRule>
  </conditionalFormatting>
  <conditionalFormatting sqref="M14:M15">
    <cfRule type="cellIs" dxfId="51" priority="45" operator="greaterThan">
      <formula>10</formula>
    </cfRule>
  </conditionalFormatting>
  <conditionalFormatting sqref="C10">
    <cfRule type="duplicateValues" dxfId="50" priority="44"/>
  </conditionalFormatting>
  <conditionalFormatting sqref="G10:H10">
    <cfRule type="cellIs" dxfId="49" priority="40" stopIfTrue="1" operator="greaterThan">
      <formula>10</formula>
    </cfRule>
    <cfRule type="cellIs" dxfId="48" priority="41" stopIfTrue="1" operator="greaterThan">
      <formula>10</formula>
    </cfRule>
    <cfRule type="cellIs" dxfId="47" priority="42" stopIfTrue="1" operator="greaterThan">
      <formula>10</formula>
    </cfRule>
    <cfRule type="cellIs" dxfId="46" priority="43" stopIfTrue="1" operator="greaterThan">
      <formula>10</formula>
    </cfRule>
  </conditionalFormatting>
  <conditionalFormatting sqref="C11">
    <cfRule type="duplicateValues" dxfId="45" priority="39"/>
  </conditionalFormatting>
  <conditionalFormatting sqref="G11:H11">
    <cfRule type="cellIs" dxfId="44" priority="35" stopIfTrue="1" operator="greaterThan">
      <formula>10</formula>
    </cfRule>
    <cfRule type="cellIs" dxfId="43" priority="36" stopIfTrue="1" operator="greaterThan">
      <formula>10</formula>
    </cfRule>
    <cfRule type="cellIs" dxfId="42" priority="37" stopIfTrue="1" operator="greaterThan">
      <formula>10</formula>
    </cfRule>
    <cfRule type="cellIs" dxfId="41" priority="38" stopIfTrue="1" operator="greaterThan">
      <formula>10</formula>
    </cfRule>
  </conditionalFormatting>
  <conditionalFormatting sqref="C12 M13">
    <cfRule type="duplicateValues" dxfId="40" priority="34"/>
  </conditionalFormatting>
  <conditionalFormatting sqref="H12">
    <cfRule type="cellIs" dxfId="39" priority="30" stopIfTrue="1" operator="greaterThan">
      <formula>10</formula>
    </cfRule>
    <cfRule type="cellIs" dxfId="38" priority="31" stopIfTrue="1" operator="greaterThan">
      <formula>10</formula>
    </cfRule>
    <cfRule type="cellIs" dxfId="37" priority="32" stopIfTrue="1" operator="greaterThan">
      <formula>10</formula>
    </cfRule>
    <cfRule type="cellIs" dxfId="36" priority="33" stopIfTrue="1" operator="greaterThan">
      <formula>10</formula>
    </cfRule>
  </conditionalFormatting>
  <conditionalFormatting sqref="G12">
    <cfRule type="cellIs" dxfId="35" priority="26" stopIfTrue="1" operator="greaterThan">
      <formula>10</formula>
    </cfRule>
    <cfRule type="cellIs" dxfId="34" priority="27" stopIfTrue="1" operator="greaterThan">
      <formula>10</formula>
    </cfRule>
    <cfRule type="cellIs" dxfId="33" priority="28" stopIfTrue="1" operator="greaterThan">
      <formula>10</formula>
    </cfRule>
    <cfRule type="cellIs" dxfId="32" priority="29" stopIfTrue="1" operator="greaterThan">
      <formula>10</formula>
    </cfRule>
  </conditionalFormatting>
  <conditionalFormatting sqref="C13">
    <cfRule type="duplicateValues" dxfId="31" priority="25"/>
  </conditionalFormatting>
  <conditionalFormatting sqref="G13:H13">
    <cfRule type="cellIs" dxfId="30" priority="21" stopIfTrue="1" operator="greaterThan">
      <formula>10</formula>
    </cfRule>
    <cfRule type="cellIs" dxfId="29" priority="22" stopIfTrue="1" operator="greaterThan">
      <formula>10</formula>
    </cfRule>
    <cfRule type="cellIs" dxfId="28" priority="23" stopIfTrue="1" operator="greaterThan">
      <formula>10</formula>
    </cfRule>
    <cfRule type="cellIs" dxfId="27" priority="24" stopIfTrue="1" operator="greaterThan">
      <formula>10</formula>
    </cfRule>
  </conditionalFormatting>
  <conditionalFormatting sqref="C14">
    <cfRule type="duplicateValues" dxfId="26" priority="20"/>
  </conditionalFormatting>
  <conditionalFormatting sqref="G14:H14">
    <cfRule type="cellIs" dxfId="25" priority="16" stopIfTrue="1" operator="greaterThan">
      <formula>10</formula>
    </cfRule>
    <cfRule type="cellIs" dxfId="24" priority="17" stopIfTrue="1" operator="greaterThan">
      <formula>10</formula>
    </cfRule>
    <cfRule type="cellIs" dxfId="23" priority="18" stopIfTrue="1" operator="greaterThan">
      <formula>10</formula>
    </cfRule>
    <cfRule type="cellIs" dxfId="22" priority="19" stopIfTrue="1" operator="greaterThan">
      <formula>10</formula>
    </cfRule>
  </conditionalFormatting>
  <conditionalFormatting sqref="C1:C9 C16:C1048576">
    <cfRule type="duplicateValues" dxfId="12" priority="89"/>
  </conditionalFormatting>
  <conditionalFormatting sqref="C15">
    <cfRule type="duplicateValues" dxfId="11" priority="5" stopIfTrue="1"/>
    <cfRule type="duplicateValues" dxfId="10" priority="6" stopIfTrue="1"/>
  </conditionalFormatting>
  <conditionalFormatting sqref="G15:H15">
    <cfRule type="cellIs" dxfId="7" priority="1" stopIfTrue="1" operator="greaterThan">
      <formula>10</formula>
    </cfRule>
    <cfRule type="cellIs" dxfId="6" priority="2" stopIfTrue="1" operator="greaterThan">
      <formula>10</formula>
    </cfRule>
    <cfRule type="cellIs" dxfId="5" priority="3" stopIfTrue="1" operator="greaterThan">
      <formula>10</formula>
    </cfRule>
    <cfRule type="cellIs" dxfId="4" priority="4" stopIfTrue="1" operator="greaterThan">
      <formula>10</formula>
    </cfRule>
  </conditionalFormatting>
  <dataValidations count="2">
    <dataValidation allowBlank="1" showInputMessage="1" showErrorMessage="1" errorTitle="Không xóa dữ liệu" error="Không xóa dữ liệu" prompt="Không xóa dữ liệu" sqref="D158 X2:AL8 W10:W153"/>
    <dataValidation type="decimal" allowBlank="1" showInputMessage="1" showErrorMessage="1" error="Sai định dạng" sqref="G10:H15">
      <formula1>0</formula1>
      <formula2>10</formula2>
    </dataValidation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Kinh tế chính trị</vt:lpstr>
      <vt:lpstr>'Kinh tế chính trị'!Print_Titles</vt:lpstr>
    </vt:vector>
  </TitlesOfParts>
  <Company>Micrsoft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Nga</cp:lastModifiedBy>
  <cp:lastPrinted>2020-09-03T03:51:29Z</cp:lastPrinted>
  <dcterms:created xsi:type="dcterms:W3CDTF">2015-04-17T02:48:53Z</dcterms:created>
  <dcterms:modified xsi:type="dcterms:W3CDTF">2020-09-08T08:07:25Z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