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WEBSITE\Bang diem thi lan 2 hoc ky 2, ky he nganh CNTT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'Nhom(1)'!$A$7:$AJ$44</definedName>
    <definedName name="Date_time">#REF!</definedName>
    <definedName name="_xlnm.Print_Titles" localSheetId="0">'Nhom(1)'!$3:$7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14" i="1"/>
  <c r="B15" i="1"/>
  <c r="B13" i="1"/>
  <c r="B16" i="1"/>
  <c r="B17" i="1"/>
  <c r="B18" i="1"/>
  <c r="B20" i="1"/>
  <c r="B21" i="1"/>
  <c r="B19" i="1"/>
  <c r="B22" i="1"/>
  <c r="B23" i="1"/>
  <c r="B24" i="1"/>
  <c r="B25" i="1"/>
  <c r="B26" i="1"/>
  <c r="B27" i="1"/>
  <c r="B28" i="1"/>
  <c r="B29" i="1"/>
  <c r="B30" i="1"/>
  <c r="B31" i="1"/>
  <c r="B32" i="1"/>
  <c r="B33" i="1"/>
  <c r="B36" i="1"/>
  <c r="B34" i="1"/>
  <c r="B35" i="1"/>
  <c r="B37" i="1"/>
  <c r="B38" i="1"/>
  <c r="B39" i="1"/>
  <c r="B41" i="1"/>
  <c r="B40" i="1"/>
  <c r="B42" i="1"/>
  <c r="B43" i="1"/>
  <c r="O7" i="1"/>
  <c r="P20" i="1" s="1"/>
  <c r="Q20" i="1" s="1"/>
  <c r="P15" i="1"/>
  <c r="Q15" i="1" s="1"/>
  <c r="V6" i="1"/>
  <c r="U6" i="1"/>
  <c r="Z6" i="1"/>
  <c r="AB6" i="1"/>
  <c r="X6" i="1"/>
  <c r="Y6" i="1"/>
  <c r="P42" i="1" l="1"/>
  <c r="Q42" i="1" s="1"/>
  <c r="P14" i="1"/>
  <c r="Q14" i="1" s="1"/>
  <c r="P8" i="1"/>
  <c r="Q8" i="1" s="1"/>
  <c r="P27" i="1"/>
  <c r="Q27" i="1" s="1"/>
  <c r="P43" i="1"/>
  <c r="Q43" i="1" s="1"/>
  <c r="AH6" i="1"/>
  <c r="AF6" i="1"/>
  <c r="AD6" i="1"/>
  <c r="P24" i="1"/>
  <c r="Q24" i="1" s="1"/>
  <c r="P29" i="1"/>
  <c r="Q29" i="1" s="1"/>
  <c r="P36" i="1"/>
  <c r="Q36" i="1" s="1"/>
  <c r="P40" i="1"/>
  <c r="Q40" i="1" s="1"/>
  <c r="P26" i="1"/>
  <c r="Q26" i="1" s="1"/>
  <c r="P12" i="1"/>
  <c r="Q12" i="1" s="1"/>
  <c r="P35" i="1"/>
  <c r="Q35" i="1" s="1"/>
  <c r="P13" i="1"/>
  <c r="Q13" i="1" s="1"/>
  <c r="P34" i="1"/>
  <c r="Q34" i="1" s="1"/>
  <c r="P19" i="1"/>
  <c r="Q19" i="1" s="1"/>
  <c r="P38" i="1"/>
  <c r="Q38" i="1" s="1"/>
  <c r="P21" i="1"/>
  <c r="Q21" i="1" s="1"/>
  <c r="P30" i="1"/>
  <c r="Q30" i="1" s="1"/>
  <c r="P16" i="1"/>
  <c r="Q16" i="1" s="1"/>
  <c r="P41" i="1"/>
  <c r="Q41" i="1" s="1"/>
  <c r="P22" i="1"/>
  <c r="Q22" i="1" s="1"/>
  <c r="P39" i="1"/>
  <c r="Q39" i="1" s="1"/>
  <c r="P25" i="1"/>
  <c r="Q25" i="1" s="1"/>
  <c r="P10" i="1"/>
  <c r="Q10" i="1" s="1"/>
  <c r="P37" i="1"/>
  <c r="Q37" i="1" s="1"/>
  <c r="P23" i="1"/>
  <c r="Q23" i="1" s="1"/>
  <c r="P9" i="1"/>
  <c r="Q9" i="1" s="1"/>
  <c r="P33" i="1"/>
  <c r="Q33" i="1" s="1"/>
  <c r="P11" i="1"/>
  <c r="Q11" i="1" s="1"/>
  <c r="P32" i="1"/>
  <c r="Q32" i="1" s="1"/>
  <c r="P18" i="1"/>
  <c r="Q18" i="1" s="1"/>
  <c r="P31" i="1"/>
  <c r="Q31" i="1" s="1"/>
  <c r="P17" i="1"/>
  <c r="Q17" i="1" s="1"/>
  <c r="P28" i="1"/>
  <c r="Q28" i="1" s="1"/>
  <c r="W6" i="1" l="1"/>
  <c r="AC6" i="1" s="1"/>
  <c r="AA6" i="1"/>
  <c r="AG6" i="1" l="1"/>
  <c r="AI6" i="1"/>
  <c r="AE6" i="1"/>
</calcChain>
</file>

<file path=xl/sharedStrings.xml><?xml version="1.0" encoding="utf-8"?>
<sst xmlns="http://schemas.openxmlformats.org/spreadsheetml/2006/main" count="309" uniqueCount="146">
  <si>
    <t>HỌC VIỆN CÔNG NGHỆ BƯU CHÍNH VIỄN THÔNG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</si>
  <si>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</si>
  <si>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</si>
  <si>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</si>
  <si>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</si>
  <si>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</si>
  <si>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</si>
  <si>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</si>
  <si>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</si>
  <si>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</si>
  <si>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Ngày thi:</t>
  </si>
  <si>
    <t>Số
TT</t>
  </si>
  <si>
    <t>Mã SV</t>
  </si>
  <si>
    <t>Họ và tên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</si>
  <si>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</si>
  <si>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</si>
  <si>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</si>
  <si>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</si>
  <si>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</si>
  <si>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</si>
  <si>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</si>
  <si>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</si>
  <si>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</si>
  <si>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</si>
  <si>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</si>
  <si>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</si>
  <si>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</si>
  <si>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</si>
  <si>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</si>
  <si>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</si>
  <si>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</si>
  <si>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</si>
  <si>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</si>
  <si>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Giờ thi:</t>
  </si>
  <si>
    <t>Mã MH</t>
  </si>
  <si>
    <t>Nhóm thi</t>
  </si>
  <si>
    <t>TRUNG TÂM KHẢO THÍ 
VÀ ĐẢM BẢO CHẤT LƯỢNG GIÁO DỤC</t>
  </si>
  <si>
    <t>B18DCAT001</t>
  </si>
  <si>
    <t>Bùi Hải</t>
  </si>
  <si>
    <t>An</t>
  </si>
  <si>
    <t>E18CQCN02-B</t>
  </si>
  <si>
    <t>B18DCDT009</t>
  </si>
  <si>
    <t>Nguyễn Nam</t>
  </si>
  <si>
    <t>Anh</t>
  </si>
  <si>
    <t>B18DCDT018</t>
  </si>
  <si>
    <t>Khổng Xuân</t>
  </si>
  <si>
    <t>Bách</t>
  </si>
  <si>
    <t>B18DCDT025</t>
  </si>
  <si>
    <t>Nguyễn Đắc</t>
  </si>
  <si>
    <t>Chung</t>
  </si>
  <si>
    <t>B18DCDT045</t>
  </si>
  <si>
    <t>Hoàng Duy</t>
  </si>
  <si>
    <t>Đạt</t>
  </si>
  <si>
    <t>B18DCDT046</t>
  </si>
  <si>
    <t>Hoàng Thành</t>
  </si>
  <si>
    <t>B18DCAT057</t>
  </si>
  <si>
    <t>Khuất Văn Dương</t>
  </si>
  <si>
    <t>Đức</t>
  </si>
  <si>
    <t>B18DCDT058</t>
  </si>
  <si>
    <t>Phạm Văn</t>
  </si>
  <si>
    <t>B18DCAT034</t>
  </si>
  <si>
    <t>Nguyễn Hoàng</t>
  </si>
  <si>
    <t>Dũng</t>
  </si>
  <si>
    <t>B18DCVT066</t>
  </si>
  <si>
    <t>Nguyễn Tiến</t>
  </si>
  <si>
    <t>B18DCCN122</t>
  </si>
  <si>
    <t>Nguyễn Trần Tuấn</t>
  </si>
  <si>
    <t>Dương</t>
  </si>
  <si>
    <t>B18DCAT042</t>
  </si>
  <si>
    <t>Vũ Đức</t>
  </si>
  <si>
    <t>Duy</t>
  </si>
  <si>
    <t>B18DCDT073</t>
  </si>
  <si>
    <t>Đỗ Xuân</t>
  </si>
  <si>
    <t>Hiếu</t>
  </si>
  <si>
    <t>B18DCVT162</t>
  </si>
  <si>
    <t>Trần Trung</t>
  </si>
  <si>
    <t>B18DCDT089</t>
  </si>
  <si>
    <t>Đỗ Ngọc</t>
  </si>
  <si>
    <t>Hùng</t>
  </si>
  <si>
    <t>B18DCDT098</t>
  </si>
  <si>
    <t>Quản Trường</t>
  </si>
  <si>
    <t>Huy</t>
  </si>
  <si>
    <t>B18DCVT229</t>
  </si>
  <si>
    <t>Trương Quang</t>
  </si>
  <si>
    <t>Khải</t>
  </si>
  <si>
    <t>B18DCDT110</t>
  </si>
  <si>
    <t>Đỗ Duy</t>
  </si>
  <si>
    <t>Khánh</t>
  </si>
  <si>
    <t>B18DCVT274</t>
  </si>
  <si>
    <t>Hoàng Đình</t>
  </si>
  <si>
    <t>Lộc</t>
  </si>
  <si>
    <t>B18DCCN376</t>
  </si>
  <si>
    <t>Nguyễn Xuân</t>
  </si>
  <si>
    <t>B18DCDT126</t>
  </si>
  <si>
    <t>Đào Hải</t>
  </si>
  <si>
    <t>Long</t>
  </si>
  <si>
    <t>B18DCVT257</t>
  </si>
  <si>
    <t>Nguyễn Bảo</t>
  </si>
  <si>
    <t>B18DCAT145</t>
  </si>
  <si>
    <t>Nguyễn Hải</t>
  </si>
  <si>
    <t>B18DCVT269</t>
  </si>
  <si>
    <t>Trần Đình</t>
  </si>
  <si>
    <t>B18DCVT293</t>
  </si>
  <si>
    <t>Nguyễn Vũ</t>
  </si>
  <si>
    <t>Minh</t>
  </si>
  <si>
    <t>B18DCCN409</t>
  </si>
  <si>
    <t>Phạm Ngọc</t>
  </si>
  <si>
    <t>B15DCDT134</t>
  </si>
  <si>
    <t>Nguyễn Tài</t>
  </si>
  <si>
    <t>Nam</t>
  </si>
  <si>
    <t>D15DTMT1</t>
  </si>
  <si>
    <t>B18DCCN468</t>
  </si>
  <si>
    <t>Nguyễn Trung</t>
  </si>
  <si>
    <t>Phong</t>
  </si>
  <si>
    <t>B18DCCN517</t>
  </si>
  <si>
    <t>Sơn</t>
  </si>
  <si>
    <t>B18DCCN595</t>
  </si>
  <si>
    <t>Ngô Đăng</t>
  </si>
  <si>
    <t>Thái</t>
  </si>
  <si>
    <t>B18DCDT238</t>
  </si>
  <si>
    <t>Hoàng Nguyễn Long</t>
  </si>
  <si>
    <t>Thảo</t>
  </si>
  <si>
    <t>B15DCCN556</t>
  </si>
  <si>
    <t>Nguyễn Văn</t>
  </si>
  <si>
    <t>Tính</t>
  </si>
  <si>
    <t>E15CQCN01-B</t>
  </si>
  <si>
    <t>B18DCAT249</t>
  </si>
  <si>
    <t>Nguyễn Phú</t>
  </si>
  <si>
    <t>Trọng</t>
  </si>
  <si>
    <t>B18DCVT377</t>
  </si>
  <si>
    <t>Nghiêm Anh</t>
  </si>
  <si>
    <t>Tuấn</t>
  </si>
  <si>
    <t>B18DCVT441</t>
  </si>
  <si>
    <t>Nguyễn Quốc</t>
  </si>
  <si>
    <t>Việt</t>
  </si>
  <si>
    <t>B18DCCN694</t>
  </si>
  <si>
    <t>Dương Hoàng</t>
  </si>
  <si>
    <t>Vũ</t>
  </si>
  <si>
    <t>INT1306</t>
  </si>
  <si>
    <t>22</t>
  </si>
  <si>
    <t>Cấu trúc dữ liệu và giải thuật (INT1306)</t>
  </si>
  <si>
    <t>Thi lần 1 học kỳ II năm học 2019 - 2020</t>
  </si>
  <si>
    <t>13h30</t>
  </si>
  <si>
    <t>BẢNG ĐIỂM HỌC PHẦN</t>
  </si>
  <si>
    <t>c</t>
  </si>
  <si>
    <t>Hà Nội, ngày 28 tháng 10 năm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</si>
</sst>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0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1"/>
      <name val="Calibri"/>
      <family val="2"/>
    </font>
    <font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sz val="11"/>
      <color theme="0"/>
      <name val="Times New Roman"/>
      <family val="1"/>
    </font>
    <font>
      <sz val="12"/>
      <color rgb="FFFF000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7" fillId="0" borderId="0"/>
    <xf numFmtId="0" fontId="1" fillId="0" borderId="0"/>
    <xf numFmtId="0" fontId="7" fillId="0" borderId="0"/>
    <xf numFmtId="0" fontId="1" fillId="0" borderId="0"/>
  </cellStyleXfs>
  <cellXfs count="94">
    <xf numFmtId="0" fontId="0" fillId="0" borderId="0" xfId="0"/>
    <xf numFmtId="0" fontId="3" fillId="0" borderId="0" xfId="0" applyFont="1" applyFill="1" applyProtection="1">
      <protection locked="0"/>
    </xf>
    <xf numFmtId="0" fontId="12" fillId="0" borderId="0" xfId="0" applyFont="1" applyFill="1" applyBorder="1" applyProtection="1">
      <protection locked="0"/>
    </xf>
    <xf numFmtId="0" fontId="12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8" fillId="0" borderId="0" xfId="2" applyFont="1" applyFill="1" applyBorder="1" applyAlignment="1" applyProtection="1">
      <alignment vertical="center" wrapText="1"/>
      <protection locked="0"/>
    </xf>
    <xf numFmtId="0" fontId="5" fillId="0" borderId="0" xfId="5" applyFont="1" applyFill="1" applyAlignment="1" applyProtection="1">
      <alignment vertic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2" fillId="0" borderId="0" xfId="0" applyNumberFormat="1" applyFont="1" applyFill="1" applyBorder="1" applyAlignment="1" applyProtection="1">
      <alignment horizontal="center" vertical="center"/>
      <protection hidden="1"/>
    </xf>
    <xf numFmtId="10" fontId="1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10" fontId="4" fillId="0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vertical="center" textRotation="90" wrapText="1"/>
      <protection locked="0"/>
    </xf>
    <xf numFmtId="0" fontId="5" fillId="0" borderId="4" xfId="0" applyFont="1" applyFill="1" applyBorder="1" applyAlignment="1" applyProtection="1">
      <alignment vertical="center" textRotation="90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2" fillId="0" borderId="5" xfId="5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14" fontId="2" fillId="0" borderId="5" xfId="0" applyNumberFormat="1" applyFont="1" applyFill="1" applyBorder="1" applyAlignment="1">
      <alignment horizontal="center" vertical="center"/>
    </xf>
    <xf numFmtId="164" fontId="2" fillId="0" borderId="5" xfId="4" quotePrefix="1" applyNumberFormat="1" applyFont="1" applyBorder="1" applyAlignment="1" applyProtection="1">
      <alignment horizontal="center" vertical="center"/>
      <protection locked="0"/>
    </xf>
    <xf numFmtId="164" fontId="2" fillId="0" borderId="7" xfId="4" quotePrefix="1" applyNumberFormat="1" applyFont="1" applyBorder="1" applyAlignment="1" applyProtection="1">
      <alignment horizontal="center" vertical="center"/>
      <protection locked="0"/>
    </xf>
    <xf numFmtId="165" fontId="2" fillId="0" borderId="5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hidden="1"/>
    </xf>
    <xf numFmtId="0" fontId="2" fillId="0" borderId="5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Protection="1">
      <protection hidden="1"/>
    </xf>
    <xf numFmtId="0" fontId="16" fillId="0" borderId="0" xfId="0" applyFont="1" applyFill="1" applyBorder="1" applyProtection="1">
      <protection hidden="1"/>
    </xf>
    <xf numFmtId="0" fontId="2" fillId="0" borderId="8" xfId="5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14" fontId="2" fillId="0" borderId="8" xfId="0" applyNumberFormat="1" applyFont="1" applyFill="1" applyBorder="1" applyAlignment="1">
      <alignment horizontal="center" vertical="center"/>
    </xf>
    <xf numFmtId="164" fontId="2" fillId="0" borderId="8" xfId="4" quotePrefix="1" applyNumberFormat="1" applyFont="1" applyBorder="1" applyAlignment="1" applyProtection="1">
      <alignment horizontal="center" vertical="center"/>
      <protection locked="0"/>
    </xf>
    <xf numFmtId="164" fontId="2" fillId="0" borderId="10" xfId="4" quotePrefix="1" applyNumberFormat="1" applyFont="1" applyBorder="1" applyAlignment="1" applyProtection="1">
      <alignment horizontal="center" vertical="center"/>
      <protection locked="0"/>
    </xf>
    <xf numFmtId="165" fontId="2" fillId="0" borderId="8" xfId="0" quotePrefix="1" applyNumberFormat="1" applyFont="1" applyFill="1" applyBorder="1" applyAlignment="1" applyProtection="1">
      <alignment horizontal="center" vertical="center"/>
      <protection locked="0"/>
    </xf>
    <xf numFmtId="165" fontId="9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10" xfId="4" applyFont="1" applyBorder="1" applyAlignment="1" applyProtection="1">
      <alignment horizontal="center" vertical="center"/>
      <protection locked="0"/>
    </xf>
    <xf numFmtId="10" fontId="12" fillId="0" borderId="0" xfId="0" applyNumberFormat="1" applyFont="1" applyFill="1" applyBorder="1" applyAlignment="1" applyProtection="1">
      <alignment horizontal="center" vertical="center"/>
      <protection locked="0"/>
    </xf>
    <xf numFmtId="10" fontId="1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1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Protection="1">
      <protection locked="0"/>
    </xf>
    <xf numFmtId="0" fontId="6" fillId="0" borderId="0" xfId="3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5" fillId="0" borderId="0" xfId="5" applyFont="1" applyFill="1" applyAlignment="1" applyProtection="1">
      <alignment horizontal="right" vertical="center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Protection="1">
      <protection locked="0"/>
    </xf>
    <xf numFmtId="0" fontId="3" fillId="0" borderId="8" xfId="0" applyFont="1" applyFill="1" applyBorder="1" applyProtection="1">
      <protection locked="0"/>
    </xf>
    <xf numFmtId="0" fontId="17" fillId="0" borderId="0" xfId="0" applyFont="1" applyBorder="1" applyAlignment="1" applyProtection="1">
      <alignment horizontal="justify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Protection="1">
      <protection locked="0"/>
    </xf>
    <xf numFmtId="0" fontId="16" fillId="0" borderId="0" xfId="0" applyFont="1" applyFill="1" applyBorder="1" applyProtection="1">
      <protection locked="0"/>
    </xf>
    <xf numFmtId="0" fontId="2" fillId="0" borderId="7" xfId="4" applyFont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5" fillId="0" borderId="0" xfId="0" applyNumberFormat="1" applyFont="1" applyFill="1" applyAlignment="1" applyProtection="1"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5" applyFont="1" applyFill="1" applyAlignment="1" applyProtection="1">
      <alignment horizontal="right" vertical="center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16" xfId="0" applyFont="1" applyFill="1" applyBorder="1" applyAlignment="1" applyProtection="1">
      <alignment horizontal="center" vertical="center" wrapText="1"/>
      <protection locked="0"/>
    </xf>
    <xf numFmtId="0" fontId="3" fillId="0" borderId="0" xfId="5" applyFont="1" applyFill="1" applyAlignment="1" applyProtection="1">
      <alignment horizontal="center"/>
      <protection locked="0"/>
    </xf>
    <xf numFmtId="0" fontId="5" fillId="0" borderId="0" xfId="5" applyFont="1" applyFill="1" applyAlignment="1" applyProtection="1">
      <alignment horizontal="center" vertical="top" wrapText="1"/>
      <protection locked="0"/>
    </xf>
    <xf numFmtId="0" fontId="5" fillId="0" borderId="0" xfId="5" applyFont="1" applyFill="1" applyAlignment="1" applyProtection="1">
      <alignment horizontal="center" vertical="top"/>
      <protection locked="0"/>
    </xf>
    <xf numFmtId="0" fontId="8" fillId="0" borderId="12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textRotation="90" wrapText="1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17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10" fillId="0" borderId="19" xfId="0" applyFont="1" applyFill="1" applyBorder="1" applyAlignment="1" applyProtection="1">
      <alignment horizontal="center"/>
      <protection locked="0"/>
    </xf>
    <xf numFmtId="0" fontId="19" fillId="0" borderId="0" xfId="5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5" fillId="0" borderId="0" xfId="5" applyNumberFormat="1" applyFont="1" applyFill="1" applyAlignment="1" applyProtection="1">
      <alignment horizontal="left" vertical="center"/>
      <protection locked="0"/>
    </xf>
    <xf numFmtId="14" fontId="5" fillId="0" borderId="18" xfId="5" applyNumberFormat="1" applyFont="1" applyFill="1" applyBorder="1" applyAlignment="1" applyProtection="1">
      <alignment horizontal="left" vertical="center"/>
      <protection locked="0"/>
    </xf>
    <xf numFmtId="0" fontId="5" fillId="0" borderId="18" xfId="5" applyNumberFormat="1" applyFont="1" applyFill="1" applyBorder="1" applyAlignment="1" applyProtection="1">
      <alignment horizontal="left" vertical="center"/>
      <protection locked="0"/>
    </xf>
    <xf numFmtId="0" fontId="5" fillId="0" borderId="18" xfId="5" applyFont="1" applyFill="1" applyBorder="1" applyAlignment="1" applyProtection="1">
      <alignment horizontal="right" vertical="center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</cellXfs>
  <cellStyles count="6">
    <cellStyle name="Normal" xfId="0" builtinId="0"/>
    <cellStyle name="Normal 2" xfId="1"/>
    <cellStyle name="Normal_Bao cao tong hop ket qua thi ket thuc hoc phan_KT2" xfId="2"/>
    <cellStyle name="Normal_DS C07VT1" xfId="3"/>
    <cellStyle name="Normal_DS_lop khoa_2009 (kem theo cac QD thanh lap lop)" xfId="4"/>
    <cellStyle name="Normal_Sheet1" xfId="5"/>
  </cellStyles>
  <dxfs count="1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800100</xdr:colOff>
      <xdr:row>1</xdr:row>
      <xdr:rowOff>409575</xdr:rowOff>
    </xdr:from>
    <xdr:to>
      <xdr:col>4</xdr:col>
      <xdr:colOff>238125</xdr:colOff>
      <xdr:row>1</xdr:row>
      <xdr:rowOff>409575</xdr:rowOff>
    </xdr:to>
    <xdr:cxnSp macro="">
      <xdr:nvCxnSpPr>
        <xdr:cNvPr id="3" name="Straight Connector 2"/>
        <xdr:cNvCxnSpPr/>
      </xdr:nvCxnSpPr>
      <xdr:spPr>
        <a:xfrm>
          <a:off x="1104900" y="1038225"/>
          <a:ext cx="127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J44"/>
  <sheetViews>
    <sheetView tabSelected="1" topLeftCell="B1" zoomScaleNormal="100" workbookViewId="0">
      <pane ySplit="2" topLeftCell="A3" activePane="bottomLeft" state="frozen"/>
      <selection activeCell="C12" sqref="C12"/>
      <selection pane="bottomLeft" activeCell="B45" sqref="A45:XFD50"/>
    </sheetView>
  </sheetViews>
  <sheetFormatPr defaultRowHeight="15.75" x14ac:dyDescent="0.25"/>
  <cols>
    <col min="1" max="1" width="4.75" style="4" hidden="1" customWidth="1"/>
    <col min="2" max="2" width="4" style="4" customWidth="1"/>
    <col min="3" max="3" width="10.625" style="4" customWidth="1"/>
    <col min="4" max="4" width="16.375" style="4" customWidth="1"/>
    <col min="5" max="5" width="7.75" style="4" customWidth="1"/>
    <col min="6" max="6" width="12" style="4" customWidth="1"/>
    <col min="7" max="9" width="4.375" style="4" customWidth="1"/>
    <col min="10" max="10" width="4.375" style="4" hidden="1" customWidth="1"/>
    <col min="11" max="11" width="3.25" style="4" hidden="1" customWidth="1"/>
    <col min="12" max="12" width="4.875" style="4" hidden="1" customWidth="1"/>
    <col min="13" max="13" width="8.875" style="4" hidden="1" customWidth="1"/>
    <col min="14" max="14" width="9" style="4" hidden="1" customWidth="1"/>
    <col min="15" max="15" width="5.25" style="4" customWidth="1"/>
    <col min="16" max="16" width="6.5" style="4" customWidth="1"/>
    <col min="17" max="17" width="13" style="4" customWidth="1"/>
    <col min="18" max="18" width="8.625" style="4" hidden="1" customWidth="1"/>
    <col min="19" max="19" width="5.125" style="4" customWidth="1"/>
    <col min="20" max="20" width="9.75" style="2" customWidth="1"/>
    <col min="21" max="21" width="11.125" style="63" customWidth="1"/>
    <col min="22" max="36" width="9" style="3"/>
    <col min="37" max="16384" width="9" style="4"/>
  </cols>
  <sheetData>
    <row r="1" spans="1:36" ht="30" customHeight="1" x14ac:dyDescent="0.3">
      <c r="B1" s="74" t="s">
        <v>0</v>
      </c>
      <c r="C1" s="74"/>
      <c r="D1" s="74"/>
      <c r="E1" s="74"/>
      <c r="F1" s="74"/>
      <c r="G1" s="87" t="s">
        <v>143</v>
      </c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</row>
    <row r="2" spans="1:36" ht="42.75" customHeight="1" x14ac:dyDescent="0.25">
      <c r="B2" s="75" t="s">
        <v>36</v>
      </c>
      <c r="C2" s="76"/>
      <c r="D2" s="76"/>
      <c r="E2" s="76"/>
      <c r="F2" s="76"/>
      <c r="G2" s="88" t="s">
        <v>141</v>
      </c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59"/>
      <c r="AB2" s="2"/>
      <c r="AC2" s="5"/>
      <c r="AD2" s="2"/>
      <c r="AE2" s="2"/>
      <c r="AF2" s="2"/>
      <c r="AG2" s="5"/>
      <c r="AH2" s="2"/>
    </row>
    <row r="3" spans="1:36" ht="22.5" customHeight="1" x14ac:dyDescent="0.25">
      <c r="B3" s="71" t="s">
        <v>1</v>
      </c>
      <c r="C3" s="71"/>
      <c r="D3" s="89" t="s">
        <v>140</v>
      </c>
      <c r="E3" s="89"/>
      <c r="F3" s="89"/>
      <c r="G3" s="89"/>
      <c r="H3" s="89"/>
      <c r="I3" s="89"/>
      <c r="J3" s="89"/>
      <c r="K3" s="89"/>
      <c r="L3" s="89"/>
      <c r="M3" s="89"/>
      <c r="N3" s="71"/>
      <c r="O3" s="71"/>
      <c r="P3" s="71"/>
      <c r="Q3" s="8"/>
      <c r="U3" s="68" t="s">
        <v>2</v>
      </c>
      <c r="V3" s="68" t="s">
        <v>3</v>
      </c>
      <c r="W3" s="68" t="s">
        <v>4</v>
      </c>
      <c r="X3" s="68" t="s">
        <v>5</v>
      </c>
      <c r="Y3" s="68"/>
      <c r="Z3" s="68"/>
      <c r="AA3" s="68"/>
      <c r="AB3" s="68" t="s">
        <v>6</v>
      </c>
      <c r="AC3" s="68"/>
      <c r="AD3" s="68" t="s">
        <v>7</v>
      </c>
      <c r="AE3" s="68"/>
      <c r="AF3" s="68" t="s">
        <v>8</v>
      </c>
      <c r="AG3" s="68"/>
      <c r="AH3" s="68" t="s">
        <v>9</v>
      </c>
      <c r="AI3" s="68"/>
      <c r="AJ3" s="7"/>
    </row>
    <row r="4" spans="1:36" ht="17.25" customHeight="1" x14ac:dyDescent="0.25">
      <c r="B4" s="71" t="s">
        <v>10</v>
      </c>
      <c r="C4" s="71"/>
      <c r="D4" s="90">
        <v>44124</v>
      </c>
      <c r="E4" s="91"/>
      <c r="F4" s="8"/>
      <c r="G4" s="92" t="s">
        <v>33</v>
      </c>
      <c r="H4" s="92"/>
      <c r="I4" s="67" t="s">
        <v>142</v>
      </c>
      <c r="J4" s="67"/>
      <c r="K4" s="8"/>
      <c r="L4" s="8"/>
      <c r="M4" s="8"/>
      <c r="N4" s="55"/>
      <c r="O4" s="8"/>
      <c r="P4" s="8"/>
      <c r="Q4" s="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7"/>
    </row>
    <row r="5" spans="1:36" ht="30.75" customHeight="1" x14ac:dyDescent="0.25">
      <c r="A5" s="69" t="s">
        <v>11</v>
      </c>
      <c r="B5" s="69" t="s">
        <v>11</v>
      </c>
      <c r="C5" s="84" t="s">
        <v>12</v>
      </c>
      <c r="D5" s="77" t="s">
        <v>13</v>
      </c>
      <c r="E5" s="78"/>
      <c r="F5" s="69" t="s">
        <v>3</v>
      </c>
      <c r="G5" s="81" t="s">
        <v>14</v>
      </c>
      <c r="H5" s="81" t="s">
        <v>15</v>
      </c>
      <c r="I5" s="81" t="s">
        <v>16</v>
      </c>
      <c r="J5" s="81" t="s">
        <v>17</v>
      </c>
      <c r="K5" s="72" t="s">
        <v>18</v>
      </c>
      <c r="L5" s="82" t="s">
        <v>19</v>
      </c>
      <c r="M5" s="83"/>
      <c r="N5" s="72" t="s">
        <v>20</v>
      </c>
      <c r="O5" s="72" t="s">
        <v>21</v>
      </c>
      <c r="P5" s="69" t="s">
        <v>22</v>
      </c>
      <c r="Q5" s="69" t="s">
        <v>23</v>
      </c>
      <c r="R5" s="69" t="s">
        <v>34</v>
      </c>
      <c r="S5" s="69" t="s">
        <v>35</v>
      </c>
      <c r="U5" s="68"/>
      <c r="V5" s="68"/>
      <c r="W5" s="68"/>
      <c r="X5" s="9" t="s">
        <v>24</v>
      </c>
      <c r="Y5" s="9" t="s">
        <v>25</v>
      </c>
      <c r="Z5" s="9" t="s">
        <v>26</v>
      </c>
      <c r="AA5" s="9" t="s">
        <v>27</v>
      </c>
      <c r="AB5" s="9" t="s">
        <v>28</v>
      </c>
      <c r="AC5" s="9" t="s">
        <v>27</v>
      </c>
      <c r="AD5" s="9" t="s">
        <v>28</v>
      </c>
      <c r="AE5" s="9" t="s">
        <v>27</v>
      </c>
      <c r="AF5" s="9" t="s">
        <v>28</v>
      </c>
      <c r="AG5" s="9" t="s">
        <v>27</v>
      </c>
      <c r="AH5" s="9" t="s">
        <v>28</v>
      </c>
      <c r="AI5" s="10" t="s">
        <v>27</v>
      </c>
      <c r="AJ5" s="11"/>
    </row>
    <row r="6" spans="1:36" ht="34.5" customHeight="1" x14ac:dyDescent="0.25">
      <c r="A6" s="70"/>
      <c r="B6" s="70"/>
      <c r="C6" s="85"/>
      <c r="D6" s="79"/>
      <c r="E6" s="80"/>
      <c r="F6" s="70"/>
      <c r="G6" s="81"/>
      <c r="H6" s="81"/>
      <c r="I6" s="81"/>
      <c r="J6" s="81"/>
      <c r="K6" s="72"/>
      <c r="L6" s="12" t="s">
        <v>29</v>
      </c>
      <c r="M6" s="12" t="s">
        <v>30</v>
      </c>
      <c r="N6" s="72"/>
      <c r="O6" s="72"/>
      <c r="P6" s="73"/>
      <c r="Q6" s="73"/>
      <c r="R6" s="73"/>
      <c r="S6" s="73"/>
      <c r="T6" s="60"/>
      <c r="U6" s="66" t="str">
        <f>+D3</f>
        <v>Cấu trúc dữ liệu và giải thuật (INT1306)</v>
      </c>
      <c r="V6" s="13">
        <f>+O3</f>
        <v>0</v>
      </c>
      <c r="W6" s="14">
        <f>+$AF$6+$AH$6+$AD$6</f>
        <v>0</v>
      </c>
      <c r="X6" s="5" t="e">
        <f>COUNTIF(#REF!,"Khiển trách")</f>
        <v>#REF!</v>
      </c>
      <c r="Y6" s="5" t="e">
        <f>COUNTIF(#REF!,"Cảnh cáo")</f>
        <v>#REF!</v>
      </c>
      <c r="Z6" s="5" t="e">
        <f>COUNTIF(#REF!,"Đình chỉ thi")</f>
        <v>#REF!</v>
      </c>
      <c r="AA6" s="15" t="e">
        <f>+($X$6+$Y$6+$Z$6)/$W$6*100%</f>
        <v>#REF!</v>
      </c>
      <c r="AB6" s="5" t="e">
        <f>SUM(COUNTIF(#REF!,"Vắng"),COUNTIF(#REF!,"Vắng có phép"))</f>
        <v>#REF!</v>
      </c>
      <c r="AC6" s="16" t="e">
        <f>+$AB$6/$W$6</f>
        <v>#REF!</v>
      </c>
      <c r="AD6" s="17">
        <f>COUNTIF($T$7:$T$46,"Thi lại")</f>
        <v>0</v>
      </c>
      <c r="AE6" s="16" t="e">
        <f>+$AD$6/$W$6</f>
        <v>#DIV/0!</v>
      </c>
      <c r="AF6" s="17">
        <f>COUNTIF($T$7:$T$47,"Học lại")</f>
        <v>0</v>
      </c>
      <c r="AG6" s="16" t="e">
        <f>+$AF$6/$W$6</f>
        <v>#DIV/0!</v>
      </c>
      <c r="AH6" s="5">
        <f>COUNTIF($T$8:$T$47,"Đạt")</f>
        <v>0</v>
      </c>
      <c r="AI6" s="15" t="e">
        <f>+$AH$6/$W$6</f>
        <v>#DIV/0!</v>
      </c>
      <c r="AJ6" s="18"/>
    </row>
    <row r="7" spans="1:36" ht="14.25" customHeight="1" x14ac:dyDescent="0.25">
      <c r="B7" s="82" t="s">
        <v>31</v>
      </c>
      <c r="C7" s="93"/>
      <c r="D7" s="93"/>
      <c r="E7" s="93"/>
      <c r="F7" s="93"/>
      <c r="G7" s="19">
        <v>10</v>
      </c>
      <c r="H7" s="19">
        <v>20</v>
      </c>
      <c r="I7" s="20">
        <v>10</v>
      </c>
      <c r="J7" s="19">
        <v>0</v>
      </c>
      <c r="K7" s="21"/>
      <c r="L7" s="22"/>
      <c r="M7" s="22"/>
      <c r="N7" s="22"/>
      <c r="O7" s="23">
        <f>100-(G7+H7+I7+J7)</f>
        <v>60</v>
      </c>
      <c r="P7" s="70"/>
      <c r="Q7" s="70"/>
      <c r="R7" s="70"/>
      <c r="S7" s="70"/>
      <c r="U7" s="6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7"/>
    </row>
    <row r="8" spans="1:36" ht="25.5" customHeight="1" x14ac:dyDescent="0.25">
      <c r="A8" s="25">
        <v>1</v>
      </c>
      <c r="B8" s="25">
        <f>IF(LEN(C8=0),SUBTOTAL(3,$C$7:C8),"")</f>
        <v>1</v>
      </c>
      <c r="C8" s="26" t="s">
        <v>37</v>
      </c>
      <c r="D8" s="27" t="s">
        <v>38</v>
      </c>
      <c r="E8" s="28" t="s">
        <v>39</v>
      </c>
      <c r="F8" s="29" t="s">
        <v>40</v>
      </c>
      <c r="G8" s="30">
        <v>6</v>
      </c>
      <c r="H8" s="31">
        <v>6</v>
      </c>
      <c r="I8" s="31">
        <v>6</v>
      </c>
      <c r="J8" s="31" t="s">
        <v>32</v>
      </c>
      <c r="K8" s="65"/>
      <c r="L8" s="65"/>
      <c r="M8" s="65"/>
      <c r="N8" s="65"/>
      <c r="O8" s="32">
        <v>6</v>
      </c>
      <c r="P8" s="45">
        <f t="shared" ref="P8:P43" si="0">IF(O8="H","I",IF(OR(O8="DC",O8="C",O8="V"),0,ROUND(SUMPRODUCT(G8:O8,$G$7:$O$7)/100,1)))</f>
        <v>6</v>
      </c>
      <c r="Q8" s="34" t="str">
        <f t="shared" ref="Q8:Q43" si="1">IF(OR($G8=0,$H8=0,$I8=0,$J8=0),"Không đủ ĐKDT",IF(AND(O8=0,P8&gt;=4),"Không đạt",IF(O8="V", "Vắng", IF(O8="DC", "Đình chỉ thi",IF(O8="H", "Vắng có phép","")))))</f>
        <v/>
      </c>
      <c r="R8" s="57" t="s">
        <v>138</v>
      </c>
      <c r="S8" s="61" t="s">
        <v>139</v>
      </c>
      <c r="T8" s="35"/>
      <c r="U8" s="36"/>
      <c r="V8" s="36"/>
      <c r="W8" s="36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7"/>
    </row>
    <row r="9" spans="1:36" ht="25.5" customHeight="1" x14ac:dyDescent="0.25">
      <c r="A9" s="37">
        <v>2</v>
      </c>
      <c r="B9" s="37">
        <f>IF(LEN(C9=0),SUBTOTAL(3,$C$7:C9),"")</f>
        <v>2</v>
      </c>
      <c r="C9" s="38" t="s">
        <v>41</v>
      </c>
      <c r="D9" s="39" t="s">
        <v>42</v>
      </c>
      <c r="E9" s="40" t="s">
        <v>43</v>
      </c>
      <c r="F9" s="41" t="s">
        <v>40</v>
      </c>
      <c r="G9" s="42">
        <v>6</v>
      </c>
      <c r="H9" s="43">
        <v>6</v>
      </c>
      <c r="I9" s="43">
        <v>6</v>
      </c>
      <c r="J9" s="43" t="s">
        <v>32</v>
      </c>
      <c r="K9" s="46"/>
      <c r="L9" s="46"/>
      <c r="M9" s="46"/>
      <c r="N9" s="46"/>
      <c r="O9" s="44">
        <v>6</v>
      </c>
      <c r="P9" s="45">
        <f t="shared" si="0"/>
        <v>6</v>
      </c>
      <c r="Q9" s="33" t="str">
        <f t="shared" si="1"/>
        <v/>
      </c>
      <c r="R9" s="58" t="s">
        <v>138</v>
      </c>
      <c r="S9" s="62" t="s">
        <v>139</v>
      </c>
      <c r="T9" s="35"/>
      <c r="U9" s="36"/>
      <c r="V9" s="36"/>
      <c r="W9" s="36"/>
      <c r="X9" s="24"/>
      <c r="Y9" s="9"/>
      <c r="Z9" s="9"/>
      <c r="AA9" s="9"/>
      <c r="AB9" s="9"/>
      <c r="AC9" s="6"/>
      <c r="AD9" s="9"/>
      <c r="AE9" s="9"/>
      <c r="AF9" s="9"/>
      <c r="AG9" s="9"/>
      <c r="AH9" s="9"/>
      <c r="AI9" s="9"/>
      <c r="AJ9" s="11"/>
    </row>
    <row r="10" spans="1:36" ht="25.5" customHeight="1" x14ac:dyDescent="0.25">
      <c r="A10" s="37">
        <v>3</v>
      </c>
      <c r="B10" s="37">
        <f>IF(LEN(C10=0),SUBTOTAL(3,$C$7:C10),"")</f>
        <v>3</v>
      </c>
      <c r="C10" s="38" t="s">
        <v>44</v>
      </c>
      <c r="D10" s="39" t="s">
        <v>45</v>
      </c>
      <c r="E10" s="40" t="s">
        <v>46</v>
      </c>
      <c r="F10" s="41" t="s">
        <v>40</v>
      </c>
      <c r="G10" s="42">
        <v>7</v>
      </c>
      <c r="H10" s="43">
        <v>7</v>
      </c>
      <c r="I10" s="43">
        <v>7</v>
      </c>
      <c r="J10" s="43" t="s">
        <v>32</v>
      </c>
      <c r="K10" s="46"/>
      <c r="L10" s="46"/>
      <c r="M10" s="46"/>
      <c r="N10" s="46"/>
      <c r="O10" s="44">
        <v>6</v>
      </c>
      <c r="P10" s="45">
        <f t="shared" si="0"/>
        <v>6.4</v>
      </c>
      <c r="Q10" s="33" t="str">
        <f t="shared" si="1"/>
        <v/>
      </c>
      <c r="R10" s="58" t="s">
        <v>138</v>
      </c>
      <c r="S10" s="62" t="s">
        <v>139</v>
      </c>
      <c r="T10" s="35"/>
      <c r="U10" s="36"/>
      <c r="V10" s="36"/>
      <c r="W10" s="36"/>
      <c r="X10" s="56"/>
      <c r="Y10" s="6"/>
      <c r="Z10" s="6"/>
      <c r="AA10" s="6"/>
      <c r="AB10" s="47"/>
      <c r="AC10" s="6"/>
      <c r="AD10" s="48"/>
      <c r="AE10" s="49"/>
      <c r="AF10" s="48"/>
      <c r="AG10" s="49"/>
      <c r="AH10" s="48"/>
      <c r="AI10" s="6"/>
      <c r="AJ10" s="50"/>
    </row>
    <row r="11" spans="1:36" ht="25.5" customHeight="1" x14ac:dyDescent="0.25">
      <c r="A11" s="37">
        <v>4</v>
      </c>
      <c r="B11" s="37">
        <f>IF(LEN(C11=0),SUBTOTAL(3,$C$7:C11),"")</f>
        <v>4</v>
      </c>
      <c r="C11" s="38" t="s">
        <v>47</v>
      </c>
      <c r="D11" s="39" t="s">
        <v>48</v>
      </c>
      <c r="E11" s="40" t="s">
        <v>49</v>
      </c>
      <c r="F11" s="41" t="s">
        <v>40</v>
      </c>
      <c r="G11" s="42">
        <v>7</v>
      </c>
      <c r="H11" s="43">
        <v>7</v>
      </c>
      <c r="I11" s="43">
        <v>7</v>
      </c>
      <c r="J11" s="43" t="s">
        <v>32</v>
      </c>
      <c r="K11" s="46"/>
      <c r="L11" s="46"/>
      <c r="M11" s="46"/>
      <c r="N11" s="46"/>
      <c r="O11" s="44">
        <v>6</v>
      </c>
      <c r="P11" s="45">
        <f t="shared" si="0"/>
        <v>6.4</v>
      </c>
      <c r="Q11" s="33" t="str">
        <f t="shared" si="1"/>
        <v/>
      </c>
      <c r="R11" s="58" t="s">
        <v>138</v>
      </c>
      <c r="S11" s="62" t="s">
        <v>139</v>
      </c>
      <c r="T11" s="35"/>
      <c r="U11" s="36"/>
      <c r="V11" s="36"/>
      <c r="W11" s="36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51"/>
    </row>
    <row r="12" spans="1:36" ht="25.5" customHeight="1" x14ac:dyDescent="0.25">
      <c r="A12" s="37">
        <v>5</v>
      </c>
      <c r="B12" s="37">
        <f>IF(LEN(C12=0),SUBTOTAL(3,$C$7:C12),"")</f>
        <v>5</v>
      </c>
      <c r="C12" s="38" t="s">
        <v>50</v>
      </c>
      <c r="D12" s="39" t="s">
        <v>51</v>
      </c>
      <c r="E12" s="40" t="s">
        <v>52</v>
      </c>
      <c r="F12" s="41" t="s">
        <v>40</v>
      </c>
      <c r="G12" s="42">
        <v>9</v>
      </c>
      <c r="H12" s="43">
        <v>9</v>
      </c>
      <c r="I12" s="43">
        <v>9</v>
      </c>
      <c r="J12" s="43" t="s">
        <v>32</v>
      </c>
      <c r="K12" s="46"/>
      <c r="L12" s="46"/>
      <c r="M12" s="46"/>
      <c r="N12" s="46"/>
      <c r="O12" s="44">
        <v>6</v>
      </c>
      <c r="P12" s="45">
        <f t="shared" si="0"/>
        <v>7.2</v>
      </c>
      <c r="Q12" s="33" t="str">
        <f t="shared" si="1"/>
        <v/>
      </c>
      <c r="R12" s="58" t="s">
        <v>138</v>
      </c>
      <c r="S12" s="62" t="s">
        <v>139</v>
      </c>
      <c r="T12" s="35"/>
      <c r="U12" s="36"/>
      <c r="V12" s="36"/>
      <c r="W12" s="36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51"/>
    </row>
    <row r="13" spans="1:36" ht="25.5" customHeight="1" x14ac:dyDescent="0.25">
      <c r="A13" s="37">
        <v>6</v>
      </c>
      <c r="B13" s="37">
        <f>IF(LEN(C13=0),SUBTOTAL(3,$C$7:C13),"")</f>
        <v>6</v>
      </c>
      <c r="C13" s="38" t="s">
        <v>53</v>
      </c>
      <c r="D13" s="39" t="s">
        <v>54</v>
      </c>
      <c r="E13" s="40" t="s">
        <v>52</v>
      </c>
      <c r="F13" s="41" t="s">
        <v>40</v>
      </c>
      <c r="G13" s="42">
        <v>5</v>
      </c>
      <c r="H13" s="43">
        <v>5</v>
      </c>
      <c r="I13" s="43">
        <v>0</v>
      </c>
      <c r="J13" s="43" t="s">
        <v>32</v>
      </c>
      <c r="K13" s="46"/>
      <c r="L13" s="46"/>
      <c r="M13" s="46"/>
      <c r="N13" s="46"/>
      <c r="O13" s="44" t="s">
        <v>144</v>
      </c>
      <c r="P13" s="45">
        <f t="shared" si="0"/>
        <v>0</v>
      </c>
      <c r="Q13" s="33" t="str">
        <f t="shared" si="1"/>
        <v>Không đủ ĐKDT</v>
      </c>
      <c r="R13" s="58" t="s">
        <v>138</v>
      </c>
      <c r="S13" s="62" t="s">
        <v>139</v>
      </c>
      <c r="T13" s="35"/>
      <c r="U13" s="36"/>
      <c r="V13" s="36"/>
      <c r="W13" s="36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51"/>
    </row>
    <row r="14" spans="1:36" ht="25.5" customHeight="1" x14ac:dyDescent="0.25">
      <c r="A14" s="37">
        <v>7</v>
      </c>
      <c r="B14" s="37">
        <f>IF(LEN(C14=0),SUBTOTAL(3,$C$7:C14),"")</f>
        <v>7</v>
      </c>
      <c r="C14" s="38" t="s">
        <v>55</v>
      </c>
      <c r="D14" s="39" t="s">
        <v>56</v>
      </c>
      <c r="E14" s="40" t="s">
        <v>57</v>
      </c>
      <c r="F14" s="41" t="s">
        <v>40</v>
      </c>
      <c r="G14" s="42">
        <v>7</v>
      </c>
      <c r="H14" s="43">
        <v>7</v>
      </c>
      <c r="I14" s="43">
        <v>7</v>
      </c>
      <c r="J14" s="43" t="s">
        <v>32</v>
      </c>
      <c r="K14" s="46"/>
      <c r="L14" s="46"/>
      <c r="M14" s="46"/>
      <c r="N14" s="46"/>
      <c r="O14" s="44">
        <v>6</v>
      </c>
      <c r="P14" s="45">
        <f t="shared" si="0"/>
        <v>6.4</v>
      </c>
      <c r="Q14" s="33" t="str">
        <f t="shared" si="1"/>
        <v/>
      </c>
      <c r="R14" s="58" t="s">
        <v>138</v>
      </c>
      <c r="S14" s="62" t="s">
        <v>139</v>
      </c>
      <c r="T14" s="35"/>
      <c r="U14" s="36"/>
      <c r="V14" s="36"/>
      <c r="W14" s="36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51"/>
    </row>
    <row r="15" spans="1:36" ht="25.5" customHeight="1" x14ac:dyDescent="0.25">
      <c r="A15" s="37">
        <v>8</v>
      </c>
      <c r="B15" s="37">
        <f>IF(LEN(C15=0),SUBTOTAL(3,$C$7:C15),"")</f>
        <v>8</v>
      </c>
      <c r="C15" s="38" t="s">
        <v>58</v>
      </c>
      <c r="D15" s="39" t="s">
        <v>59</v>
      </c>
      <c r="E15" s="40" t="s">
        <v>57</v>
      </c>
      <c r="F15" s="41" t="s">
        <v>40</v>
      </c>
      <c r="G15" s="42">
        <v>7</v>
      </c>
      <c r="H15" s="43">
        <v>7</v>
      </c>
      <c r="I15" s="43">
        <v>7</v>
      </c>
      <c r="J15" s="43" t="s">
        <v>32</v>
      </c>
      <c r="K15" s="46"/>
      <c r="L15" s="46"/>
      <c r="M15" s="46"/>
      <c r="N15" s="46"/>
      <c r="O15" s="44">
        <v>6</v>
      </c>
      <c r="P15" s="45">
        <f t="shared" si="0"/>
        <v>6.4</v>
      </c>
      <c r="Q15" s="33" t="str">
        <f t="shared" si="1"/>
        <v/>
      </c>
      <c r="R15" s="58" t="s">
        <v>138</v>
      </c>
      <c r="S15" s="62" t="s">
        <v>139</v>
      </c>
      <c r="T15" s="35"/>
      <c r="U15" s="36"/>
      <c r="V15" s="36"/>
      <c r="W15" s="36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51"/>
    </row>
    <row r="16" spans="1:36" ht="25.5" customHeight="1" x14ac:dyDescent="0.25">
      <c r="A16" s="37">
        <v>9</v>
      </c>
      <c r="B16" s="37">
        <f>IF(LEN(C16=0),SUBTOTAL(3,$C$7:C16),"")</f>
        <v>9</v>
      </c>
      <c r="C16" s="38" t="s">
        <v>60</v>
      </c>
      <c r="D16" s="39" t="s">
        <v>61</v>
      </c>
      <c r="E16" s="40" t="s">
        <v>62</v>
      </c>
      <c r="F16" s="41" t="s">
        <v>40</v>
      </c>
      <c r="G16" s="42">
        <v>8</v>
      </c>
      <c r="H16" s="43">
        <v>8</v>
      </c>
      <c r="I16" s="43">
        <v>8</v>
      </c>
      <c r="J16" s="43" t="s">
        <v>32</v>
      </c>
      <c r="K16" s="46"/>
      <c r="L16" s="46"/>
      <c r="M16" s="46"/>
      <c r="N16" s="46"/>
      <c r="O16" s="44">
        <v>5</v>
      </c>
      <c r="P16" s="45">
        <f t="shared" si="0"/>
        <v>6.2</v>
      </c>
      <c r="Q16" s="33" t="str">
        <f t="shared" si="1"/>
        <v/>
      </c>
      <c r="R16" s="58" t="s">
        <v>138</v>
      </c>
      <c r="S16" s="62" t="s">
        <v>139</v>
      </c>
      <c r="T16" s="35"/>
      <c r="U16" s="36"/>
      <c r="V16" s="36"/>
      <c r="W16" s="36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51"/>
    </row>
    <row r="17" spans="1:36" ht="25.5" customHeight="1" x14ac:dyDescent="0.25">
      <c r="A17" s="37">
        <v>10</v>
      </c>
      <c r="B17" s="37">
        <f>IF(LEN(C17=0),SUBTOTAL(3,$C$7:C17),"")</f>
        <v>10</v>
      </c>
      <c r="C17" s="38" t="s">
        <v>63</v>
      </c>
      <c r="D17" s="39" t="s">
        <v>64</v>
      </c>
      <c r="E17" s="40" t="s">
        <v>62</v>
      </c>
      <c r="F17" s="41" t="s">
        <v>40</v>
      </c>
      <c r="G17" s="42">
        <v>6</v>
      </c>
      <c r="H17" s="43">
        <v>6</v>
      </c>
      <c r="I17" s="43">
        <v>6</v>
      </c>
      <c r="J17" s="43" t="s">
        <v>32</v>
      </c>
      <c r="K17" s="46"/>
      <c r="L17" s="46"/>
      <c r="M17" s="46"/>
      <c r="N17" s="46"/>
      <c r="O17" s="44">
        <v>5</v>
      </c>
      <c r="P17" s="45">
        <f t="shared" si="0"/>
        <v>5.4</v>
      </c>
      <c r="Q17" s="33" t="str">
        <f t="shared" si="1"/>
        <v/>
      </c>
      <c r="R17" s="58" t="s">
        <v>138</v>
      </c>
      <c r="S17" s="62" t="s">
        <v>139</v>
      </c>
      <c r="T17" s="35"/>
      <c r="U17" s="36"/>
      <c r="V17" s="36"/>
      <c r="W17" s="36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51"/>
    </row>
    <row r="18" spans="1:36" ht="25.5" customHeight="1" x14ac:dyDescent="0.25">
      <c r="A18" s="37">
        <v>11</v>
      </c>
      <c r="B18" s="37">
        <f>IF(LEN(C18=0),SUBTOTAL(3,$C$7:C18),"")</f>
        <v>11</v>
      </c>
      <c r="C18" s="38" t="s">
        <v>65</v>
      </c>
      <c r="D18" s="39" t="s">
        <v>66</v>
      </c>
      <c r="E18" s="40" t="s">
        <v>67</v>
      </c>
      <c r="F18" s="41" t="s">
        <v>40</v>
      </c>
      <c r="G18" s="42">
        <v>8</v>
      </c>
      <c r="H18" s="43">
        <v>8</v>
      </c>
      <c r="I18" s="43">
        <v>8</v>
      </c>
      <c r="J18" s="43" t="s">
        <v>32</v>
      </c>
      <c r="K18" s="46"/>
      <c r="L18" s="46"/>
      <c r="M18" s="46"/>
      <c r="N18" s="46"/>
      <c r="O18" s="44">
        <v>5</v>
      </c>
      <c r="P18" s="45">
        <f t="shared" si="0"/>
        <v>6.2</v>
      </c>
      <c r="Q18" s="33" t="str">
        <f t="shared" si="1"/>
        <v/>
      </c>
      <c r="R18" s="58" t="s">
        <v>138</v>
      </c>
      <c r="S18" s="62" t="s">
        <v>139</v>
      </c>
      <c r="T18" s="35"/>
      <c r="U18" s="36"/>
      <c r="V18" s="36"/>
      <c r="W18" s="36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51"/>
    </row>
    <row r="19" spans="1:36" ht="25.5" customHeight="1" x14ac:dyDescent="0.25">
      <c r="A19" s="37">
        <v>12</v>
      </c>
      <c r="B19" s="37">
        <f>IF(LEN(C19=0),SUBTOTAL(3,$C$7:C19),"")</f>
        <v>12</v>
      </c>
      <c r="C19" s="38" t="s">
        <v>68</v>
      </c>
      <c r="D19" s="39" t="s">
        <v>69</v>
      </c>
      <c r="E19" s="40" t="s">
        <v>70</v>
      </c>
      <c r="F19" s="41" t="s">
        <v>40</v>
      </c>
      <c r="G19" s="42">
        <v>9</v>
      </c>
      <c r="H19" s="43">
        <v>9</v>
      </c>
      <c r="I19" s="43">
        <v>9</v>
      </c>
      <c r="J19" s="43" t="s">
        <v>32</v>
      </c>
      <c r="K19" s="46"/>
      <c r="L19" s="46"/>
      <c r="M19" s="46"/>
      <c r="N19" s="46"/>
      <c r="O19" s="44">
        <v>8</v>
      </c>
      <c r="P19" s="45">
        <f t="shared" si="0"/>
        <v>8.4</v>
      </c>
      <c r="Q19" s="33" t="str">
        <f t="shared" si="1"/>
        <v/>
      </c>
      <c r="R19" s="58" t="s">
        <v>138</v>
      </c>
      <c r="S19" s="62" t="s">
        <v>139</v>
      </c>
      <c r="T19" s="35"/>
      <c r="U19" s="36"/>
      <c r="V19" s="36"/>
      <c r="W19" s="36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51"/>
    </row>
    <row r="20" spans="1:36" ht="25.5" customHeight="1" x14ac:dyDescent="0.25">
      <c r="A20" s="37">
        <v>13</v>
      </c>
      <c r="B20" s="37">
        <f>IF(LEN(C20=0),SUBTOTAL(3,$C$7:C20),"")</f>
        <v>13</v>
      </c>
      <c r="C20" s="38" t="s">
        <v>71</v>
      </c>
      <c r="D20" s="39" t="s">
        <v>72</v>
      </c>
      <c r="E20" s="40" t="s">
        <v>73</v>
      </c>
      <c r="F20" s="41" t="s">
        <v>40</v>
      </c>
      <c r="G20" s="42">
        <v>7</v>
      </c>
      <c r="H20" s="43">
        <v>7</v>
      </c>
      <c r="I20" s="43">
        <v>7</v>
      </c>
      <c r="J20" s="43" t="s">
        <v>32</v>
      </c>
      <c r="K20" s="46"/>
      <c r="L20" s="46"/>
      <c r="M20" s="46"/>
      <c r="N20" s="46"/>
      <c r="O20" s="44">
        <v>9</v>
      </c>
      <c r="P20" s="45">
        <f t="shared" si="0"/>
        <v>8.1999999999999993</v>
      </c>
      <c r="Q20" s="33" t="str">
        <f t="shared" si="1"/>
        <v/>
      </c>
      <c r="R20" s="58" t="s">
        <v>138</v>
      </c>
      <c r="S20" s="62" t="s">
        <v>139</v>
      </c>
      <c r="T20" s="35"/>
      <c r="U20" s="36"/>
      <c r="V20" s="36"/>
      <c r="W20" s="36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51"/>
    </row>
    <row r="21" spans="1:36" ht="25.5" customHeight="1" x14ac:dyDescent="0.25">
      <c r="A21" s="37">
        <v>14</v>
      </c>
      <c r="B21" s="37">
        <f>IF(LEN(C21=0),SUBTOTAL(3,$C$7:C21),"")</f>
        <v>14</v>
      </c>
      <c r="C21" s="38" t="s">
        <v>74</v>
      </c>
      <c r="D21" s="39" t="s">
        <v>75</v>
      </c>
      <c r="E21" s="40" t="s">
        <v>73</v>
      </c>
      <c r="F21" s="41" t="s">
        <v>40</v>
      </c>
      <c r="G21" s="42">
        <v>9</v>
      </c>
      <c r="H21" s="43">
        <v>9</v>
      </c>
      <c r="I21" s="43">
        <v>9</v>
      </c>
      <c r="J21" s="43" t="s">
        <v>32</v>
      </c>
      <c r="K21" s="46"/>
      <c r="L21" s="46"/>
      <c r="M21" s="46"/>
      <c r="N21" s="46"/>
      <c r="O21" s="44">
        <v>6</v>
      </c>
      <c r="P21" s="45">
        <f t="shared" si="0"/>
        <v>7.2</v>
      </c>
      <c r="Q21" s="33" t="str">
        <f t="shared" si="1"/>
        <v/>
      </c>
      <c r="R21" s="58" t="s">
        <v>138</v>
      </c>
      <c r="S21" s="62" t="s">
        <v>139</v>
      </c>
      <c r="T21" s="35"/>
      <c r="U21" s="36"/>
      <c r="V21" s="36"/>
      <c r="W21" s="36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51"/>
    </row>
    <row r="22" spans="1:36" ht="25.5" customHeight="1" x14ac:dyDescent="0.25">
      <c r="A22" s="37">
        <v>15</v>
      </c>
      <c r="B22" s="37">
        <f>IF(LEN(C22=0),SUBTOTAL(3,$C$7:C22),"")</f>
        <v>15</v>
      </c>
      <c r="C22" s="38" t="s">
        <v>76</v>
      </c>
      <c r="D22" s="39" t="s">
        <v>77</v>
      </c>
      <c r="E22" s="40" t="s">
        <v>78</v>
      </c>
      <c r="F22" s="41" t="s">
        <v>40</v>
      </c>
      <c r="G22" s="42">
        <v>6</v>
      </c>
      <c r="H22" s="43">
        <v>6</v>
      </c>
      <c r="I22" s="43">
        <v>6</v>
      </c>
      <c r="J22" s="43" t="s">
        <v>32</v>
      </c>
      <c r="K22" s="46"/>
      <c r="L22" s="46"/>
      <c r="M22" s="46"/>
      <c r="N22" s="46"/>
      <c r="O22" s="44">
        <v>6</v>
      </c>
      <c r="P22" s="45">
        <f t="shared" si="0"/>
        <v>6</v>
      </c>
      <c r="Q22" s="33" t="str">
        <f t="shared" si="1"/>
        <v/>
      </c>
      <c r="R22" s="58" t="s">
        <v>138</v>
      </c>
      <c r="S22" s="62" t="s">
        <v>139</v>
      </c>
      <c r="T22" s="35"/>
      <c r="U22" s="36"/>
      <c r="V22" s="36"/>
      <c r="W22" s="36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51"/>
    </row>
    <row r="23" spans="1:36" ht="25.5" customHeight="1" x14ac:dyDescent="0.25">
      <c r="A23" s="37">
        <v>16</v>
      </c>
      <c r="B23" s="37">
        <f>IF(LEN(C23=0),SUBTOTAL(3,$C$7:C23),"")</f>
        <v>16</v>
      </c>
      <c r="C23" s="38" t="s">
        <v>79</v>
      </c>
      <c r="D23" s="39" t="s">
        <v>80</v>
      </c>
      <c r="E23" s="40" t="s">
        <v>81</v>
      </c>
      <c r="F23" s="41" t="s">
        <v>40</v>
      </c>
      <c r="G23" s="42">
        <v>7</v>
      </c>
      <c r="H23" s="43">
        <v>7</v>
      </c>
      <c r="I23" s="43">
        <v>7</v>
      </c>
      <c r="J23" s="43" t="s">
        <v>32</v>
      </c>
      <c r="K23" s="46"/>
      <c r="L23" s="46"/>
      <c r="M23" s="46"/>
      <c r="N23" s="46"/>
      <c r="O23" s="44">
        <v>6</v>
      </c>
      <c r="P23" s="45">
        <f t="shared" si="0"/>
        <v>6.4</v>
      </c>
      <c r="Q23" s="33" t="str">
        <f t="shared" si="1"/>
        <v/>
      </c>
      <c r="R23" s="58" t="s">
        <v>138</v>
      </c>
      <c r="S23" s="62" t="s">
        <v>139</v>
      </c>
      <c r="T23" s="35"/>
      <c r="U23" s="36"/>
      <c r="V23" s="36"/>
      <c r="W23" s="36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51"/>
    </row>
    <row r="24" spans="1:36" ht="25.5" customHeight="1" x14ac:dyDescent="0.25">
      <c r="A24" s="37">
        <v>17</v>
      </c>
      <c r="B24" s="37">
        <f>IF(LEN(C24=0),SUBTOTAL(3,$C$7:C24),"")</f>
        <v>17</v>
      </c>
      <c r="C24" s="38" t="s">
        <v>82</v>
      </c>
      <c r="D24" s="39" t="s">
        <v>83</v>
      </c>
      <c r="E24" s="40" t="s">
        <v>84</v>
      </c>
      <c r="F24" s="41" t="s">
        <v>40</v>
      </c>
      <c r="G24" s="42">
        <v>8</v>
      </c>
      <c r="H24" s="43">
        <v>8</v>
      </c>
      <c r="I24" s="43">
        <v>8</v>
      </c>
      <c r="J24" s="43" t="s">
        <v>32</v>
      </c>
      <c r="K24" s="46"/>
      <c r="L24" s="46"/>
      <c r="M24" s="46"/>
      <c r="N24" s="46"/>
      <c r="O24" s="44">
        <v>9</v>
      </c>
      <c r="P24" s="45">
        <f t="shared" si="0"/>
        <v>8.6</v>
      </c>
      <c r="Q24" s="33" t="str">
        <f t="shared" si="1"/>
        <v/>
      </c>
      <c r="R24" s="58" t="s">
        <v>138</v>
      </c>
      <c r="S24" s="62" t="s">
        <v>139</v>
      </c>
      <c r="T24" s="35"/>
      <c r="U24" s="36"/>
      <c r="V24" s="36"/>
      <c r="W24" s="36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51"/>
    </row>
    <row r="25" spans="1:36" ht="25.5" customHeight="1" x14ac:dyDescent="0.25">
      <c r="A25" s="37">
        <v>18</v>
      </c>
      <c r="B25" s="37">
        <f>IF(LEN(C25=0),SUBTOTAL(3,$C$7:C25),"")</f>
        <v>18</v>
      </c>
      <c r="C25" s="38" t="s">
        <v>85</v>
      </c>
      <c r="D25" s="39" t="s">
        <v>86</v>
      </c>
      <c r="E25" s="40" t="s">
        <v>87</v>
      </c>
      <c r="F25" s="41" t="s">
        <v>40</v>
      </c>
      <c r="G25" s="42">
        <v>8</v>
      </c>
      <c r="H25" s="43">
        <v>8</v>
      </c>
      <c r="I25" s="43">
        <v>8</v>
      </c>
      <c r="J25" s="43" t="s">
        <v>32</v>
      </c>
      <c r="K25" s="46"/>
      <c r="L25" s="46"/>
      <c r="M25" s="46"/>
      <c r="N25" s="46"/>
      <c r="O25" s="44">
        <v>5</v>
      </c>
      <c r="P25" s="45">
        <f t="shared" si="0"/>
        <v>6.2</v>
      </c>
      <c r="Q25" s="33" t="str">
        <f t="shared" si="1"/>
        <v/>
      </c>
      <c r="R25" s="58" t="s">
        <v>138</v>
      </c>
      <c r="S25" s="62" t="s">
        <v>139</v>
      </c>
      <c r="T25" s="35"/>
      <c r="U25" s="36"/>
      <c r="V25" s="36"/>
      <c r="W25" s="36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51"/>
    </row>
    <row r="26" spans="1:36" ht="25.5" customHeight="1" x14ac:dyDescent="0.25">
      <c r="A26" s="37">
        <v>19</v>
      </c>
      <c r="B26" s="37">
        <f>IF(LEN(C26=0),SUBTOTAL(3,$C$7:C26),"")</f>
        <v>19</v>
      </c>
      <c r="C26" s="38" t="s">
        <v>88</v>
      </c>
      <c r="D26" s="39" t="s">
        <v>89</v>
      </c>
      <c r="E26" s="40" t="s">
        <v>90</v>
      </c>
      <c r="F26" s="41" t="s">
        <v>40</v>
      </c>
      <c r="G26" s="42">
        <v>5</v>
      </c>
      <c r="H26" s="43">
        <v>5</v>
      </c>
      <c r="I26" s="43">
        <v>0</v>
      </c>
      <c r="J26" s="43" t="s">
        <v>32</v>
      </c>
      <c r="K26" s="46"/>
      <c r="L26" s="46"/>
      <c r="M26" s="46"/>
      <c r="N26" s="46"/>
      <c r="O26" s="44" t="s">
        <v>144</v>
      </c>
      <c r="P26" s="45">
        <f t="shared" si="0"/>
        <v>0</v>
      </c>
      <c r="Q26" s="33" t="str">
        <f t="shared" si="1"/>
        <v>Không đủ ĐKDT</v>
      </c>
      <c r="R26" s="58" t="s">
        <v>138</v>
      </c>
      <c r="S26" s="62" t="s">
        <v>139</v>
      </c>
      <c r="T26" s="35"/>
      <c r="U26" s="36"/>
      <c r="V26" s="36"/>
      <c r="W26" s="36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51"/>
    </row>
    <row r="27" spans="1:36" ht="25.5" customHeight="1" x14ac:dyDescent="0.25">
      <c r="A27" s="37">
        <v>20</v>
      </c>
      <c r="B27" s="37">
        <f>IF(LEN(C27=0),SUBTOTAL(3,$C$7:C27),"")</f>
        <v>20</v>
      </c>
      <c r="C27" s="38" t="s">
        <v>91</v>
      </c>
      <c r="D27" s="39" t="s">
        <v>92</v>
      </c>
      <c r="E27" s="40" t="s">
        <v>90</v>
      </c>
      <c r="F27" s="41" t="s">
        <v>40</v>
      </c>
      <c r="G27" s="42">
        <v>7</v>
      </c>
      <c r="H27" s="43">
        <v>7</v>
      </c>
      <c r="I27" s="43">
        <v>7</v>
      </c>
      <c r="J27" s="43" t="s">
        <v>32</v>
      </c>
      <c r="K27" s="46"/>
      <c r="L27" s="46"/>
      <c r="M27" s="46"/>
      <c r="N27" s="46"/>
      <c r="O27" s="44">
        <v>6</v>
      </c>
      <c r="P27" s="45">
        <f t="shared" si="0"/>
        <v>6.4</v>
      </c>
      <c r="Q27" s="33" t="str">
        <f t="shared" si="1"/>
        <v/>
      </c>
      <c r="R27" s="58" t="s">
        <v>138</v>
      </c>
      <c r="S27" s="62" t="s">
        <v>139</v>
      </c>
      <c r="T27" s="35"/>
      <c r="U27" s="36"/>
      <c r="V27" s="36"/>
      <c r="W27" s="36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51"/>
    </row>
    <row r="28" spans="1:36" ht="25.5" customHeight="1" x14ac:dyDescent="0.25">
      <c r="A28" s="37">
        <v>21</v>
      </c>
      <c r="B28" s="37">
        <f>IF(LEN(C28=0),SUBTOTAL(3,$C$7:C28),"")</f>
        <v>21</v>
      </c>
      <c r="C28" s="38" t="s">
        <v>93</v>
      </c>
      <c r="D28" s="39" t="s">
        <v>94</v>
      </c>
      <c r="E28" s="40" t="s">
        <v>95</v>
      </c>
      <c r="F28" s="41" t="s">
        <v>40</v>
      </c>
      <c r="G28" s="42">
        <v>6</v>
      </c>
      <c r="H28" s="43">
        <v>6</v>
      </c>
      <c r="I28" s="43">
        <v>6</v>
      </c>
      <c r="J28" s="43" t="s">
        <v>32</v>
      </c>
      <c r="K28" s="46"/>
      <c r="L28" s="46"/>
      <c r="M28" s="46"/>
      <c r="N28" s="46"/>
      <c r="O28" s="44">
        <v>6</v>
      </c>
      <c r="P28" s="45">
        <f t="shared" si="0"/>
        <v>6</v>
      </c>
      <c r="Q28" s="33" t="str">
        <f t="shared" si="1"/>
        <v/>
      </c>
      <c r="R28" s="58" t="s">
        <v>138</v>
      </c>
      <c r="S28" s="62" t="s">
        <v>139</v>
      </c>
      <c r="T28" s="35"/>
      <c r="U28" s="36"/>
      <c r="V28" s="36"/>
      <c r="W28" s="36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51"/>
    </row>
    <row r="29" spans="1:36" ht="25.5" customHeight="1" x14ac:dyDescent="0.25">
      <c r="A29" s="37">
        <v>22</v>
      </c>
      <c r="B29" s="37">
        <f>IF(LEN(C29=0),SUBTOTAL(3,$C$7:C29),"")</f>
        <v>22</v>
      </c>
      <c r="C29" s="38" t="s">
        <v>96</v>
      </c>
      <c r="D29" s="39" t="s">
        <v>97</v>
      </c>
      <c r="E29" s="40" t="s">
        <v>95</v>
      </c>
      <c r="F29" s="41" t="s">
        <v>40</v>
      </c>
      <c r="G29" s="42">
        <v>8</v>
      </c>
      <c r="H29" s="43">
        <v>8</v>
      </c>
      <c r="I29" s="43">
        <v>8</v>
      </c>
      <c r="J29" s="43" t="s">
        <v>32</v>
      </c>
      <c r="K29" s="46"/>
      <c r="L29" s="46"/>
      <c r="M29" s="46"/>
      <c r="N29" s="46"/>
      <c r="O29" s="44">
        <v>6</v>
      </c>
      <c r="P29" s="45">
        <f t="shared" si="0"/>
        <v>6.8</v>
      </c>
      <c r="Q29" s="33" t="str">
        <f t="shared" si="1"/>
        <v/>
      </c>
      <c r="R29" s="58" t="s">
        <v>138</v>
      </c>
      <c r="S29" s="62" t="s">
        <v>139</v>
      </c>
      <c r="T29" s="35"/>
      <c r="U29" s="36"/>
      <c r="V29" s="36"/>
      <c r="W29" s="36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51"/>
    </row>
    <row r="30" spans="1:36" ht="25.5" customHeight="1" x14ac:dyDescent="0.25">
      <c r="A30" s="37">
        <v>23</v>
      </c>
      <c r="B30" s="37">
        <f>IF(LEN(C30=0),SUBTOTAL(3,$C$7:C30),"")</f>
        <v>23</v>
      </c>
      <c r="C30" s="38" t="s">
        <v>98</v>
      </c>
      <c r="D30" s="39" t="s">
        <v>99</v>
      </c>
      <c r="E30" s="40" t="s">
        <v>95</v>
      </c>
      <c r="F30" s="41" t="s">
        <v>40</v>
      </c>
      <c r="G30" s="42">
        <v>5</v>
      </c>
      <c r="H30" s="43">
        <v>5</v>
      </c>
      <c r="I30" s="43">
        <v>5</v>
      </c>
      <c r="J30" s="43" t="s">
        <v>32</v>
      </c>
      <c r="K30" s="46"/>
      <c r="L30" s="46"/>
      <c r="M30" s="46"/>
      <c r="N30" s="46"/>
      <c r="O30" s="44">
        <v>5</v>
      </c>
      <c r="P30" s="45">
        <f t="shared" si="0"/>
        <v>5</v>
      </c>
      <c r="Q30" s="33" t="str">
        <f t="shared" si="1"/>
        <v/>
      </c>
      <c r="R30" s="58" t="s">
        <v>138</v>
      </c>
      <c r="S30" s="62" t="s">
        <v>139</v>
      </c>
      <c r="T30" s="35"/>
      <c r="U30" s="36"/>
      <c r="V30" s="36"/>
      <c r="W30" s="36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51"/>
    </row>
    <row r="31" spans="1:36" ht="25.5" customHeight="1" x14ac:dyDescent="0.25">
      <c r="A31" s="37">
        <v>24</v>
      </c>
      <c r="B31" s="37">
        <f>IF(LEN(C31=0),SUBTOTAL(3,$C$7:C31),"")</f>
        <v>24</v>
      </c>
      <c r="C31" s="38" t="s">
        <v>100</v>
      </c>
      <c r="D31" s="39" t="s">
        <v>101</v>
      </c>
      <c r="E31" s="40" t="s">
        <v>95</v>
      </c>
      <c r="F31" s="41" t="s">
        <v>40</v>
      </c>
      <c r="G31" s="42">
        <v>5</v>
      </c>
      <c r="H31" s="43">
        <v>5</v>
      </c>
      <c r="I31" s="43">
        <v>0</v>
      </c>
      <c r="J31" s="43" t="s">
        <v>32</v>
      </c>
      <c r="K31" s="46"/>
      <c r="L31" s="46"/>
      <c r="M31" s="46"/>
      <c r="N31" s="46"/>
      <c r="O31" s="44" t="s">
        <v>144</v>
      </c>
      <c r="P31" s="45">
        <f t="shared" si="0"/>
        <v>0</v>
      </c>
      <c r="Q31" s="33" t="str">
        <f t="shared" si="1"/>
        <v>Không đủ ĐKDT</v>
      </c>
      <c r="R31" s="58" t="s">
        <v>138</v>
      </c>
      <c r="S31" s="62" t="s">
        <v>139</v>
      </c>
      <c r="T31" s="35"/>
      <c r="U31" s="36"/>
      <c r="V31" s="36"/>
      <c r="W31" s="36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51"/>
    </row>
    <row r="32" spans="1:36" ht="25.5" customHeight="1" x14ac:dyDescent="0.25">
      <c r="A32" s="37">
        <v>25</v>
      </c>
      <c r="B32" s="37">
        <f>IF(LEN(C32=0),SUBTOTAL(3,$C$7:C32),"")</f>
        <v>25</v>
      </c>
      <c r="C32" s="38" t="s">
        <v>102</v>
      </c>
      <c r="D32" s="39" t="s">
        <v>103</v>
      </c>
      <c r="E32" s="40" t="s">
        <v>104</v>
      </c>
      <c r="F32" s="41" t="s">
        <v>40</v>
      </c>
      <c r="G32" s="42">
        <v>5</v>
      </c>
      <c r="H32" s="43">
        <v>5</v>
      </c>
      <c r="I32" s="43">
        <v>5</v>
      </c>
      <c r="J32" s="43" t="s">
        <v>32</v>
      </c>
      <c r="K32" s="46"/>
      <c r="L32" s="46"/>
      <c r="M32" s="46"/>
      <c r="N32" s="46"/>
      <c r="O32" s="44">
        <v>0</v>
      </c>
      <c r="P32" s="45">
        <f t="shared" si="0"/>
        <v>2</v>
      </c>
      <c r="Q32" s="33" t="str">
        <f t="shared" si="1"/>
        <v/>
      </c>
      <c r="R32" s="58" t="s">
        <v>138</v>
      </c>
      <c r="S32" s="62" t="s">
        <v>139</v>
      </c>
      <c r="T32" s="35"/>
      <c r="U32" s="36"/>
      <c r="V32" s="36"/>
      <c r="W32" s="36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51"/>
    </row>
    <row r="33" spans="1:36" ht="25.5" customHeight="1" x14ac:dyDescent="0.25">
      <c r="A33" s="37">
        <v>26</v>
      </c>
      <c r="B33" s="37">
        <f>IF(LEN(C33=0),SUBTOTAL(3,$C$7:C33),"")</f>
        <v>26</v>
      </c>
      <c r="C33" s="38" t="s">
        <v>105</v>
      </c>
      <c r="D33" s="39" t="s">
        <v>106</v>
      </c>
      <c r="E33" s="40" t="s">
        <v>104</v>
      </c>
      <c r="F33" s="41" t="s">
        <v>40</v>
      </c>
      <c r="G33" s="42">
        <v>5</v>
      </c>
      <c r="H33" s="43">
        <v>5</v>
      </c>
      <c r="I33" s="43">
        <v>0</v>
      </c>
      <c r="J33" s="43" t="s">
        <v>32</v>
      </c>
      <c r="K33" s="46"/>
      <c r="L33" s="46"/>
      <c r="M33" s="46"/>
      <c r="N33" s="46"/>
      <c r="O33" s="44" t="s">
        <v>144</v>
      </c>
      <c r="P33" s="45">
        <f t="shared" si="0"/>
        <v>0</v>
      </c>
      <c r="Q33" s="33" t="str">
        <f t="shared" si="1"/>
        <v>Không đủ ĐKDT</v>
      </c>
      <c r="R33" s="58" t="s">
        <v>138</v>
      </c>
      <c r="S33" s="62" t="s">
        <v>139</v>
      </c>
      <c r="T33" s="35"/>
      <c r="U33" s="36"/>
      <c r="V33" s="36"/>
      <c r="W33" s="36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51"/>
    </row>
    <row r="34" spans="1:36" ht="25.5" customHeight="1" x14ac:dyDescent="0.25">
      <c r="A34" s="37">
        <v>27</v>
      </c>
      <c r="B34" s="37">
        <f>IF(LEN(C34=0),SUBTOTAL(3,$C$7:C34),"")</f>
        <v>27</v>
      </c>
      <c r="C34" s="38" t="s">
        <v>107</v>
      </c>
      <c r="D34" s="39" t="s">
        <v>108</v>
      </c>
      <c r="E34" s="40" t="s">
        <v>109</v>
      </c>
      <c r="F34" s="41" t="s">
        <v>110</v>
      </c>
      <c r="G34" s="42">
        <v>5</v>
      </c>
      <c r="H34" s="43">
        <v>5</v>
      </c>
      <c r="I34" s="43">
        <v>0</v>
      </c>
      <c r="J34" s="43" t="s">
        <v>32</v>
      </c>
      <c r="K34" s="46"/>
      <c r="L34" s="46"/>
      <c r="M34" s="46"/>
      <c r="N34" s="46"/>
      <c r="O34" s="44" t="s">
        <v>144</v>
      </c>
      <c r="P34" s="45">
        <f t="shared" si="0"/>
        <v>0</v>
      </c>
      <c r="Q34" s="33" t="str">
        <f t="shared" si="1"/>
        <v>Không đủ ĐKDT</v>
      </c>
      <c r="R34" s="58" t="s">
        <v>138</v>
      </c>
      <c r="S34" s="62" t="s">
        <v>139</v>
      </c>
      <c r="T34" s="35"/>
      <c r="U34" s="36"/>
      <c r="V34" s="36"/>
      <c r="W34" s="36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51"/>
    </row>
    <row r="35" spans="1:36" ht="25.5" customHeight="1" x14ac:dyDescent="0.25">
      <c r="A35" s="37">
        <v>28</v>
      </c>
      <c r="B35" s="37">
        <f>IF(LEN(C35=0),SUBTOTAL(3,$C$7:C35),"")</f>
        <v>28</v>
      </c>
      <c r="C35" s="38" t="s">
        <v>111</v>
      </c>
      <c r="D35" s="39" t="s">
        <v>112</v>
      </c>
      <c r="E35" s="40" t="s">
        <v>113</v>
      </c>
      <c r="F35" s="41" t="s">
        <v>40</v>
      </c>
      <c r="G35" s="42">
        <v>7</v>
      </c>
      <c r="H35" s="43">
        <v>7</v>
      </c>
      <c r="I35" s="43">
        <v>7</v>
      </c>
      <c r="J35" s="43" t="s">
        <v>32</v>
      </c>
      <c r="K35" s="46"/>
      <c r="L35" s="46"/>
      <c r="M35" s="46"/>
      <c r="N35" s="46"/>
      <c r="O35" s="44">
        <v>9</v>
      </c>
      <c r="P35" s="45">
        <f t="shared" si="0"/>
        <v>8.1999999999999993</v>
      </c>
      <c r="Q35" s="33" t="str">
        <f t="shared" si="1"/>
        <v/>
      </c>
      <c r="R35" s="58" t="s">
        <v>138</v>
      </c>
      <c r="S35" s="62" t="s">
        <v>139</v>
      </c>
      <c r="T35" s="35"/>
      <c r="U35" s="36"/>
      <c r="V35" s="36"/>
      <c r="W35" s="36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51"/>
    </row>
    <row r="36" spans="1:36" ht="25.5" customHeight="1" x14ac:dyDescent="0.25">
      <c r="A36" s="37">
        <v>29</v>
      </c>
      <c r="B36" s="37">
        <f>IF(LEN(C36=0),SUBTOTAL(3,$C$7:C36),"")</f>
        <v>29</v>
      </c>
      <c r="C36" s="38" t="s">
        <v>114</v>
      </c>
      <c r="D36" s="39" t="s">
        <v>61</v>
      </c>
      <c r="E36" s="40" t="s">
        <v>115</v>
      </c>
      <c r="F36" s="41" t="s">
        <v>40</v>
      </c>
      <c r="G36" s="42">
        <v>6</v>
      </c>
      <c r="H36" s="43">
        <v>6</v>
      </c>
      <c r="I36" s="43">
        <v>6</v>
      </c>
      <c r="J36" s="43" t="s">
        <v>32</v>
      </c>
      <c r="K36" s="46"/>
      <c r="L36" s="46"/>
      <c r="M36" s="46"/>
      <c r="N36" s="46"/>
      <c r="O36" s="44">
        <v>0</v>
      </c>
      <c r="P36" s="45">
        <f t="shared" si="0"/>
        <v>2.4</v>
      </c>
      <c r="Q36" s="33" t="str">
        <f t="shared" si="1"/>
        <v/>
      </c>
      <c r="R36" s="58" t="s">
        <v>138</v>
      </c>
      <c r="S36" s="62" t="s">
        <v>139</v>
      </c>
      <c r="T36" s="35"/>
      <c r="U36" s="36"/>
      <c r="V36" s="36"/>
      <c r="W36" s="36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51"/>
    </row>
    <row r="37" spans="1:36" ht="25.5" customHeight="1" x14ac:dyDescent="0.25">
      <c r="A37" s="37">
        <v>30</v>
      </c>
      <c r="B37" s="37">
        <f>IF(LEN(C37=0),SUBTOTAL(3,$C$7:C37),"")</f>
        <v>30</v>
      </c>
      <c r="C37" s="38" t="s">
        <v>116</v>
      </c>
      <c r="D37" s="39" t="s">
        <v>117</v>
      </c>
      <c r="E37" s="40" t="s">
        <v>118</v>
      </c>
      <c r="F37" s="41" t="s">
        <v>40</v>
      </c>
      <c r="G37" s="42">
        <v>10</v>
      </c>
      <c r="H37" s="43">
        <v>10</v>
      </c>
      <c r="I37" s="43">
        <v>10</v>
      </c>
      <c r="J37" s="43" t="s">
        <v>32</v>
      </c>
      <c r="K37" s="46"/>
      <c r="L37" s="46"/>
      <c r="M37" s="46"/>
      <c r="N37" s="46"/>
      <c r="O37" s="44">
        <v>6</v>
      </c>
      <c r="P37" s="45">
        <f t="shared" si="0"/>
        <v>7.6</v>
      </c>
      <c r="Q37" s="33" t="str">
        <f t="shared" si="1"/>
        <v/>
      </c>
      <c r="R37" s="58" t="s">
        <v>138</v>
      </c>
      <c r="S37" s="62" t="s">
        <v>139</v>
      </c>
      <c r="T37" s="35"/>
      <c r="U37" s="36"/>
      <c r="V37" s="36"/>
      <c r="W37" s="36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51"/>
    </row>
    <row r="38" spans="1:36" ht="25.5" customHeight="1" x14ac:dyDescent="0.25">
      <c r="A38" s="37">
        <v>31</v>
      </c>
      <c r="B38" s="37">
        <f>IF(LEN(C38=0),SUBTOTAL(3,$C$7:C38),"")</f>
        <v>31</v>
      </c>
      <c r="C38" s="38" t="s">
        <v>119</v>
      </c>
      <c r="D38" s="39" t="s">
        <v>120</v>
      </c>
      <c r="E38" s="40" t="s">
        <v>121</v>
      </c>
      <c r="F38" s="41" t="s">
        <v>40</v>
      </c>
      <c r="G38" s="42">
        <v>5</v>
      </c>
      <c r="H38" s="43">
        <v>5</v>
      </c>
      <c r="I38" s="43">
        <v>0</v>
      </c>
      <c r="J38" s="43" t="s">
        <v>32</v>
      </c>
      <c r="K38" s="46"/>
      <c r="L38" s="46"/>
      <c r="M38" s="46"/>
      <c r="N38" s="46"/>
      <c r="O38" s="44" t="s">
        <v>144</v>
      </c>
      <c r="P38" s="45">
        <f t="shared" si="0"/>
        <v>0</v>
      </c>
      <c r="Q38" s="33" t="str">
        <f t="shared" si="1"/>
        <v>Không đủ ĐKDT</v>
      </c>
      <c r="R38" s="58" t="s">
        <v>138</v>
      </c>
      <c r="S38" s="62" t="s">
        <v>139</v>
      </c>
      <c r="T38" s="35"/>
      <c r="U38" s="36"/>
      <c r="V38" s="36"/>
      <c r="W38" s="36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51"/>
    </row>
    <row r="39" spans="1:36" ht="25.5" customHeight="1" x14ac:dyDescent="0.25">
      <c r="A39" s="37">
        <v>32</v>
      </c>
      <c r="B39" s="37">
        <f>IF(LEN(C39=0),SUBTOTAL(3,$C$7:C39),"")</f>
        <v>32</v>
      </c>
      <c r="C39" s="38" t="s">
        <v>122</v>
      </c>
      <c r="D39" s="39" t="s">
        <v>123</v>
      </c>
      <c r="E39" s="40" t="s">
        <v>124</v>
      </c>
      <c r="F39" s="41" t="s">
        <v>125</v>
      </c>
      <c r="G39" s="42">
        <v>5</v>
      </c>
      <c r="H39" s="43">
        <v>5</v>
      </c>
      <c r="I39" s="43">
        <v>0</v>
      </c>
      <c r="J39" s="43" t="s">
        <v>32</v>
      </c>
      <c r="K39" s="46"/>
      <c r="L39" s="46"/>
      <c r="M39" s="46"/>
      <c r="N39" s="46"/>
      <c r="O39" s="44" t="s">
        <v>144</v>
      </c>
      <c r="P39" s="45">
        <f t="shared" si="0"/>
        <v>0</v>
      </c>
      <c r="Q39" s="33" t="str">
        <f t="shared" si="1"/>
        <v>Không đủ ĐKDT</v>
      </c>
      <c r="R39" s="58" t="s">
        <v>138</v>
      </c>
      <c r="S39" s="62" t="s">
        <v>139</v>
      </c>
      <c r="T39" s="35"/>
      <c r="U39" s="36"/>
      <c r="V39" s="36"/>
      <c r="W39" s="36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51"/>
    </row>
    <row r="40" spans="1:36" ht="25.5" customHeight="1" x14ac:dyDescent="0.25">
      <c r="A40" s="37">
        <v>33</v>
      </c>
      <c r="B40" s="37">
        <f>IF(LEN(C40=0),SUBTOTAL(3,$C$7:C40),"")</f>
        <v>33</v>
      </c>
      <c r="C40" s="38" t="s">
        <v>126</v>
      </c>
      <c r="D40" s="39" t="s">
        <v>127</v>
      </c>
      <c r="E40" s="40" t="s">
        <v>128</v>
      </c>
      <c r="F40" s="41" t="s">
        <v>40</v>
      </c>
      <c r="G40" s="42">
        <v>10</v>
      </c>
      <c r="H40" s="43">
        <v>10</v>
      </c>
      <c r="I40" s="43">
        <v>10</v>
      </c>
      <c r="J40" s="43" t="s">
        <v>32</v>
      </c>
      <c r="K40" s="46"/>
      <c r="L40" s="46"/>
      <c r="M40" s="46"/>
      <c r="N40" s="46"/>
      <c r="O40" s="44">
        <v>5</v>
      </c>
      <c r="P40" s="45">
        <f t="shared" si="0"/>
        <v>7</v>
      </c>
      <c r="Q40" s="33" t="str">
        <f t="shared" si="1"/>
        <v/>
      </c>
      <c r="R40" s="58" t="s">
        <v>138</v>
      </c>
      <c r="S40" s="62" t="s">
        <v>139</v>
      </c>
      <c r="T40" s="35"/>
      <c r="U40" s="36"/>
      <c r="V40" s="36"/>
      <c r="W40" s="36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51"/>
    </row>
    <row r="41" spans="1:36" ht="25.5" customHeight="1" x14ac:dyDescent="0.25">
      <c r="A41" s="37">
        <v>34</v>
      </c>
      <c r="B41" s="37">
        <f>IF(LEN(C41=0),SUBTOTAL(3,$C$7:C41),"")</f>
        <v>34</v>
      </c>
      <c r="C41" s="38" t="s">
        <v>129</v>
      </c>
      <c r="D41" s="39" t="s">
        <v>130</v>
      </c>
      <c r="E41" s="40" t="s">
        <v>131</v>
      </c>
      <c r="F41" s="41" t="s">
        <v>40</v>
      </c>
      <c r="G41" s="42">
        <v>7</v>
      </c>
      <c r="H41" s="43">
        <v>7</v>
      </c>
      <c r="I41" s="43">
        <v>7</v>
      </c>
      <c r="J41" s="43" t="s">
        <v>32</v>
      </c>
      <c r="K41" s="46"/>
      <c r="L41" s="46"/>
      <c r="M41" s="46"/>
      <c r="N41" s="46"/>
      <c r="O41" s="44">
        <v>0</v>
      </c>
      <c r="P41" s="45">
        <f t="shared" si="0"/>
        <v>2.8</v>
      </c>
      <c r="Q41" s="33" t="str">
        <f t="shared" si="1"/>
        <v/>
      </c>
      <c r="R41" s="58" t="s">
        <v>138</v>
      </c>
      <c r="S41" s="62" t="s">
        <v>139</v>
      </c>
      <c r="T41" s="35"/>
      <c r="U41" s="36"/>
      <c r="V41" s="36"/>
      <c r="W41" s="36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51"/>
    </row>
    <row r="42" spans="1:36" ht="25.5" customHeight="1" x14ac:dyDescent="0.25">
      <c r="A42" s="37">
        <v>35</v>
      </c>
      <c r="B42" s="37">
        <f>IF(LEN(C42=0),SUBTOTAL(3,$C$7:C42),"")</f>
        <v>35</v>
      </c>
      <c r="C42" s="38" t="s">
        <v>132</v>
      </c>
      <c r="D42" s="39" t="s">
        <v>133</v>
      </c>
      <c r="E42" s="40" t="s">
        <v>134</v>
      </c>
      <c r="F42" s="41" t="s">
        <v>40</v>
      </c>
      <c r="G42" s="42">
        <v>6</v>
      </c>
      <c r="H42" s="43">
        <v>6</v>
      </c>
      <c r="I42" s="43">
        <v>6</v>
      </c>
      <c r="J42" s="43" t="s">
        <v>32</v>
      </c>
      <c r="K42" s="46"/>
      <c r="L42" s="46"/>
      <c r="M42" s="46"/>
      <c r="N42" s="46"/>
      <c r="O42" s="44">
        <v>6</v>
      </c>
      <c r="P42" s="45">
        <f t="shared" si="0"/>
        <v>6</v>
      </c>
      <c r="Q42" s="33" t="str">
        <f t="shared" si="1"/>
        <v/>
      </c>
      <c r="R42" s="58" t="s">
        <v>138</v>
      </c>
      <c r="S42" s="62" t="s">
        <v>139</v>
      </c>
      <c r="T42" s="35"/>
      <c r="U42" s="36"/>
      <c r="V42" s="36"/>
      <c r="W42" s="36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51"/>
    </row>
    <row r="43" spans="1:36" ht="25.5" customHeight="1" x14ac:dyDescent="0.25">
      <c r="A43" s="37">
        <v>36</v>
      </c>
      <c r="B43" s="37">
        <f>IF(LEN(C43=0),SUBTOTAL(3,$C$7:C43),"")</f>
        <v>36</v>
      </c>
      <c r="C43" s="38" t="s">
        <v>135</v>
      </c>
      <c r="D43" s="39" t="s">
        <v>136</v>
      </c>
      <c r="E43" s="40" t="s">
        <v>137</v>
      </c>
      <c r="F43" s="41" t="s">
        <v>40</v>
      </c>
      <c r="G43" s="42">
        <v>10</v>
      </c>
      <c r="H43" s="43">
        <v>10</v>
      </c>
      <c r="I43" s="43">
        <v>10</v>
      </c>
      <c r="J43" s="43" t="s">
        <v>32</v>
      </c>
      <c r="K43" s="46"/>
      <c r="L43" s="46"/>
      <c r="M43" s="46"/>
      <c r="N43" s="46"/>
      <c r="O43" s="44">
        <v>6</v>
      </c>
      <c r="P43" s="45">
        <f t="shared" si="0"/>
        <v>7.6</v>
      </c>
      <c r="Q43" s="33" t="str">
        <f t="shared" si="1"/>
        <v/>
      </c>
      <c r="R43" s="58" t="s">
        <v>138</v>
      </c>
      <c r="S43" s="62" t="s">
        <v>139</v>
      </c>
      <c r="T43" s="35"/>
      <c r="U43" s="36"/>
      <c r="V43" s="36"/>
      <c r="W43" s="36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51"/>
    </row>
    <row r="44" spans="1:36" ht="24.75" customHeight="1" x14ac:dyDescent="0.25">
      <c r="B44" s="52"/>
      <c r="C44" s="52"/>
      <c r="D44" s="53"/>
      <c r="E44" s="54"/>
      <c r="F44" s="1"/>
      <c r="G44" s="1"/>
      <c r="H44" s="1"/>
      <c r="I44" s="86" t="s">
        <v>145</v>
      </c>
      <c r="J44" s="86"/>
      <c r="K44" s="86"/>
      <c r="L44" s="86"/>
      <c r="M44" s="86"/>
      <c r="N44" s="86"/>
      <c r="O44" s="86"/>
      <c r="P44" s="86"/>
      <c r="Q44" s="86"/>
      <c r="R44" s="86"/>
      <c r="S44" s="86"/>
      <c r="U44" s="3"/>
    </row>
  </sheetData>
  <sheetProtection formatCells="0" formatColumns="0" formatRows="0" insertColumns="0" insertRows="0" insertHyperlinks="0" deleteColumns="0" deleteRows="0" sort="0" autoFilter="0" pivotTables="0"/>
  <autoFilter ref="A7:AJ44">
    <filterColumn colId="1" showButton="0"/>
    <filterColumn colId="2" showButton="0"/>
    <filterColumn colId="3" showButton="0"/>
    <filterColumn colId="4" showButton="0"/>
    <filterColumn colId="5" showButton="0"/>
  </autoFilter>
  <mergeCells count="37">
    <mergeCell ref="A5:A6"/>
    <mergeCell ref="G1:S1"/>
    <mergeCell ref="G2:S2"/>
    <mergeCell ref="I5:I6"/>
    <mergeCell ref="N5:N6"/>
    <mergeCell ref="G5:G6"/>
    <mergeCell ref="H5:H6"/>
    <mergeCell ref="B3:C3"/>
    <mergeCell ref="D3:M3"/>
    <mergeCell ref="N3:P3"/>
    <mergeCell ref="D4:E4"/>
    <mergeCell ref="G4:H4"/>
    <mergeCell ref="Q5:Q7"/>
    <mergeCell ref="R5:R7"/>
    <mergeCell ref="S5:S7"/>
    <mergeCell ref="B7:F7"/>
    <mergeCell ref="I44:S44"/>
    <mergeCell ref="B1:F1"/>
    <mergeCell ref="B2:F2"/>
    <mergeCell ref="D5:E6"/>
    <mergeCell ref="F5:F6"/>
    <mergeCell ref="C5:C6"/>
    <mergeCell ref="U3:U5"/>
    <mergeCell ref="B5:B6"/>
    <mergeCell ref="AH3:AI4"/>
    <mergeCell ref="B4:C4"/>
    <mergeCell ref="V3:V5"/>
    <mergeCell ref="W3:W5"/>
    <mergeCell ref="X3:AA4"/>
    <mergeCell ref="AB3:AC4"/>
    <mergeCell ref="AD3:AE4"/>
    <mergeCell ref="AF3:AG4"/>
    <mergeCell ref="O5:O6"/>
    <mergeCell ref="P5:P7"/>
    <mergeCell ref="J5:J6"/>
    <mergeCell ref="K5:K6"/>
    <mergeCell ref="L5:M5"/>
  </mergeCells>
  <conditionalFormatting sqref="G8:O8 G9:J43">
    <cfRule type="cellIs" dxfId="15" priority="31" operator="greaterThan">
      <formula>10</formula>
    </cfRule>
  </conditionalFormatting>
  <conditionalFormatting sqref="O8">
    <cfRule type="cellIs" dxfId="14" priority="27" operator="greaterThan">
      <formula>10</formula>
    </cfRule>
    <cfRule type="cellIs" dxfId="13" priority="28" operator="greaterThan">
      <formula>10</formula>
    </cfRule>
    <cfRule type="cellIs" dxfId="12" priority="29" operator="greaterThan">
      <formula>10</formula>
    </cfRule>
  </conditionalFormatting>
  <conditionalFormatting sqref="G8:J43">
    <cfRule type="cellIs" dxfId="11" priority="26" operator="greaterThan">
      <formula>10</formula>
    </cfRule>
  </conditionalFormatting>
  <conditionalFormatting sqref="G8:J43">
    <cfRule type="cellIs" priority="14" operator="greaterThan">
      <formula>10</formula>
    </cfRule>
  </conditionalFormatting>
  <conditionalFormatting sqref="K9:O10">
    <cfRule type="cellIs" dxfId="10" priority="13" operator="greaterThan">
      <formula>10</formula>
    </cfRule>
  </conditionalFormatting>
  <conditionalFormatting sqref="O9:O10">
    <cfRule type="cellIs" dxfId="9" priority="9" operator="greaterThan">
      <formula>10</formula>
    </cfRule>
    <cfRule type="cellIs" dxfId="8" priority="10" operator="greaterThan">
      <formula>10</formula>
    </cfRule>
    <cfRule type="cellIs" dxfId="7" priority="11" operator="greaterThan">
      <formula>10</formula>
    </cfRule>
  </conditionalFormatting>
  <conditionalFormatting sqref="K11:O43">
    <cfRule type="cellIs" dxfId="6" priority="7" operator="greaterThan">
      <formula>10</formula>
    </cfRule>
  </conditionalFormatting>
  <conditionalFormatting sqref="O11:O43">
    <cfRule type="cellIs" dxfId="5" priority="3" operator="greaterThan">
      <formula>10</formula>
    </cfRule>
    <cfRule type="cellIs" dxfId="4" priority="4" operator="greaterThan">
      <formula>10</formula>
    </cfRule>
    <cfRule type="cellIs" dxfId="3" priority="5" operator="greaterThan">
      <formula>10</formula>
    </cfRule>
  </conditionalFormatting>
  <conditionalFormatting sqref="C9:C10">
    <cfRule type="duplicateValues" dxfId="2" priority="37"/>
  </conditionalFormatting>
  <conditionalFormatting sqref="C11:C43">
    <cfRule type="duplicateValues" dxfId="1" priority="38"/>
  </conditionalFormatting>
  <conditionalFormatting sqref="C44:C65323 C1 C3 C5:C8">
    <cfRule type="duplicateValues" dxfId="0" priority="40"/>
  </conditionalFormatting>
  <dataValidations count="1">
    <dataValidation allowBlank="1" showInputMessage="1" showErrorMessage="1" errorTitle="Không xóa dữ liệu" error="Không xóa dữ liệu" prompt="Không xóa dữ liệu" sqref="V2:AI2 U3:AI6 AJ2:AJ6 T8:W43"/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1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2020-10-28T08:35:02Z</cp:lastPrinted>
  <dcterms:created xsi:type="dcterms:W3CDTF">2018-04-26T09:54:49Z</dcterms:created>
  <dcterms:modified xsi:type="dcterms:W3CDTF">2020-10-29T03:58:19Z</dcterms:modified>
</cp:coreProperties>
</file>