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'Nhom(1)'!$A$7:$AI$19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17" i="1" l="1"/>
  <c r="O16" i="1" l="1"/>
  <c r="P16" i="1" s="1"/>
  <c r="A16" i="1"/>
  <c r="A8" i="1" l="1"/>
  <c r="A9" i="1"/>
  <c r="A10" i="1"/>
  <c r="A11" i="1"/>
  <c r="A12" i="1"/>
  <c r="A14" i="1"/>
  <c r="A15" i="1"/>
  <c r="A13" i="1"/>
  <c r="A18" i="1"/>
  <c r="N7" i="1"/>
  <c r="O8" i="1"/>
  <c r="P8" i="1" s="1"/>
  <c r="U6" i="1"/>
  <c r="T6" i="1"/>
  <c r="Y6" i="1"/>
  <c r="AA6" i="1"/>
  <c r="W6" i="1"/>
  <c r="X6" i="1"/>
  <c r="O15" i="1" l="1"/>
  <c r="P15" i="1" s="1"/>
  <c r="O17" i="1"/>
  <c r="P17" i="1" s="1"/>
  <c r="O14" i="1"/>
  <c r="P14" i="1" s="1"/>
  <c r="AG6" i="1"/>
  <c r="AE6" i="1"/>
  <c r="AC6" i="1"/>
  <c r="O12" i="1"/>
  <c r="P12" i="1" s="1"/>
  <c r="O13" i="1"/>
  <c r="P13" i="1" s="1"/>
  <c r="O18" i="1"/>
  <c r="P18" i="1" s="1"/>
  <c r="O10" i="1"/>
  <c r="P10" i="1" s="1"/>
  <c r="O9" i="1"/>
  <c r="P9" i="1" s="1"/>
  <c r="O11" i="1"/>
  <c r="P11" i="1" s="1"/>
  <c r="V6" i="1" l="1"/>
  <c r="AB6" i="1" s="1"/>
  <c r="AF6" i="1" l="1"/>
  <c r="Z6" i="1"/>
  <c r="AH6" i="1"/>
  <c r="AD6" i="1"/>
</calcChain>
</file>

<file path=xl/sharedStrings.xml><?xml version="1.0" encoding="utf-8"?>
<sst xmlns="http://schemas.openxmlformats.org/spreadsheetml/2006/main" count="134" uniqueCount="97">
  <si>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</si>
  <si>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</si>
  <si>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</si>
  <si>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</si>
  <si>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</si>
  <si>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</si>
  <si>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</si>
  <si>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</si>
  <si>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</si>
  <si>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</si>
  <si>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</si>
  <si>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</si>
  <si>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</si>
  <si>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</si>
  <si>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</si>
  <si>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</si>
  <si>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</si>
  <si>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</si>
  <si>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</si>
  <si>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</si>
  <si>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</si>
  <si>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</si>
  <si>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</si>
  <si>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</si>
  <si>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</si>
  <si>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</si>
  <si>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</si>
  <si>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</si>
  <si>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</si>
  <si>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</si>
  <si>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</si>
  <si>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</si>
  <si>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</si>
  <si>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</si>
  <si>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Mã MH</t>
  </si>
  <si>
    <t>Nhóm thi</t>
  </si>
  <si>
    <t>TRUNG TÂM KHẢO THÍ 
VÀ ĐẢM BẢO CHẤT LƯỢNG GIÁO DỤC</t>
  </si>
  <si>
    <t>Thi lần 2 học kỳ II năm học 2019 - 2020</t>
  </si>
  <si>
    <t>Đức</t>
  </si>
  <si>
    <t>Nguyễn Hải</t>
  </si>
  <si>
    <t>Nam</t>
  </si>
  <si>
    <t>Trọng</t>
  </si>
  <si>
    <t>B19DCCN451</t>
  </si>
  <si>
    <t>D19CQCN07-B</t>
  </si>
  <si>
    <t>B19DCCN058</t>
  </si>
  <si>
    <t>Đinh Gia</t>
  </si>
  <si>
    <t>Bảo</t>
  </si>
  <si>
    <t>D19CQCN10-B</t>
  </si>
  <si>
    <t>B19DCPT164</t>
  </si>
  <si>
    <t>Bùi Sa La</t>
  </si>
  <si>
    <t>My</t>
  </si>
  <si>
    <t>D19CQPT04-B</t>
  </si>
  <si>
    <t>B19DCVT148</t>
  </si>
  <si>
    <t>Phạm Xuân</t>
  </si>
  <si>
    <t>Hòa</t>
  </si>
  <si>
    <t>D19CQVT04-B</t>
  </si>
  <si>
    <t>B19DCVT413</t>
  </si>
  <si>
    <t>Trần Bình</t>
  </si>
  <si>
    <t>D19CQVT05-B</t>
  </si>
  <si>
    <t>B19DCVT105</t>
  </si>
  <si>
    <t>Trần Văn</t>
  </si>
  <si>
    <t>D19CQVT01-B</t>
  </si>
  <si>
    <t>B19DCDT246</t>
  </si>
  <si>
    <t>Nguyễn Đức</t>
  </si>
  <si>
    <t>Trung</t>
  </si>
  <si>
    <t>D19CQDT02-B</t>
  </si>
  <si>
    <t>B17DCCN071</t>
  </si>
  <si>
    <t>Hà Đăng</t>
  </si>
  <si>
    <t>Biên</t>
  </si>
  <si>
    <t>D17CQCN11-B</t>
  </si>
  <si>
    <t>B17DCDT190</t>
  </si>
  <si>
    <t>Tống Duy</t>
  </si>
  <si>
    <t>D17CQDT02-B</t>
  </si>
  <si>
    <t>INT1155</t>
  </si>
  <si>
    <t>02</t>
  </si>
  <si>
    <t>07</t>
  </si>
  <si>
    <t>08</t>
  </si>
  <si>
    <t>16</t>
  </si>
  <si>
    <t>17</t>
  </si>
  <si>
    <t>18</t>
  </si>
  <si>
    <t>21</t>
  </si>
  <si>
    <t>27</t>
  </si>
  <si>
    <t>Tin học cơ sở 2 (INT1155)</t>
  </si>
  <si>
    <t>B19DCPT084</t>
  </si>
  <si>
    <t>Nguyễn Minh</t>
  </si>
  <si>
    <t>Hiếu</t>
  </si>
  <si>
    <t>28</t>
  </si>
  <si>
    <t>B17DCVT300</t>
  </si>
  <si>
    <t>Đào Duy</t>
  </si>
  <si>
    <t>Sáng</t>
  </si>
  <si>
    <t>D17CQVT04-B</t>
  </si>
  <si>
    <t>14</t>
  </si>
  <si>
    <t>8g00</t>
  </si>
  <si>
    <t>Thiếu hồ sơ</t>
  </si>
  <si>
    <t>BẢNG ĐIỂM HỌC PHẦN</t>
  </si>
  <si>
    <t>Hà Nội, ngày 29 tháng 10 năm 2020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</si>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</sst>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108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vertical="center" textRotation="90" wrapText="1"/>
      <protection locked="0"/>
    </xf>
    <xf numFmtId="0" fontId="5" fillId="0" borderId="4" xfId="0" applyFont="1" applyFill="1" applyBorder="1" applyAlignment="1" applyProtection="1">
      <alignment vertical="center" textRotation="90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5" xfId="5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4" quotePrefix="1" applyNumberFormat="1" applyFont="1" applyBorder="1" applyAlignment="1" applyProtection="1">
      <alignment horizontal="center" vertical="center"/>
      <protection locked="0"/>
    </xf>
    <xf numFmtId="164" fontId="2" fillId="0" borderId="7" xfId="4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2" fillId="0" borderId="8" xfId="5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4" quotePrefix="1" applyNumberFormat="1" applyFont="1" applyBorder="1" applyAlignment="1" applyProtection="1">
      <alignment horizontal="center" vertical="center"/>
      <protection locked="0"/>
    </xf>
    <xf numFmtId="164" fontId="2" fillId="0" borderId="10" xfId="4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0" xfId="4" applyFont="1" applyBorder="1" applyAlignment="1" applyProtection="1">
      <alignment horizontal="center" vertical="center"/>
      <protection locked="0"/>
    </xf>
    <xf numFmtId="10" fontId="12" fillId="0" borderId="0" xfId="0" applyNumberFormat="1" applyFont="1" applyFill="1" applyBorder="1" applyAlignment="1" applyProtection="1">
      <alignment horizontal="center" vertical="center"/>
      <protection locked="0"/>
    </xf>
    <xf numFmtId="10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Protection="1">
      <protection locked="0"/>
    </xf>
    <xf numFmtId="0" fontId="3" fillId="0" borderId="8" xfId="0" applyFont="1" applyFill="1" applyBorder="1" applyProtection="1"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0" fontId="2" fillId="0" borderId="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protection locked="0"/>
    </xf>
    <xf numFmtId="0" fontId="5" fillId="0" borderId="0" xfId="5" applyNumberFormat="1" applyFont="1" applyFill="1" applyAlignment="1" applyProtection="1">
      <alignment vertical="center"/>
      <protection locked="0"/>
    </xf>
    <xf numFmtId="0" fontId="2" fillId="0" borderId="19" xfId="5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14" fontId="2" fillId="0" borderId="19" xfId="0" applyNumberFormat="1" applyFont="1" applyFill="1" applyBorder="1" applyAlignment="1">
      <alignment horizontal="center" vertical="center"/>
    </xf>
    <xf numFmtId="164" fontId="2" fillId="0" borderId="19" xfId="4" quotePrefix="1" applyNumberFormat="1" applyFont="1" applyBorder="1" applyAlignment="1" applyProtection="1">
      <alignment horizontal="center" vertical="center"/>
      <protection locked="0"/>
    </xf>
    <xf numFmtId="164" fontId="2" fillId="0" borderId="21" xfId="4" quotePrefix="1" applyNumberFormat="1" applyFont="1" applyBorder="1" applyAlignment="1" applyProtection="1">
      <alignment horizontal="center" vertical="center"/>
      <protection locked="0"/>
    </xf>
    <xf numFmtId="0" fontId="2" fillId="0" borderId="21" xfId="4" applyFont="1" applyBorder="1" applyAlignment="1" applyProtection="1">
      <alignment horizontal="center" vertical="center"/>
      <protection locked="0"/>
    </xf>
    <xf numFmtId="165" fontId="2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 applyProtection="1">
      <alignment horizontal="center" vertical="center"/>
      <protection hidden="1"/>
    </xf>
    <xf numFmtId="0" fontId="3" fillId="0" borderId="19" xfId="0" applyFont="1" applyFill="1" applyBorder="1" applyProtection="1"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2" xfId="0" applyFont="1" applyFill="1" applyBorder="1" applyAlignment="1" applyProtection="1">
      <alignment horizontal="center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14" fontId="5" fillId="0" borderId="18" xfId="5" applyNumberFormat="1" applyFont="1" applyFill="1" applyBorder="1" applyAlignment="1" applyProtection="1">
      <alignment horizontal="left" vertical="center"/>
      <protection locked="0"/>
    </xf>
    <xf numFmtId="0" fontId="5" fillId="0" borderId="18" xfId="5" applyNumberFormat="1" applyFont="1" applyFill="1" applyBorder="1" applyAlignment="1" applyProtection="1">
      <alignment horizontal="left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5" applyFont="1" applyFill="1" applyBorder="1" applyAlignment="1" applyProtection="1">
      <alignment horizontal="right" vertical="center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I19"/>
  <sheetViews>
    <sheetView tabSelected="1" zoomScaleNormal="100" workbookViewId="0">
      <pane ySplit="2" topLeftCell="A9" activePane="bottomLeft" state="frozen"/>
      <selection activeCell="C12" sqref="C12"/>
      <selection pane="bottomLeft" activeCell="T19" sqref="T19"/>
    </sheetView>
  </sheetViews>
  <sheetFormatPr defaultColWidth="9" defaultRowHeight="15.75"/>
  <cols>
    <col min="1" max="1" width="4" style="4" customWidth="1"/>
    <col min="2" max="2" width="10.6640625" style="4" customWidth="1"/>
    <col min="3" max="3" width="12" style="4" customWidth="1"/>
    <col min="4" max="4" width="7.6640625" style="4" customWidth="1"/>
    <col min="5" max="5" width="12" style="4" customWidth="1"/>
    <col min="6" max="7" width="4.33203125" style="4" customWidth="1"/>
    <col min="8" max="8" width="4.33203125" style="4" hidden="1" customWidth="1"/>
    <col min="9" max="9" width="4.33203125" style="4" customWidth="1"/>
    <col min="10" max="10" width="3.21875" style="4" hidden="1" customWidth="1"/>
    <col min="11" max="11" width="4.88671875" style="4" hidden="1" customWidth="1"/>
    <col min="12" max="12" width="9.6640625" style="4" hidden="1" customWidth="1"/>
    <col min="13" max="13" width="9" style="4" hidden="1" customWidth="1"/>
    <col min="14" max="14" width="5.21875" style="4" customWidth="1"/>
    <col min="15" max="15" width="6.44140625" style="4" customWidth="1"/>
    <col min="16" max="16" width="13.33203125" style="4" customWidth="1"/>
    <col min="17" max="17" width="8.6640625" style="4" hidden="1" customWidth="1"/>
    <col min="18" max="18" width="5.109375" style="4" customWidth="1"/>
    <col min="19" max="19" width="9.77734375" style="2" customWidth="1"/>
    <col min="20" max="20" width="11.109375" style="63" customWidth="1"/>
    <col min="21" max="35" width="9" style="3"/>
    <col min="36" max="16384" width="9" style="4"/>
  </cols>
  <sheetData>
    <row r="1" spans="1:35" ht="30" customHeight="1">
      <c r="A1" s="89" t="s">
        <v>0</v>
      </c>
      <c r="B1" s="89"/>
      <c r="C1" s="89"/>
      <c r="D1" s="89"/>
      <c r="E1" s="89"/>
      <c r="F1" s="98" t="s">
        <v>94</v>
      </c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35" ht="42.75" customHeight="1">
      <c r="A2" s="90" t="s">
        <v>36</v>
      </c>
      <c r="B2" s="91"/>
      <c r="C2" s="91"/>
      <c r="D2" s="91"/>
      <c r="E2" s="91"/>
      <c r="F2" s="99" t="s">
        <v>37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59"/>
      <c r="AA2" s="2"/>
      <c r="AB2" s="5"/>
      <c r="AC2" s="2"/>
      <c r="AD2" s="2"/>
      <c r="AE2" s="2"/>
      <c r="AF2" s="5"/>
      <c r="AG2" s="2"/>
    </row>
    <row r="3" spans="1:35" ht="22.5" customHeight="1">
      <c r="A3" s="101" t="s">
        <v>1</v>
      </c>
      <c r="B3" s="101"/>
      <c r="C3" s="105" t="s">
        <v>82</v>
      </c>
      <c r="D3" s="105"/>
      <c r="E3" s="105"/>
      <c r="F3" s="105"/>
      <c r="G3" s="105"/>
      <c r="H3" s="105"/>
      <c r="I3" s="105"/>
      <c r="J3" s="68"/>
      <c r="K3" s="68"/>
      <c r="L3" s="68"/>
      <c r="M3" s="101"/>
      <c r="N3" s="101"/>
      <c r="O3" s="101"/>
      <c r="P3" s="8"/>
      <c r="T3" s="104" t="s">
        <v>2</v>
      </c>
      <c r="U3" s="104" t="s">
        <v>3</v>
      </c>
      <c r="V3" s="104" t="s">
        <v>4</v>
      </c>
      <c r="W3" s="104" t="s">
        <v>5</v>
      </c>
      <c r="X3" s="104"/>
      <c r="Y3" s="104"/>
      <c r="Z3" s="104"/>
      <c r="AA3" s="104" t="s">
        <v>6</v>
      </c>
      <c r="AB3" s="104"/>
      <c r="AC3" s="104" t="s">
        <v>7</v>
      </c>
      <c r="AD3" s="104"/>
      <c r="AE3" s="104" t="s">
        <v>8</v>
      </c>
      <c r="AF3" s="104"/>
      <c r="AG3" s="104" t="s">
        <v>9</v>
      </c>
      <c r="AH3" s="104"/>
      <c r="AI3" s="7"/>
    </row>
    <row r="4" spans="1:35" ht="17.25" customHeight="1">
      <c r="A4" s="101" t="s">
        <v>10</v>
      </c>
      <c r="B4" s="101"/>
      <c r="C4" s="102">
        <v>44128</v>
      </c>
      <c r="D4" s="103"/>
      <c r="E4" s="8"/>
      <c r="F4" s="107" t="s">
        <v>33</v>
      </c>
      <c r="G4" s="107"/>
      <c r="H4" s="67"/>
      <c r="I4" s="67" t="s">
        <v>92</v>
      </c>
      <c r="J4" s="8"/>
      <c r="K4" s="8"/>
      <c r="L4" s="8"/>
      <c r="M4" s="55"/>
      <c r="N4" s="8"/>
      <c r="O4" s="8"/>
      <c r="P4" s="8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7"/>
    </row>
    <row r="5" spans="1:35" ht="30.75" customHeight="1">
      <c r="A5" s="82" t="s">
        <v>11</v>
      </c>
      <c r="B5" s="96" t="s">
        <v>12</v>
      </c>
      <c r="C5" s="92" t="s">
        <v>13</v>
      </c>
      <c r="D5" s="93"/>
      <c r="E5" s="82" t="s">
        <v>3</v>
      </c>
      <c r="F5" s="100" t="s">
        <v>14</v>
      </c>
      <c r="G5" s="100" t="s">
        <v>15</v>
      </c>
      <c r="H5" s="100" t="s">
        <v>16</v>
      </c>
      <c r="I5" s="100" t="s">
        <v>17</v>
      </c>
      <c r="J5" s="87" t="s">
        <v>18</v>
      </c>
      <c r="K5" s="85" t="s">
        <v>19</v>
      </c>
      <c r="L5" s="106"/>
      <c r="M5" s="87" t="s">
        <v>20</v>
      </c>
      <c r="N5" s="87" t="s">
        <v>21</v>
      </c>
      <c r="O5" s="82" t="s">
        <v>22</v>
      </c>
      <c r="P5" s="82" t="s">
        <v>23</v>
      </c>
      <c r="Q5" s="82" t="s">
        <v>34</v>
      </c>
      <c r="R5" s="82" t="s">
        <v>35</v>
      </c>
      <c r="T5" s="104"/>
      <c r="U5" s="104"/>
      <c r="V5" s="104"/>
      <c r="W5" s="9" t="s">
        <v>24</v>
      </c>
      <c r="X5" s="9" t="s">
        <v>25</v>
      </c>
      <c r="Y5" s="9" t="s">
        <v>26</v>
      </c>
      <c r="Z5" s="9" t="s">
        <v>27</v>
      </c>
      <c r="AA5" s="9" t="s">
        <v>28</v>
      </c>
      <c r="AB5" s="9" t="s">
        <v>27</v>
      </c>
      <c r="AC5" s="9" t="s">
        <v>28</v>
      </c>
      <c r="AD5" s="9" t="s">
        <v>27</v>
      </c>
      <c r="AE5" s="9" t="s">
        <v>28</v>
      </c>
      <c r="AF5" s="9" t="s">
        <v>27</v>
      </c>
      <c r="AG5" s="9" t="s">
        <v>28</v>
      </c>
      <c r="AH5" s="10" t="s">
        <v>27</v>
      </c>
      <c r="AI5" s="11"/>
    </row>
    <row r="6" spans="1:35" ht="34.5" customHeight="1">
      <c r="A6" s="84"/>
      <c r="B6" s="97"/>
      <c r="C6" s="94"/>
      <c r="D6" s="95"/>
      <c r="E6" s="84"/>
      <c r="F6" s="100"/>
      <c r="G6" s="100"/>
      <c r="H6" s="100"/>
      <c r="I6" s="100"/>
      <c r="J6" s="87"/>
      <c r="K6" s="12" t="s">
        <v>29</v>
      </c>
      <c r="L6" s="12" t="s">
        <v>30</v>
      </c>
      <c r="M6" s="87"/>
      <c r="N6" s="87"/>
      <c r="O6" s="83"/>
      <c r="P6" s="83"/>
      <c r="Q6" s="83"/>
      <c r="R6" s="83"/>
      <c r="S6" s="60"/>
      <c r="T6" s="66" t="str">
        <f>+C3</f>
        <v>Tin học cơ sở 2 (INT1155)</v>
      </c>
      <c r="U6" s="13">
        <f>+N3</f>
        <v>0</v>
      </c>
      <c r="V6" s="14">
        <f>+$AE$6+$AG$6+$AC$6</f>
        <v>0</v>
      </c>
      <c r="W6" s="5" t="e">
        <f>COUNTIF(#REF!,"Khiển trách")</f>
        <v>#REF!</v>
      </c>
      <c r="X6" s="5" t="e">
        <f>COUNTIF(#REF!,"Cảnh cáo")</f>
        <v>#REF!</v>
      </c>
      <c r="Y6" s="5" t="e">
        <f>COUNTIF(#REF!,"Đình chỉ thi")</f>
        <v>#REF!</v>
      </c>
      <c r="Z6" s="15" t="e">
        <f>+($W$6+$X$6+$Y$6)/$V$6*100%</f>
        <v>#REF!</v>
      </c>
      <c r="AA6" s="5" t="e">
        <f>SUM(COUNTIF(#REF!,"Vắng"),COUNTIF(#REF!,"Vắng có phép"))</f>
        <v>#REF!</v>
      </c>
      <c r="AB6" s="16" t="e">
        <f>+$AA$6/$V$6</f>
        <v>#REF!</v>
      </c>
      <c r="AC6" s="17">
        <f>COUNTIF($S$7:$S$22,"Thi lại")</f>
        <v>0</v>
      </c>
      <c r="AD6" s="16" t="e">
        <f>+$AC$6/$V$6</f>
        <v>#DIV/0!</v>
      </c>
      <c r="AE6" s="17">
        <f>COUNTIF($S$7:$S$23,"Học lại")</f>
        <v>0</v>
      </c>
      <c r="AF6" s="16" t="e">
        <f>+$AE$6/$V$6</f>
        <v>#DIV/0!</v>
      </c>
      <c r="AG6" s="5">
        <f>COUNTIF($S$8:$S$23,"Đạt")</f>
        <v>0</v>
      </c>
      <c r="AH6" s="15" t="e">
        <f>+$AG$6/$V$6</f>
        <v>#DIV/0!</v>
      </c>
      <c r="AI6" s="18"/>
    </row>
    <row r="7" spans="1:35" ht="14.25" customHeight="1">
      <c r="A7" s="85" t="s">
        <v>31</v>
      </c>
      <c r="B7" s="86"/>
      <c r="C7" s="86"/>
      <c r="D7" s="86"/>
      <c r="E7" s="86"/>
      <c r="F7" s="19">
        <v>10</v>
      </c>
      <c r="G7" s="19">
        <v>10</v>
      </c>
      <c r="H7" s="20">
        <v>0</v>
      </c>
      <c r="I7" s="19">
        <v>10</v>
      </c>
      <c r="J7" s="21"/>
      <c r="K7" s="22"/>
      <c r="L7" s="22"/>
      <c r="M7" s="22"/>
      <c r="N7" s="23">
        <f>100-(F7+G7+H7+I7)</f>
        <v>70</v>
      </c>
      <c r="O7" s="84"/>
      <c r="P7" s="84"/>
      <c r="Q7" s="84"/>
      <c r="R7" s="84"/>
      <c r="T7" s="6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7"/>
    </row>
    <row r="8" spans="1:35" ht="18.75" customHeight="1">
      <c r="A8" s="25">
        <f>IF(LEN(B8=0),SUBTOTAL(3,$B$7:B8),"")</f>
        <v>1</v>
      </c>
      <c r="B8" s="26" t="s">
        <v>42</v>
      </c>
      <c r="C8" s="27" t="s">
        <v>39</v>
      </c>
      <c r="D8" s="28" t="s">
        <v>40</v>
      </c>
      <c r="E8" s="29" t="s">
        <v>43</v>
      </c>
      <c r="F8" s="30">
        <v>7</v>
      </c>
      <c r="G8" s="31">
        <v>7</v>
      </c>
      <c r="H8" s="31" t="s">
        <v>32</v>
      </c>
      <c r="I8" s="31">
        <v>1</v>
      </c>
      <c r="J8" s="65"/>
      <c r="K8" s="65"/>
      <c r="L8" s="65"/>
      <c r="M8" s="65"/>
      <c r="N8" s="32" t="s">
        <v>96</v>
      </c>
      <c r="O8" s="45">
        <f t="shared" ref="O8:O18" si="0">IF(N8="H","I",IF(OR(N8="DC",N8="C",N8="V"),0,ROUND(SUMPRODUCT(F8:N8,$F$7:$N$7)/100,1)))</f>
        <v>0</v>
      </c>
      <c r="P8" s="34" t="str">
        <f t="shared" ref="P8:P18" si="1">IF(OR($F8=0,$G8=0,$H8=0,$I8=0),"Không đủ ĐKDT",IF(AND(N8=0,O8&gt;=4),"Không đạt",IF(N8="V", "Vắng", IF(N8="DC", "Đình chỉ thi",IF(N8="H", "Vắng có phép","")))))</f>
        <v>Vắng</v>
      </c>
      <c r="Q8" s="57" t="s">
        <v>73</v>
      </c>
      <c r="R8" s="61" t="s">
        <v>74</v>
      </c>
      <c r="S8" s="35"/>
      <c r="T8" s="36"/>
      <c r="U8" s="36"/>
      <c r="V8" s="36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7"/>
    </row>
    <row r="9" spans="1:35" ht="18.75" customHeight="1">
      <c r="A9" s="37">
        <f>IF(LEN(B9=0),SUBTOTAL(3,$B$7:B9),"")</f>
        <v>2</v>
      </c>
      <c r="B9" s="38" t="s">
        <v>44</v>
      </c>
      <c r="C9" s="39" t="s">
        <v>45</v>
      </c>
      <c r="D9" s="40" t="s">
        <v>46</v>
      </c>
      <c r="E9" s="41" t="s">
        <v>47</v>
      </c>
      <c r="F9" s="42">
        <v>7</v>
      </c>
      <c r="G9" s="43">
        <v>8</v>
      </c>
      <c r="H9" s="43" t="s">
        <v>32</v>
      </c>
      <c r="I9" s="43">
        <v>9</v>
      </c>
      <c r="J9" s="46"/>
      <c r="K9" s="46"/>
      <c r="L9" s="46"/>
      <c r="M9" s="46"/>
      <c r="N9" s="44" t="s">
        <v>96</v>
      </c>
      <c r="O9" s="45">
        <f t="shared" si="0"/>
        <v>0</v>
      </c>
      <c r="P9" s="33" t="str">
        <f t="shared" si="1"/>
        <v>Vắng</v>
      </c>
      <c r="Q9" s="58" t="s">
        <v>73</v>
      </c>
      <c r="R9" s="62" t="s">
        <v>75</v>
      </c>
      <c r="S9" s="35"/>
      <c r="T9" s="36"/>
      <c r="U9" s="36"/>
      <c r="V9" s="36"/>
      <c r="W9" s="24"/>
      <c r="X9" s="9"/>
      <c r="Y9" s="9"/>
      <c r="Z9" s="9"/>
      <c r="AA9" s="9"/>
      <c r="AB9" s="6"/>
      <c r="AC9" s="9"/>
      <c r="AD9" s="9"/>
      <c r="AE9" s="9"/>
      <c r="AF9" s="9"/>
      <c r="AG9" s="9"/>
      <c r="AH9" s="9"/>
      <c r="AI9" s="11"/>
    </row>
    <row r="10" spans="1:35" ht="18.75" customHeight="1">
      <c r="A10" s="37">
        <f>IF(LEN(B10=0),SUBTOTAL(3,$B$7:B10),"")</f>
        <v>3</v>
      </c>
      <c r="B10" s="38" t="s">
        <v>48</v>
      </c>
      <c r="C10" s="39" t="s">
        <v>49</v>
      </c>
      <c r="D10" s="40" t="s">
        <v>50</v>
      </c>
      <c r="E10" s="41" t="s">
        <v>51</v>
      </c>
      <c r="F10" s="42">
        <v>9</v>
      </c>
      <c r="G10" s="43">
        <v>7</v>
      </c>
      <c r="H10" s="43" t="s">
        <v>32</v>
      </c>
      <c r="I10" s="43">
        <v>5</v>
      </c>
      <c r="J10" s="46"/>
      <c r="K10" s="46"/>
      <c r="L10" s="46"/>
      <c r="M10" s="46"/>
      <c r="N10" s="44" t="s">
        <v>96</v>
      </c>
      <c r="O10" s="45">
        <f t="shared" si="0"/>
        <v>0</v>
      </c>
      <c r="P10" s="33" t="str">
        <f t="shared" si="1"/>
        <v>Vắng</v>
      </c>
      <c r="Q10" s="58" t="s">
        <v>73</v>
      </c>
      <c r="R10" s="62" t="s">
        <v>76</v>
      </c>
      <c r="S10" s="35"/>
      <c r="T10" s="36"/>
      <c r="U10" s="36"/>
      <c r="V10" s="36"/>
      <c r="W10" s="56"/>
      <c r="X10" s="6"/>
      <c r="Y10" s="6"/>
      <c r="Z10" s="6"/>
      <c r="AA10" s="47"/>
      <c r="AB10" s="6"/>
      <c r="AC10" s="48"/>
      <c r="AD10" s="49"/>
      <c r="AE10" s="48"/>
      <c r="AF10" s="49"/>
      <c r="AG10" s="48"/>
      <c r="AH10" s="6"/>
      <c r="AI10" s="50"/>
    </row>
    <row r="11" spans="1:35" ht="18.75" customHeight="1">
      <c r="A11" s="37">
        <f>IF(LEN(B11=0),SUBTOTAL(3,$B$7:B11),"")</f>
        <v>4</v>
      </c>
      <c r="B11" s="38" t="s">
        <v>52</v>
      </c>
      <c r="C11" s="39" t="s">
        <v>53</v>
      </c>
      <c r="D11" s="40" t="s">
        <v>54</v>
      </c>
      <c r="E11" s="41" t="s">
        <v>55</v>
      </c>
      <c r="F11" s="42">
        <v>8</v>
      </c>
      <c r="G11" s="43">
        <v>8</v>
      </c>
      <c r="H11" s="43" t="s">
        <v>32</v>
      </c>
      <c r="I11" s="43">
        <v>9</v>
      </c>
      <c r="J11" s="46"/>
      <c r="K11" s="46"/>
      <c r="L11" s="46"/>
      <c r="M11" s="46"/>
      <c r="N11" s="44">
        <v>4</v>
      </c>
      <c r="O11" s="45">
        <f t="shared" si="0"/>
        <v>5.3</v>
      </c>
      <c r="P11" s="33" t="str">
        <f t="shared" si="1"/>
        <v/>
      </c>
      <c r="Q11" s="58" t="s">
        <v>73</v>
      </c>
      <c r="R11" s="62" t="s">
        <v>77</v>
      </c>
      <c r="S11" s="35"/>
      <c r="T11" s="36"/>
      <c r="U11" s="36"/>
      <c r="V11" s="36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51"/>
    </row>
    <row r="12" spans="1:35" ht="18.75" customHeight="1">
      <c r="A12" s="37">
        <f>IF(LEN(B12=0),SUBTOTAL(3,$B$7:B12),"")</f>
        <v>5</v>
      </c>
      <c r="B12" s="38" t="s">
        <v>56</v>
      </c>
      <c r="C12" s="39" t="s">
        <v>57</v>
      </c>
      <c r="D12" s="40" t="s">
        <v>41</v>
      </c>
      <c r="E12" s="41" t="s">
        <v>58</v>
      </c>
      <c r="F12" s="42">
        <v>10</v>
      </c>
      <c r="G12" s="43">
        <v>5</v>
      </c>
      <c r="H12" s="43" t="s">
        <v>32</v>
      </c>
      <c r="I12" s="43">
        <v>4</v>
      </c>
      <c r="J12" s="46"/>
      <c r="K12" s="46"/>
      <c r="L12" s="46"/>
      <c r="M12" s="46"/>
      <c r="N12" s="44" t="s">
        <v>96</v>
      </c>
      <c r="O12" s="45">
        <f t="shared" si="0"/>
        <v>0</v>
      </c>
      <c r="P12" s="33" t="str">
        <f t="shared" si="1"/>
        <v>Vắng</v>
      </c>
      <c r="Q12" s="58" t="s">
        <v>73</v>
      </c>
      <c r="R12" s="62" t="s">
        <v>78</v>
      </c>
      <c r="S12" s="35"/>
      <c r="T12" s="36"/>
      <c r="U12" s="36"/>
      <c r="V12" s="36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51"/>
    </row>
    <row r="13" spans="1:35" ht="18.75" customHeight="1">
      <c r="A13" s="37">
        <f>IF(LEN(B13=0),SUBTOTAL(3,$B$7:B13),"")</f>
        <v>6</v>
      </c>
      <c r="B13" s="38" t="s">
        <v>59</v>
      </c>
      <c r="C13" s="39" t="s">
        <v>60</v>
      </c>
      <c r="D13" s="40" t="s">
        <v>38</v>
      </c>
      <c r="E13" s="41" t="s">
        <v>61</v>
      </c>
      <c r="F13" s="42">
        <v>8</v>
      </c>
      <c r="G13" s="43">
        <v>6</v>
      </c>
      <c r="H13" s="43" t="s">
        <v>32</v>
      </c>
      <c r="I13" s="43">
        <v>4</v>
      </c>
      <c r="J13" s="46"/>
      <c r="K13" s="46"/>
      <c r="L13" s="46"/>
      <c r="M13" s="46"/>
      <c r="N13" s="44" t="s">
        <v>96</v>
      </c>
      <c r="O13" s="45">
        <f t="shared" si="0"/>
        <v>0</v>
      </c>
      <c r="P13" s="33" t="str">
        <f t="shared" si="1"/>
        <v>Vắng</v>
      </c>
      <c r="Q13" s="58" t="s">
        <v>73</v>
      </c>
      <c r="R13" s="62" t="s">
        <v>79</v>
      </c>
      <c r="S13" s="35"/>
      <c r="T13" s="36"/>
      <c r="U13" s="36"/>
      <c r="V13" s="36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51"/>
    </row>
    <row r="14" spans="1:35" ht="18.75" customHeight="1">
      <c r="A14" s="37">
        <f>IF(LEN(B14=0),SUBTOTAL(3,$B$7:B14),"")</f>
        <v>7</v>
      </c>
      <c r="B14" s="38" t="s">
        <v>62</v>
      </c>
      <c r="C14" s="39" t="s">
        <v>63</v>
      </c>
      <c r="D14" s="40" t="s">
        <v>64</v>
      </c>
      <c r="E14" s="41" t="s">
        <v>65</v>
      </c>
      <c r="F14" s="42">
        <v>8</v>
      </c>
      <c r="G14" s="43">
        <v>5</v>
      </c>
      <c r="H14" s="43" t="s">
        <v>32</v>
      </c>
      <c r="I14" s="43">
        <v>4</v>
      </c>
      <c r="J14" s="46"/>
      <c r="K14" s="46"/>
      <c r="L14" s="46"/>
      <c r="M14" s="46"/>
      <c r="N14" s="44">
        <v>4</v>
      </c>
      <c r="O14" s="45">
        <f t="shared" si="0"/>
        <v>4.5</v>
      </c>
      <c r="P14" s="33" t="str">
        <f t="shared" si="1"/>
        <v/>
      </c>
      <c r="Q14" s="58" t="s">
        <v>73</v>
      </c>
      <c r="R14" s="62" t="s">
        <v>79</v>
      </c>
      <c r="S14" s="35"/>
      <c r="T14" s="36"/>
      <c r="U14" s="36"/>
      <c r="V14" s="36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51"/>
    </row>
    <row r="15" spans="1:35" ht="18.75" customHeight="1">
      <c r="A15" s="37">
        <f>IF(LEN(B15=0),SUBTOTAL(3,$B$7:B15),"")</f>
        <v>8</v>
      </c>
      <c r="B15" s="38" t="s">
        <v>66</v>
      </c>
      <c r="C15" s="39" t="s">
        <v>67</v>
      </c>
      <c r="D15" s="40" t="s">
        <v>68</v>
      </c>
      <c r="E15" s="41" t="s">
        <v>69</v>
      </c>
      <c r="F15" s="42">
        <v>9</v>
      </c>
      <c r="G15" s="43">
        <v>7</v>
      </c>
      <c r="H15" s="43" t="s">
        <v>32</v>
      </c>
      <c r="I15" s="43">
        <v>9</v>
      </c>
      <c r="J15" s="46"/>
      <c r="K15" s="46"/>
      <c r="L15" s="46"/>
      <c r="M15" s="46"/>
      <c r="N15" s="44">
        <v>4</v>
      </c>
      <c r="O15" s="45">
        <f t="shared" si="0"/>
        <v>5.3</v>
      </c>
      <c r="P15" s="33" t="str">
        <f t="shared" si="1"/>
        <v/>
      </c>
      <c r="Q15" s="58" t="s">
        <v>73</v>
      </c>
      <c r="R15" s="62" t="s">
        <v>80</v>
      </c>
      <c r="S15" s="35"/>
      <c r="T15" s="36"/>
      <c r="U15" s="36"/>
      <c r="V15" s="36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51"/>
    </row>
    <row r="16" spans="1:35" ht="18.75" customHeight="1">
      <c r="A16" s="37">
        <f>IF(LEN(B16=0),SUBTOTAL(3,$B$7:B16),"")</f>
        <v>9</v>
      </c>
      <c r="B16" s="38" t="s">
        <v>70</v>
      </c>
      <c r="C16" s="39" t="s">
        <v>71</v>
      </c>
      <c r="D16" s="40" t="s">
        <v>64</v>
      </c>
      <c r="E16" s="41" t="s">
        <v>72</v>
      </c>
      <c r="F16" s="42">
        <v>8</v>
      </c>
      <c r="G16" s="43">
        <v>7</v>
      </c>
      <c r="H16" s="43" t="s">
        <v>32</v>
      </c>
      <c r="I16" s="43">
        <v>7.5</v>
      </c>
      <c r="J16" s="46"/>
      <c r="K16" s="46"/>
      <c r="L16" s="46"/>
      <c r="M16" s="46"/>
      <c r="N16" s="44" t="s">
        <v>96</v>
      </c>
      <c r="O16" s="45">
        <f t="shared" ref="O16:O17" si="2">IF(N16="H","I",IF(OR(N16="DC",N16="C",N16="V"),0,ROUND(SUMPRODUCT(F16:N16,$F$7:$N$7)/100,1)))</f>
        <v>0</v>
      </c>
      <c r="P16" s="33" t="str">
        <f t="shared" ref="P16:P17" si="3">IF(OR($F16=0,$G16=0,$H16=0,$I16=0),"Không đủ ĐKDT",IF(AND(N16=0,O16&gt;=4),"Không đạt",IF(N16="V", "Vắng", IF(N16="DC", "Đình chỉ thi",IF(N16="H", "Vắng có phép","")))))</f>
        <v>Vắng</v>
      </c>
      <c r="Q16" s="58" t="s">
        <v>73</v>
      </c>
      <c r="R16" s="62" t="s">
        <v>81</v>
      </c>
      <c r="S16" s="36" t="s">
        <v>93</v>
      </c>
      <c r="T16" s="36"/>
      <c r="U16" s="36"/>
      <c r="V16" s="36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51"/>
    </row>
    <row r="17" spans="1:35" ht="18.75" customHeight="1">
      <c r="A17" s="37">
        <f>IF(LEN(B17=0),SUBTOTAL(3,$B$7:B17),"")</f>
        <v>10</v>
      </c>
      <c r="B17" s="38" t="s">
        <v>83</v>
      </c>
      <c r="C17" s="39" t="s">
        <v>84</v>
      </c>
      <c r="D17" s="40" t="s">
        <v>85</v>
      </c>
      <c r="E17" s="41" t="s">
        <v>51</v>
      </c>
      <c r="F17" s="42">
        <v>10</v>
      </c>
      <c r="G17" s="43">
        <v>10</v>
      </c>
      <c r="H17" s="43" t="s">
        <v>32</v>
      </c>
      <c r="I17" s="43">
        <v>9</v>
      </c>
      <c r="J17" s="46"/>
      <c r="K17" s="46"/>
      <c r="L17" s="46"/>
      <c r="M17" s="46"/>
      <c r="N17" s="44" t="s">
        <v>96</v>
      </c>
      <c r="O17" s="45">
        <f t="shared" si="2"/>
        <v>0</v>
      </c>
      <c r="P17" s="33" t="str">
        <f t="shared" si="3"/>
        <v>Vắng</v>
      </c>
      <c r="Q17" s="58" t="s">
        <v>73</v>
      </c>
      <c r="R17" s="62" t="s">
        <v>86</v>
      </c>
      <c r="S17" s="35"/>
      <c r="T17" s="36"/>
      <c r="U17" s="36"/>
      <c r="V17" s="36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51"/>
    </row>
    <row r="18" spans="1:35" ht="18.75" customHeight="1">
      <c r="A18" s="69">
        <f>IF(LEN(B18=0),SUBTOTAL(3,$B$7:B18),"")</f>
        <v>11</v>
      </c>
      <c r="B18" s="70" t="s">
        <v>87</v>
      </c>
      <c r="C18" s="71" t="s">
        <v>88</v>
      </c>
      <c r="D18" s="72" t="s">
        <v>89</v>
      </c>
      <c r="E18" s="73" t="s">
        <v>90</v>
      </c>
      <c r="F18" s="74">
        <v>10</v>
      </c>
      <c r="G18" s="75">
        <v>7</v>
      </c>
      <c r="H18" s="75" t="s">
        <v>32</v>
      </c>
      <c r="I18" s="75">
        <v>7</v>
      </c>
      <c r="J18" s="76"/>
      <c r="K18" s="76"/>
      <c r="L18" s="76"/>
      <c r="M18" s="76"/>
      <c r="N18" s="77">
        <v>7</v>
      </c>
      <c r="O18" s="78">
        <f t="shared" si="0"/>
        <v>7.3</v>
      </c>
      <c r="P18" s="79" t="str">
        <f t="shared" si="1"/>
        <v/>
      </c>
      <c r="Q18" s="80" t="s">
        <v>73</v>
      </c>
      <c r="R18" s="81" t="s">
        <v>91</v>
      </c>
      <c r="S18" s="35"/>
      <c r="T18" s="36"/>
      <c r="U18" s="36"/>
      <c r="V18" s="36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51"/>
    </row>
    <row r="19" spans="1:35" ht="24.75" customHeight="1">
      <c r="A19" s="52"/>
      <c r="B19" s="52"/>
      <c r="C19" s="53"/>
      <c r="D19" s="54"/>
      <c r="E19" s="1"/>
      <c r="F19" s="1"/>
      <c r="G19" s="1"/>
      <c r="H19" s="88" t="s">
        <v>95</v>
      </c>
      <c r="I19" s="88"/>
      <c r="J19" s="88"/>
      <c r="K19" s="88"/>
      <c r="L19" s="88"/>
      <c r="M19" s="88"/>
      <c r="N19" s="88"/>
      <c r="O19" s="88"/>
      <c r="P19" s="88"/>
      <c r="Q19" s="88"/>
      <c r="R19" s="88"/>
      <c r="T19" s="3"/>
    </row>
  </sheetData>
  <sheetProtection formatCells="0" formatColumns="0" formatRows="0" insertColumns="0" insertRows="0" insertHyperlinks="0" deleteColumns="0" deleteRows="0" sort="0" autoFilter="0" pivotTables="0"/>
  <autoFilter ref="A7:AI19">
    <filterColumn colId="0" showButton="0"/>
    <filterColumn colId="1" showButton="0"/>
    <filterColumn colId="2" showButton="0"/>
    <filterColumn colId="3" showButton="0"/>
    <filterColumn colId="4" showButton="0"/>
  </autoFilter>
  <mergeCells count="36">
    <mergeCell ref="T3:T5"/>
    <mergeCell ref="A5:A6"/>
    <mergeCell ref="AG3:AH4"/>
    <mergeCell ref="A4:B4"/>
    <mergeCell ref="U3:U5"/>
    <mergeCell ref="V3:V5"/>
    <mergeCell ref="W3:Z4"/>
    <mergeCell ref="AA3:AB4"/>
    <mergeCell ref="AC3:AD4"/>
    <mergeCell ref="AE3:AF4"/>
    <mergeCell ref="N5:N6"/>
    <mergeCell ref="O5:O7"/>
    <mergeCell ref="C3:I3"/>
    <mergeCell ref="I5:I6"/>
    <mergeCell ref="K5:L5"/>
    <mergeCell ref="F4:G4"/>
    <mergeCell ref="H19:R19"/>
    <mergeCell ref="A1:E1"/>
    <mergeCell ref="A2:E2"/>
    <mergeCell ref="C5:D6"/>
    <mergeCell ref="E5:E6"/>
    <mergeCell ref="B5:B6"/>
    <mergeCell ref="F1:R1"/>
    <mergeCell ref="F2:R2"/>
    <mergeCell ref="H5:H6"/>
    <mergeCell ref="M5:M6"/>
    <mergeCell ref="F5:F6"/>
    <mergeCell ref="G5:G6"/>
    <mergeCell ref="A3:B3"/>
    <mergeCell ref="M3:O3"/>
    <mergeCell ref="C4:D4"/>
    <mergeCell ref="P5:P7"/>
    <mergeCell ref="Q5:Q7"/>
    <mergeCell ref="R5:R7"/>
    <mergeCell ref="A7:E7"/>
    <mergeCell ref="J5:J6"/>
  </mergeCells>
  <conditionalFormatting sqref="F8:N8 F9:I15 F18:I18">
    <cfRule type="cellIs" dxfId="29" priority="48" operator="greaterThan">
      <formula>10</formula>
    </cfRule>
  </conditionalFormatting>
  <conditionalFormatting sqref="N8">
    <cfRule type="cellIs" dxfId="28" priority="44" operator="greaterThan">
      <formula>10</formula>
    </cfRule>
    <cfRule type="cellIs" dxfId="27" priority="45" operator="greaterThan">
      <formula>10</formula>
    </cfRule>
    <cfRule type="cellIs" dxfId="26" priority="46" operator="greaterThan">
      <formula>10</formula>
    </cfRule>
  </conditionalFormatting>
  <conditionalFormatting sqref="F8:I15 F18:I18">
    <cfRule type="cellIs" dxfId="25" priority="43" operator="greaterThan">
      <formula>10</formula>
    </cfRule>
  </conditionalFormatting>
  <conditionalFormatting sqref="F8:I15 F18:I18">
    <cfRule type="cellIs" priority="31" operator="greaterThan">
      <formula>10</formula>
    </cfRule>
  </conditionalFormatting>
  <conditionalFormatting sqref="J9:N10">
    <cfRule type="cellIs" dxfId="24" priority="30" operator="greaterThan">
      <formula>10</formula>
    </cfRule>
  </conditionalFormatting>
  <conditionalFormatting sqref="N9:N10">
    <cfRule type="cellIs" dxfId="23" priority="26" operator="greaterThan">
      <formula>10</formula>
    </cfRule>
    <cfRule type="cellIs" dxfId="22" priority="27" operator="greaterThan">
      <formula>10</formula>
    </cfRule>
    <cfRule type="cellIs" dxfId="21" priority="28" operator="greaterThan">
      <formula>10</formula>
    </cfRule>
  </conditionalFormatting>
  <conditionalFormatting sqref="J11:N15 J18:N18">
    <cfRule type="cellIs" dxfId="20" priority="24" operator="greaterThan">
      <formula>10</formula>
    </cfRule>
  </conditionalFormatting>
  <conditionalFormatting sqref="N11:N15 N18">
    <cfRule type="cellIs" dxfId="19" priority="20" operator="greaterThan">
      <formula>10</formula>
    </cfRule>
    <cfRule type="cellIs" dxfId="18" priority="21" operator="greaterThan">
      <formula>10</formula>
    </cfRule>
    <cfRule type="cellIs" dxfId="17" priority="22" operator="greaterThan">
      <formula>10</formula>
    </cfRule>
  </conditionalFormatting>
  <conditionalFormatting sqref="B9:B10">
    <cfRule type="duplicateValues" dxfId="16" priority="54"/>
  </conditionalFormatting>
  <conditionalFormatting sqref="B11:B15 B18">
    <cfRule type="duplicateValues" dxfId="15" priority="59"/>
  </conditionalFormatting>
  <conditionalFormatting sqref="F16:I16">
    <cfRule type="cellIs" dxfId="14" priority="16" operator="greaterThan">
      <formula>10</formula>
    </cfRule>
  </conditionalFormatting>
  <conditionalFormatting sqref="F16:I16">
    <cfRule type="cellIs" dxfId="13" priority="15" operator="greaterThan">
      <formula>10</formula>
    </cfRule>
  </conditionalFormatting>
  <conditionalFormatting sqref="F16:I16">
    <cfRule type="cellIs" priority="14" operator="greaterThan">
      <formula>10</formula>
    </cfRule>
  </conditionalFormatting>
  <conditionalFormatting sqref="J16:N16">
    <cfRule type="cellIs" dxfId="12" priority="13" operator="greaterThan">
      <formula>10</formula>
    </cfRule>
  </conditionalFormatting>
  <conditionalFormatting sqref="N16">
    <cfRule type="cellIs" dxfId="11" priority="10" operator="greaterThan">
      <formula>10</formula>
    </cfRule>
    <cfRule type="cellIs" dxfId="10" priority="11" operator="greaterThan">
      <formula>10</formula>
    </cfRule>
    <cfRule type="cellIs" dxfId="9" priority="12" operator="greaterThan">
      <formula>10</formula>
    </cfRule>
  </conditionalFormatting>
  <conditionalFormatting sqref="B16">
    <cfRule type="duplicateValues" dxfId="8" priority="17"/>
  </conditionalFormatting>
  <conditionalFormatting sqref="F17:I17">
    <cfRule type="cellIs" dxfId="7" priority="8" operator="greaterThan">
      <formula>10</formula>
    </cfRule>
  </conditionalFormatting>
  <conditionalFormatting sqref="F17:I17">
    <cfRule type="cellIs" dxfId="6" priority="7" operator="greaterThan">
      <formula>10</formula>
    </cfRule>
  </conditionalFormatting>
  <conditionalFormatting sqref="F17:I17">
    <cfRule type="cellIs" priority="6" operator="greaterThan">
      <formula>10</formula>
    </cfRule>
  </conditionalFormatting>
  <conditionalFormatting sqref="J17:N17">
    <cfRule type="cellIs" dxfId="5" priority="5" operator="greaterThan">
      <formula>10</formula>
    </cfRule>
  </conditionalFormatting>
  <conditionalFormatting sqref="N17">
    <cfRule type="cellIs" dxfId="4" priority="2" operator="greaterThan">
      <formula>10</formula>
    </cfRule>
    <cfRule type="cellIs" dxfId="3" priority="3" operator="greaterThan">
      <formula>10</formula>
    </cfRule>
    <cfRule type="cellIs" dxfId="2" priority="4" operator="greaterThan">
      <formula>10</formula>
    </cfRule>
  </conditionalFormatting>
  <conditionalFormatting sqref="B17">
    <cfRule type="duplicateValues" dxfId="1" priority="9"/>
  </conditionalFormatting>
  <conditionalFormatting sqref="B19:B65299 B1 B3 B5:B8">
    <cfRule type="duplicateValues" dxfId="0" priority="60"/>
  </conditionalFormatting>
  <dataValidations count="1">
    <dataValidation allowBlank="1" showInputMessage="1" showErrorMessage="1" errorTitle="Không xóa dữ liệu" error="Không xóa dữ liệu" prompt="Không xóa dữ liệu" sqref="U2:AH2 T3:AH6 AI2:AI6 S8:V18"/>
  </dataValidations>
  <pageMargins left="0.33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GhostBTT</cp:lastModifiedBy>
  <cp:lastPrinted>2020-10-29T08:38:39Z</cp:lastPrinted>
  <dcterms:created xsi:type="dcterms:W3CDTF">2018-04-26T09:54:49Z</dcterms:created>
  <dcterms:modified xsi:type="dcterms:W3CDTF">2020-11-08T03:26:58Z</dcterms:modified>
</cp:coreProperties>
</file>