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<sst xmlns="http://schemas.openxmlformats.org/spreadsheetml/2006/main" count="53" uniqueCount="45">
  <si>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</si>
  <si>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</si>
  <si>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</si>
  <si>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</si>
  <si>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</si>
  <si>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</si>
  <si>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</si>
  <si>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</si>
  <si>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</si>
  <si>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</si>
  <si>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</si>
  <si>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</si>
  <si>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</si>
  <si>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</si>
  <si>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</si>
  <si>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</si>
  <si>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</si>
  <si>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</si>
  <si>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</si>
  <si>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</si>
  <si>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</si>
  <si>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</si>
  <si>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</si>
  <si>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</si>
  <si>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</si>
  <si>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</si>
  <si>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</si>
  <si>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</si>
  <si>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</si>
  <si>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</si>
  <si>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</si>
  <si>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</si>
  <si>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</si>
  <si>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</si>
  <si>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B16DCCN030</t>
  </si>
  <si>
    <t>Nguyễn Xuân</t>
  </si>
  <si>
    <t>Chiến</t>
  </si>
  <si>
    <t>D16CNPM3</t>
  </si>
  <si>
    <t>INT1427</t>
  </si>
  <si>
    <t>01</t>
  </si>
  <si>
    <t>Kiến trúc và thiết kế phần mềm (INT1427)</t>
  </si>
  <si>
    <t>204-A2</t>
  </si>
  <si>
    <t>18g00</t>
  </si>
  <si>
    <t>BẢNG ĐIỂM HỌC PHẦN</t>
  </si>
  <si>
    <t>Hà Nội, ngày 29 tháng 10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</si>
</sst>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62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12" xfId="1" applyFont="1" applyFill="1" applyBorder="1" applyAlignment="1" applyProtection="1">
      <alignment horizontal="right" vertical="center"/>
      <protection locked="0"/>
    </xf>
    <xf numFmtId="14" fontId="7" fillId="0" borderId="12" xfId="1" applyNumberFormat="1" applyFont="1" applyFill="1" applyBorder="1" applyAlignment="1" applyProtection="1">
      <alignment horizontal="left" vertical="center"/>
      <protection locked="0"/>
    </xf>
    <xf numFmtId="0" fontId="7" fillId="0" borderId="12" xfId="1" applyNumberFormat="1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Normal="100" workbookViewId="0">
      <pane ySplit="2" topLeftCell="A3" activePane="bottomLeft" state="frozen"/>
      <selection activeCell="A6" sqref="A6:XFD6"/>
      <selection pane="bottomLeft" activeCell="A3" sqref="A3:B3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3.375" style="1" customWidth="1"/>
    <col min="4" max="4" width="7.375" style="1" customWidth="1"/>
    <col min="5" max="5" width="9.25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hidden="1" customWidth="1"/>
    <col min="16" max="16" width="9" style="5"/>
    <col min="17" max="17" width="9.125" style="5" bestFit="1" customWidth="1"/>
    <col min="18" max="18" width="9" style="5"/>
    <col min="19" max="19" width="10.375" style="5" bestFit="1" customWidth="1"/>
    <col min="20" max="20" width="9.125" style="5" bestFit="1" customWidth="1"/>
    <col min="21" max="31" width="9" style="5"/>
    <col min="32" max="16384" width="9" style="1"/>
  </cols>
  <sheetData>
    <row r="1" spans="1:31" ht="27.75" customHeight="1" x14ac:dyDescent="0.3">
      <c r="A1" s="46" t="s">
        <v>0</v>
      </c>
      <c r="B1" s="46"/>
      <c r="C1" s="46"/>
      <c r="D1" s="46"/>
      <c r="E1" s="46"/>
      <c r="F1" s="52" t="s">
        <v>43</v>
      </c>
      <c r="G1" s="52"/>
      <c r="H1" s="52"/>
      <c r="I1" s="52"/>
      <c r="J1" s="52"/>
      <c r="K1" s="52"/>
      <c r="L1" s="52"/>
      <c r="M1" s="52"/>
      <c r="N1" s="52"/>
      <c r="O1" s="52"/>
    </row>
    <row r="2" spans="1:31" ht="43.5" customHeight="1" x14ac:dyDescent="0.25">
      <c r="A2" s="47" t="s">
        <v>30</v>
      </c>
      <c r="B2" s="48"/>
      <c r="C2" s="48"/>
      <c r="D2" s="48"/>
      <c r="E2" s="48"/>
      <c r="F2" s="49" t="s">
        <v>33</v>
      </c>
      <c r="G2" s="49"/>
      <c r="H2" s="49"/>
      <c r="I2" s="49"/>
      <c r="J2" s="49"/>
      <c r="K2" s="49"/>
      <c r="L2" s="49"/>
      <c r="M2" s="49"/>
      <c r="N2" s="49"/>
      <c r="O2" s="49"/>
      <c r="W2" s="6"/>
      <c r="X2" s="7"/>
      <c r="Y2" s="6"/>
      <c r="Z2" s="6"/>
      <c r="AA2" s="6"/>
      <c r="AB2" s="7"/>
      <c r="AC2" s="6"/>
    </row>
    <row r="3" spans="1:31" ht="36.75" customHeight="1" x14ac:dyDescent="0.25">
      <c r="A3" s="50" t="s">
        <v>1</v>
      </c>
      <c r="B3" s="50"/>
      <c r="C3" s="60" t="s">
        <v>40</v>
      </c>
      <c r="D3" s="60"/>
      <c r="E3" s="60"/>
      <c r="F3" s="60"/>
      <c r="G3" s="60"/>
      <c r="H3" s="60"/>
      <c r="I3" s="60"/>
      <c r="J3" s="50"/>
      <c r="K3" s="50"/>
      <c r="L3" s="21"/>
      <c r="M3" s="21"/>
      <c r="N3" s="21"/>
      <c r="O3" s="21"/>
      <c r="P3" s="6"/>
      <c r="Q3" s="53" t="s">
        <v>27</v>
      </c>
      <c r="R3" s="53" t="s">
        <v>5</v>
      </c>
      <c r="S3" s="53" t="s">
        <v>26</v>
      </c>
      <c r="T3" s="53" t="s">
        <v>25</v>
      </c>
      <c r="U3" s="53"/>
      <c r="V3" s="53"/>
      <c r="W3" s="53"/>
      <c r="X3" s="53" t="s">
        <v>24</v>
      </c>
      <c r="Y3" s="53"/>
      <c r="Z3" s="53" t="s">
        <v>22</v>
      </c>
      <c r="AA3" s="53"/>
      <c r="AB3" s="53" t="s">
        <v>23</v>
      </c>
      <c r="AC3" s="53"/>
      <c r="AD3" s="53" t="s">
        <v>21</v>
      </c>
      <c r="AE3" s="53"/>
    </row>
    <row r="4" spans="1:31" ht="17.25" customHeight="1" x14ac:dyDescent="0.25">
      <c r="A4" s="51" t="s">
        <v>28</v>
      </c>
      <c r="B4" s="51"/>
      <c r="C4" s="35">
        <v>44125</v>
      </c>
      <c r="D4" s="36"/>
      <c r="E4" s="24"/>
      <c r="F4" s="24"/>
      <c r="G4" s="34" t="s">
        <v>29</v>
      </c>
      <c r="H4" s="34"/>
      <c r="I4" s="34"/>
      <c r="J4" s="61" t="s">
        <v>42</v>
      </c>
      <c r="K4" s="61"/>
      <c r="L4" s="61"/>
      <c r="M4" s="22"/>
      <c r="N4" s="22"/>
      <c r="O4" s="21"/>
      <c r="P4" s="6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</row>
    <row r="5" spans="1:31" ht="44.25" customHeight="1" x14ac:dyDescent="0.25">
      <c r="A5" s="37" t="s">
        <v>2</v>
      </c>
      <c r="B5" s="54" t="s">
        <v>3</v>
      </c>
      <c r="C5" s="56" t="s">
        <v>4</v>
      </c>
      <c r="D5" s="57"/>
      <c r="E5" s="37" t="s">
        <v>5</v>
      </c>
      <c r="F5" s="44" t="s">
        <v>6</v>
      </c>
      <c r="G5" s="44" t="s">
        <v>7</v>
      </c>
      <c r="H5" s="44" t="s">
        <v>8</v>
      </c>
      <c r="I5" s="44" t="s">
        <v>9</v>
      </c>
      <c r="J5" s="43" t="s">
        <v>10</v>
      </c>
      <c r="K5" s="37" t="s">
        <v>11</v>
      </c>
      <c r="L5" s="37" t="s">
        <v>12</v>
      </c>
      <c r="M5" s="37" t="s">
        <v>31</v>
      </c>
      <c r="N5" s="37" t="s">
        <v>32</v>
      </c>
      <c r="O5" s="37" t="s">
        <v>13</v>
      </c>
      <c r="P5" s="6"/>
      <c r="Q5" s="53"/>
      <c r="R5" s="53"/>
      <c r="S5" s="53"/>
      <c r="T5" s="8" t="s">
        <v>14</v>
      </c>
      <c r="U5" s="8" t="s">
        <v>15</v>
      </c>
      <c r="V5" s="8" t="s">
        <v>16</v>
      </c>
      <c r="W5" s="8" t="s">
        <v>17</v>
      </c>
      <c r="X5" s="8" t="s">
        <v>18</v>
      </c>
      <c r="Y5" s="8" t="s">
        <v>17</v>
      </c>
      <c r="Z5" s="8" t="s">
        <v>18</v>
      </c>
      <c r="AA5" s="8" t="s">
        <v>17</v>
      </c>
      <c r="AB5" s="8" t="s">
        <v>18</v>
      </c>
      <c r="AC5" s="8" t="s">
        <v>17</v>
      </c>
      <c r="AD5" s="8" t="s">
        <v>18</v>
      </c>
      <c r="AE5" s="9" t="s">
        <v>17</v>
      </c>
    </row>
    <row r="6" spans="1:31" ht="44.25" customHeight="1" x14ac:dyDescent="0.25">
      <c r="A6" s="39"/>
      <c r="B6" s="55"/>
      <c r="C6" s="58"/>
      <c r="D6" s="59"/>
      <c r="E6" s="39"/>
      <c r="F6" s="44"/>
      <c r="G6" s="44"/>
      <c r="H6" s="44"/>
      <c r="I6" s="44"/>
      <c r="J6" s="43"/>
      <c r="K6" s="38"/>
      <c r="L6" s="38"/>
      <c r="M6" s="38"/>
      <c r="N6" s="38"/>
      <c r="O6" s="38"/>
      <c r="P6" s="6"/>
      <c r="Q6" s="10" t="str">
        <f>+C3</f>
        <v>Kiến trúc và thiết kế phần mềm (INT1427)</v>
      </c>
      <c r="R6" s="11">
        <f>+J3</f>
        <v>0</v>
      </c>
      <c r="S6" s="12">
        <f>+$AB$6+$AD$6+$Z$6</f>
        <v>1</v>
      </c>
      <c r="T6" s="7">
        <f>COUNTIF($L$7:$L$9,"Khiển trách")</f>
        <v>0</v>
      </c>
      <c r="U6" s="7">
        <f>COUNTIF($L$7:$L$9,"Cảnh cáo")</f>
        <v>0</v>
      </c>
      <c r="V6" s="7">
        <f>COUNTIF($L$7:$L$9,"Đình chỉ thi")</f>
        <v>0</v>
      </c>
      <c r="W6" s="13">
        <f>+($T$6+$U$6+$V$6)/$S$6*100%</f>
        <v>0</v>
      </c>
      <c r="X6" s="7">
        <f>SUM(COUNTIF($L$7:$L$9,"Vắng"),COUNTIF($L$7:$L$9,"Vắng có phép"))</f>
        <v>0</v>
      </c>
      <c r="Y6" s="14">
        <f>+$X$6/$S$6</f>
        <v>0</v>
      </c>
      <c r="Z6" s="15">
        <f>COUNTIF($P$7:$P$9,"Thi lại")</f>
        <v>0</v>
      </c>
      <c r="AA6" s="14">
        <f>+$Z$6/$S$6</f>
        <v>0</v>
      </c>
      <c r="AB6" s="15">
        <f>COUNTIF($P$7:$P$9,"Học lại")</f>
        <v>0</v>
      </c>
      <c r="AC6" s="14">
        <f>+$AB$6/$S$6</f>
        <v>0</v>
      </c>
      <c r="AD6" s="7">
        <f>COUNTIF($P$8:$P$9,"Đạt")</f>
        <v>1</v>
      </c>
      <c r="AE6" s="13">
        <f>+$AD$6/$S$6</f>
        <v>1</v>
      </c>
    </row>
    <row r="7" spans="1:31" ht="14.25" customHeight="1" x14ac:dyDescent="0.25">
      <c r="A7" s="40" t="s">
        <v>19</v>
      </c>
      <c r="B7" s="41"/>
      <c r="C7" s="41"/>
      <c r="D7" s="41"/>
      <c r="E7" s="42"/>
      <c r="F7" s="3">
        <v>10</v>
      </c>
      <c r="G7" s="3">
        <v>10</v>
      </c>
      <c r="H7" s="20">
        <v>0</v>
      </c>
      <c r="I7" s="3">
        <v>20</v>
      </c>
      <c r="J7" s="4">
        <f>100-(F7+G7+H7+I7)</f>
        <v>60</v>
      </c>
      <c r="K7" s="39"/>
      <c r="L7" s="39"/>
      <c r="M7" s="39"/>
      <c r="N7" s="39"/>
      <c r="O7" s="39"/>
      <c r="P7" s="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ht="68.25" customHeight="1" x14ac:dyDescent="0.25">
      <c r="A8" s="25">
        <f>IF(LEN(B8=0),SUBTOTAL(3,$B$8:B8),"")</f>
        <v>1</v>
      </c>
      <c r="B8" s="26" t="s">
        <v>34</v>
      </c>
      <c r="C8" s="27" t="s">
        <v>35</v>
      </c>
      <c r="D8" s="28" t="s">
        <v>36</v>
      </c>
      <c r="E8" s="26" t="s">
        <v>37</v>
      </c>
      <c r="F8" s="29">
        <v>9</v>
      </c>
      <c r="G8" s="29">
        <v>9</v>
      </c>
      <c r="H8" s="29" t="s">
        <v>20</v>
      </c>
      <c r="I8" s="29">
        <v>7.5</v>
      </c>
      <c r="J8" s="30">
        <v>4</v>
      </c>
      <c r="K8" s="31">
        <f>IF(J8="H","I",IF(OR(J8="DC",J8="C",J8="V"),0,ROUND(SUMPRODUCT(F8:J8,$F$7:$J$7)/100,1)))</f>
        <v>5.7</v>
      </c>
      <c r="L8" s="32" t="str">
        <f>IF(OR($F8=0,$G8=0,$H8=0,$I8=0),"Không đủ ĐKDT",IF(AND(J8=0,K8&gt;=4),"Không đạt",IF(J8="V", "Vắng", IF(J8="DC", "Đình chỉ thi",IF(J8="H", "Vắng có phép","")))))</f>
        <v/>
      </c>
      <c r="M8" s="32" t="s">
        <v>38</v>
      </c>
      <c r="N8" s="32" t="s">
        <v>39</v>
      </c>
      <c r="O8" s="33" t="s">
        <v>41</v>
      </c>
      <c r="P8" s="23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23.25" customHeight="1" x14ac:dyDescent="0.25">
      <c r="A9" s="17"/>
      <c r="B9" s="17"/>
      <c r="C9" s="18"/>
      <c r="D9" s="19"/>
      <c r="E9" s="2"/>
      <c r="F9" s="2"/>
      <c r="G9" s="45" t="s">
        <v>44</v>
      </c>
      <c r="H9" s="45"/>
      <c r="I9" s="45"/>
      <c r="J9" s="45"/>
      <c r="K9" s="45"/>
      <c r="L9" s="45"/>
      <c r="M9" s="45"/>
      <c r="N9" s="45"/>
      <c r="O9" s="45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5"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  <mergeCell ref="X3:Y4"/>
    <mergeCell ref="Z3:AA4"/>
    <mergeCell ref="AB3:AC4"/>
    <mergeCell ref="AD3:AE4"/>
    <mergeCell ref="T3:W4"/>
    <mergeCell ref="G9:O9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M5:M7"/>
    <mergeCell ref="N5:N7"/>
    <mergeCell ref="A7:E7"/>
    <mergeCell ref="F5:F6"/>
  </mergeCells>
  <conditionalFormatting sqref="F8:J8">
    <cfRule type="cellIs" dxfId="9" priority="41" operator="greaterThan">
      <formula>10</formula>
    </cfRule>
  </conditionalFormatting>
  <conditionalFormatting sqref="J8">
    <cfRule type="cellIs" dxfId="8" priority="25" operator="greaterThan">
      <formula>10</formula>
    </cfRule>
    <cfRule type="cellIs" dxfId="7" priority="27" operator="greaterThan">
      <formula>10</formula>
    </cfRule>
    <cfRule type="cellIs" dxfId="6" priority="28" operator="greaterThan">
      <formula>10</formula>
    </cfRule>
    <cfRule type="cellIs" dxfId="5" priority="29" operator="greaterThan">
      <formula>10</formula>
    </cfRule>
    <cfRule type="cellIs" dxfId="4" priority="30" operator="greaterThan">
      <formula>10</formula>
    </cfRule>
    <cfRule type="cellIs" dxfId="3" priority="31" operator="greaterThan">
      <formula>10</formula>
    </cfRule>
  </conditionalFormatting>
  <conditionalFormatting sqref="F8:I8">
    <cfRule type="cellIs" dxfId="2" priority="24" operator="greaterThan">
      <formula>10</formula>
    </cfRule>
  </conditionalFormatting>
  <conditionalFormatting sqref="F8:I8">
    <cfRule type="cellIs" priority="2" operator="greaterThan">
      <formula>10</formula>
    </cfRule>
  </conditionalFormatting>
  <conditionalFormatting sqref="B10:B1048576 B1:B8">
    <cfRule type="duplicateValues" dxfId="1" priority="48"/>
  </conditionalFormatting>
  <conditionalFormatting sqref="B9">
    <cfRule type="duplicateValues" dxfId="0" priority="57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52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2020-10-29T03:43:15Z</cp:lastPrinted>
  <dcterms:created xsi:type="dcterms:W3CDTF">2015-04-17T02:48:53Z</dcterms:created>
  <dcterms:modified xsi:type="dcterms:W3CDTF">2020-10-29T04:00:27Z</dcterms:modified>
</cp:coreProperties>
</file>