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OneDrive - ptit.edu.vn\NAM HOC 2019 - 2020\HOC KY 2\THI LAN 2\WEBSITE\Bang diem thi lan 2 hoc ky 2, ky he nganh CNTT\"/>
    </mc:Choice>
  </mc:AlternateContent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'Nhóm(1)'!$A$7:$AE$8</definedName>
    <definedName name="Date_time">#REF!</definedName>
    <definedName name="_xlnm.Print_Titles" localSheetId="0">'Nhóm(1)'!$3:$7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A8" i="1" l="1"/>
  <c r="J7" i="1" l="1"/>
  <c r="K8" i="1" s="1"/>
  <c r="L8" i="1" s="1"/>
  <c r="P8" i="1" s="1"/>
  <c r="R6" i="1" l="1"/>
  <c r="Q6" i="1"/>
  <c r="U6" i="1" l="1"/>
  <c r="V6" i="1"/>
  <c r="T6" i="1"/>
  <c r="X6" i="1"/>
  <c r="AD6" i="1"/>
  <c r="AB6" i="1"/>
  <c r="Z6" i="1"/>
  <c r="S6" i="1" l="1"/>
  <c r="AC6" i="1" l="1"/>
  <c r="Y6" i="1"/>
  <c r="AE6" i="1"/>
  <c r="W6" i="1"/>
  <c r="AA6" i="1"/>
</calcChain>
</file>

<file path=xl/sharedStrings.xml><?xml version="1.0" encoding="utf-8"?>
<sst xmlns="http://schemas.openxmlformats.org/spreadsheetml/2006/main" count="53" uniqueCount="45">
  <si>
    <t>HỌC VIỆN CÔNG NGHỆ BƯU CHÍNH VIỄN THÔNG</t>
  </si>
  <si>
    <t>Học phần:</t>
  </si>
  <si>
    <t>Số
TT</t>
  </si>
  <si>
    <t>Mã SV</t>
  </si>
  <si>
    <t>Họ và tên</t>
  </si>
  <si>
    <t>Lớp</t>
  </si>
  <si>
    <t>Điểm CC</t>
  </si>
  <si>
    <t>Điểm TBKT</t>
  </si>
  <si>
    <t>Điểm TN-TH</t>
  </si>
  <si>
    <t>Điểm BTTL</t>
  </si>
  <si>
    <t>Điểm
THI</t>
  </si>
  <si>
    <t>Điểm
KTHP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</si>
  <si>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</si>
  <si>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</si>
  <si>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</si>
  <si>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</si>
  <si>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</si>
  <si>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</si>
  <si>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</si>
  <si>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</si>
  <si>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</si>
  <si>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</si>
  <si>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</si>
  <si>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</si>
  <si>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</si>
  <si>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</si>
  <si>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</si>
  <si>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</si>
  <si>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 xml:space="preserve">Ngày thi: </t>
  </si>
  <si>
    <t xml:space="preserve">Giờ thi: </t>
  </si>
  <si>
    <t>TRUNG TÂM KHẢO THÍ 
VÀ ĐẢM BẢO CHẤT LƯỢNG GIÁO DỤC</t>
  </si>
  <si>
    <t>Mã MH</t>
  </si>
  <si>
    <t>Nhóm thi</t>
  </si>
  <si>
    <t>Thi lần 2 học kỳ II năm học 2019 - 2020</t>
  </si>
  <si>
    <t>03</t>
  </si>
  <si>
    <t>B16DCCN030</t>
  </si>
  <si>
    <t>Nguyễn Xuân</t>
  </si>
  <si>
    <t>Chiến</t>
  </si>
  <si>
    <t>D16CNPM3</t>
  </si>
  <si>
    <t>INT1461</t>
  </si>
  <si>
    <t>Xây dựng các hệ thống nhúng (INT1461)</t>
  </si>
  <si>
    <t>G03-A2</t>
  </si>
  <si>
    <t>18g00</t>
  </si>
  <si>
    <t>BẢNG ĐIỂM HỌC PHẦN</t>
  </si>
  <si>
    <t>Hà Nội, ngày 04 tháng 11 năm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</si>
</sst>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18" x14ac:knownFonts="1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12" fillId="0" borderId="0"/>
    <xf numFmtId="0" fontId="17" fillId="0" borderId="0"/>
  </cellStyleXfs>
  <cellXfs count="62">
    <xf numFmtId="0" fontId="0" fillId="0" borderId="0" xfId="0"/>
    <xf numFmtId="0" fontId="1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2" borderId="4" xfId="0" applyFont="1" applyFill="1" applyBorder="1" applyAlignment="1" applyProtection="1">
      <alignment horizontal="center" vertical="center" wrapText="1"/>
    </xf>
    <xf numFmtId="0" fontId="13" fillId="0" borderId="0" xfId="0" applyFont="1" applyFill="1" applyProtection="1">
      <protection locked="0"/>
    </xf>
    <xf numFmtId="0" fontId="13" fillId="0" borderId="0" xfId="0" applyFont="1" applyFill="1" applyBorder="1" applyProtection="1">
      <protection locked="0"/>
    </xf>
    <xf numFmtId="0" fontId="13" fillId="0" borderId="0" xfId="0" applyFont="1" applyFill="1" applyBorder="1" applyAlignment="1" applyProtection="1">
      <alignment horizontal="center" vertical="center"/>
      <protection hidden="1"/>
    </xf>
    <xf numFmtId="0" fontId="15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horizontal="center"/>
      <protection locked="0"/>
    </xf>
    <xf numFmtId="0" fontId="14" fillId="0" borderId="0" xfId="2" applyFont="1" applyFill="1" applyBorder="1" applyAlignment="1" applyProtection="1">
      <alignment horizontal="left" vertical="center" wrapText="1"/>
      <protection hidden="1"/>
    </xf>
    <xf numFmtId="0" fontId="14" fillId="0" borderId="0" xfId="2" applyFont="1" applyFill="1" applyBorder="1" applyAlignment="1" applyProtection="1">
      <alignment horizontal="left" vertical="center" wrapText="1"/>
    </xf>
    <xf numFmtId="0" fontId="14" fillId="0" borderId="0" xfId="2" applyFont="1" applyFill="1" applyBorder="1" applyAlignment="1" applyProtection="1">
      <alignment horizontal="center" vertical="center" wrapText="1"/>
      <protection hidden="1"/>
    </xf>
    <xf numFmtId="10" fontId="13" fillId="0" borderId="0" xfId="0" applyNumberFormat="1" applyFont="1" applyFill="1" applyBorder="1" applyAlignment="1" applyProtection="1">
      <alignment horizontal="center" vertical="center"/>
      <protection hidden="1"/>
    </xf>
    <xf numFmtId="10" fontId="15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6" fillId="0" borderId="0" xfId="4" quotePrefix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7" fillId="0" borderId="0" xfId="1" applyFont="1" applyFill="1" applyAlignment="1" applyProtection="1">
      <alignment horizontal="left" vertical="center"/>
      <protection locked="0"/>
    </xf>
    <xf numFmtId="0" fontId="13" fillId="0" borderId="0" xfId="0" applyFont="1" applyFill="1" applyBorder="1" applyProtection="1">
      <protection hidden="1"/>
    </xf>
    <xf numFmtId="0" fontId="7" fillId="0" borderId="0" xfId="0" applyNumberFormat="1" applyFont="1" applyFill="1" applyAlignment="1" applyProtection="1">
      <protection locked="0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164" fontId="3" fillId="0" borderId="11" xfId="3" quotePrefix="1" applyNumberFormat="1" applyFont="1" applyBorder="1" applyAlignment="1" applyProtection="1">
      <alignment horizontal="center" vertical="center"/>
      <protection locked="0"/>
    </xf>
    <xf numFmtId="165" fontId="3" fillId="0" borderId="4" xfId="0" quotePrefix="1" applyNumberFormat="1" applyFont="1" applyFill="1" applyBorder="1" applyAlignment="1" applyProtection="1">
      <alignment horizontal="center" vertical="center"/>
      <protection locked="0"/>
    </xf>
    <xf numFmtId="165" fontId="10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horizontal="center" vertical="center"/>
      <protection hidden="1"/>
    </xf>
    <xf numFmtId="1" fontId="3" fillId="0" borderId="4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 applyProtection="1">
      <alignment horizontal="center" vertical="center"/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center" textRotation="90" wrapText="1"/>
      <protection locked="0"/>
    </xf>
    <xf numFmtId="0" fontId="7" fillId="0" borderId="0" xfId="1" applyNumberFormat="1" applyFont="1" applyFill="1" applyAlignment="1" applyProtection="1">
      <alignment horizontal="left" vertical="center"/>
      <protection locked="0"/>
    </xf>
    <xf numFmtId="0" fontId="7" fillId="0" borderId="0" xfId="1" applyFont="1" applyFill="1" applyAlignment="1" applyProtection="1">
      <alignment horizontal="left" vertical="center"/>
      <protection locked="0"/>
    </xf>
    <xf numFmtId="0" fontId="9" fillId="0" borderId="8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 vertical="center" wrapText="1"/>
      <protection locked="0"/>
    </xf>
    <xf numFmtId="0" fontId="7" fillId="0" borderId="0" xfId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horizontal="right" vertical="center"/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7" fillId="0" borderId="12" xfId="1" applyFont="1" applyFill="1" applyBorder="1" applyAlignment="1" applyProtection="1">
      <alignment horizontal="right" vertical="center"/>
      <protection locked="0"/>
    </xf>
    <xf numFmtId="14" fontId="7" fillId="0" borderId="12" xfId="1" applyNumberFormat="1" applyFont="1" applyFill="1" applyBorder="1" applyAlignment="1" applyProtection="1">
      <alignment horizontal="left" vertical="center"/>
      <protection locked="0"/>
    </xf>
    <xf numFmtId="0" fontId="7" fillId="0" borderId="12" xfId="1" applyNumberFormat="1" applyFont="1" applyFill="1" applyBorder="1" applyAlignment="1" applyProtection="1">
      <alignment horizontal="left" vertical="center"/>
      <protection locked="0"/>
    </xf>
    <xf numFmtId="0" fontId="9" fillId="0" borderId="9" xfId="0" applyFont="1" applyFill="1" applyBorder="1" applyAlignment="1" applyProtection="1">
      <alignment horizontal="center" vertical="center" wrapText="1"/>
      <protection locked="0"/>
    </xf>
    <xf numFmtId="0" fontId="9" fillId="0" borderId="10" xfId="0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 applyProtection="1">
      <alignment horizontal="center"/>
      <protection locked="0"/>
    </xf>
  </cellXfs>
  <cellStyles count="7">
    <cellStyle name="Normal" xfId="0" builtinId="0"/>
    <cellStyle name="Normal 2" xfId="6"/>
    <cellStyle name="Normal_Bao cao tong hop ket qua thi ket thuc hoc phan_KT2" xfId="2"/>
    <cellStyle name="Normal_DS C07VT1" xfId="4"/>
    <cellStyle name="Normal_DS_lop khoa_2009 (kem theo cac QD thanh lap lop)" xfId="3"/>
    <cellStyle name="Normal_Sheet1" xfId="1"/>
    <cellStyle name="Style 1" xfId="5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781050</xdr:colOff>
      <xdr:row>1</xdr:row>
      <xdr:rowOff>476250</xdr:rowOff>
    </xdr:from>
    <xdr:to>
      <xdr:col>3</xdr:col>
      <xdr:colOff>180975</xdr:colOff>
      <xdr:row>1</xdr:row>
      <xdr:rowOff>476250</xdr:rowOff>
    </xdr:to>
    <xdr:cxnSp macro="">
      <xdr:nvCxnSpPr>
        <xdr:cNvPr id="3" name="Straight Connector 2"/>
        <xdr:cNvCxnSpPr/>
      </xdr:nvCxnSpPr>
      <xdr:spPr>
        <a:xfrm>
          <a:off x="1095375" y="828675"/>
          <a:ext cx="12858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9"/>
  <sheetViews>
    <sheetView tabSelected="1" zoomScaleNormal="100" workbookViewId="0">
      <pane ySplit="2" topLeftCell="A3" activePane="bottomLeft" state="frozen"/>
      <selection activeCell="A6" sqref="A6:XFD6"/>
      <selection pane="bottomLeft" activeCell="J4" sqref="J1:M1048576"/>
    </sheetView>
  </sheetViews>
  <sheetFormatPr defaultColWidth="9" defaultRowHeight="15.75" x14ac:dyDescent="0.25"/>
  <cols>
    <col min="1" max="1" width="4" style="1" customWidth="1"/>
    <col min="2" max="2" width="11.375" style="1" customWidth="1"/>
    <col min="3" max="3" width="13.375" style="1" customWidth="1"/>
    <col min="4" max="4" width="6.75" style="1" customWidth="1"/>
    <col min="5" max="5" width="11" style="1" customWidth="1"/>
    <col min="6" max="7" width="4.375" style="1" customWidth="1"/>
    <col min="8" max="8" width="4.375" style="1" hidden="1" customWidth="1"/>
    <col min="9" max="9" width="4.375" style="1" customWidth="1"/>
    <col min="10" max="10" width="5.25" style="1" customWidth="1"/>
    <col min="11" max="11" width="6.5" style="1" customWidth="1"/>
    <col min="12" max="12" width="10.375" style="1" customWidth="1"/>
    <col min="13" max="13" width="10.375" style="1" hidden="1" customWidth="1"/>
    <col min="14" max="14" width="5.75" style="1" customWidth="1"/>
    <col min="15" max="15" width="6.625" style="1" hidden="1" customWidth="1"/>
    <col min="16" max="16" width="9" style="5"/>
    <col min="17" max="17" width="9.125" style="5" bestFit="1" customWidth="1"/>
    <col min="18" max="18" width="9" style="5"/>
    <col min="19" max="19" width="10.375" style="5" bestFit="1" customWidth="1"/>
    <col min="20" max="20" width="9.125" style="5" bestFit="1" customWidth="1"/>
    <col min="21" max="31" width="9" style="5"/>
    <col min="32" max="16384" width="9" style="1"/>
  </cols>
  <sheetData>
    <row r="1" spans="1:31" ht="27.75" customHeight="1" x14ac:dyDescent="0.3">
      <c r="A1" s="48" t="s">
        <v>0</v>
      </c>
      <c r="B1" s="48"/>
      <c r="C1" s="48"/>
      <c r="D1" s="48"/>
      <c r="E1" s="48"/>
      <c r="F1" s="54" t="s">
        <v>43</v>
      </c>
      <c r="G1" s="54"/>
      <c r="H1" s="54"/>
      <c r="I1" s="54"/>
      <c r="J1" s="54"/>
      <c r="K1" s="54"/>
      <c r="L1" s="54"/>
      <c r="M1" s="54"/>
      <c r="N1" s="54"/>
      <c r="O1" s="54"/>
    </row>
    <row r="2" spans="1:31" ht="43.5" customHeight="1" x14ac:dyDescent="0.25">
      <c r="A2" s="49" t="s">
        <v>30</v>
      </c>
      <c r="B2" s="50"/>
      <c r="C2" s="50"/>
      <c r="D2" s="50"/>
      <c r="E2" s="50"/>
      <c r="F2" s="51" t="s">
        <v>33</v>
      </c>
      <c r="G2" s="51"/>
      <c r="H2" s="51"/>
      <c r="I2" s="51"/>
      <c r="J2" s="51"/>
      <c r="K2" s="51"/>
      <c r="L2" s="51"/>
      <c r="M2" s="51"/>
      <c r="N2" s="51"/>
      <c r="O2" s="51"/>
      <c r="W2" s="6"/>
      <c r="X2" s="7"/>
      <c r="Y2" s="6"/>
      <c r="Z2" s="6"/>
      <c r="AA2" s="6"/>
      <c r="AB2" s="7"/>
      <c r="AC2" s="6"/>
    </row>
    <row r="3" spans="1:31" ht="36.75" customHeight="1" x14ac:dyDescent="0.25">
      <c r="A3" s="52" t="s">
        <v>1</v>
      </c>
      <c r="B3" s="52"/>
      <c r="C3" s="44" t="s">
        <v>40</v>
      </c>
      <c r="D3" s="44"/>
      <c r="E3" s="44"/>
      <c r="F3" s="44"/>
      <c r="G3" s="44"/>
      <c r="H3" s="44"/>
      <c r="I3" s="44"/>
      <c r="J3" s="52"/>
      <c r="K3" s="52"/>
      <c r="L3" s="21"/>
      <c r="M3" s="21"/>
      <c r="N3" s="21"/>
      <c r="O3" s="21"/>
      <c r="P3" s="6"/>
      <c r="Q3" s="34" t="s">
        <v>27</v>
      </c>
      <c r="R3" s="34" t="s">
        <v>5</v>
      </c>
      <c r="S3" s="34" t="s">
        <v>26</v>
      </c>
      <c r="T3" s="34" t="s">
        <v>25</v>
      </c>
      <c r="U3" s="34"/>
      <c r="V3" s="34"/>
      <c r="W3" s="34"/>
      <c r="X3" s="34" t="s">
        <v>24</v>
      </c>
      <c r="Y3" s="34"/>
      <c r="Z3" s="34" t="s">
        <v>22</v>
      </c>
      <c r="AA3" s="34"/>
      <c r="AB3" s="34" t="s">
        <v>23</v>
      </c>
      <c r="AC3" s="34"/>
      <c r="AD3" s="34" t="s">
        <v>21</v>
      </c>
      <c r="AE3" s="34"/>
    </row>
    <row r="4" spans="1:31" ht="17.25" customHeight="1" x14ac:dyDescent="0.25">
      <c r="A4" s="53" t="s">
        <v>28</v>
      </c>
      <c r="B4" s="53"/>
      <c r="C4" s="56">
        <v>44129</v>
      </c>
      <c r="D4" s="57"/>
      <c r="E4" s="24"/>
      <c r="F4" s="24"/>
      <c r="G4" s="55" t="s">
        <v>29</v>
      </c>
      <c r="H4" s="55"/>
      <c r="I4" s="55"/>
      <c r="J4" s="45" t="s">
        <v>42</v>
      </c>
      <c r="K4" s="45"/>
      <c r="L4" s="45"/>
      <c r="M4" s="22"/>
      <c r="N4" s="22"/>
      <c r="O4" s="21"/>
      <c r="P4" s="6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</row>
    <row r="5" spans="1:31" ht="44.25" customHeight="1" x14ac:dyDescent="0.25">
      <c r="A5" s="35" t="s">
        <v>2</v>
      </c>
      <c r="B5" s="37" t="s">
        <v>3</v>
      </c>
      <c r="C5" s="39" t="s">
        <v>4</v>
      </c>
      <c r="D5" s="40"/>
      <c r="E5" s="35" t="s">
        <v>5</v>
      </c>
      <c r="F5" s="43" t="s">
        <v>6</v>
      </c>
      <c r="G5" s="43" t="s">
        <v>7</v>
      </c>
      <c r="H5" s="43" t="s">
        <v>8</v>
      </c>
      <c r="I5" s="43" t="s">
        <v>9</v>
      </c>
      <c r="J5" s="47" t="s">
        <v>10</v>
      </c>
      <c r="K5" s="35" t="s">
        <v>11</v>
      </c>
      <c r="L5" s="35" t="s">
        <v>12</v>
      </c>
      <c r="M5" s="35" t="s">
        <v>31</v>
      </c>
      <c r="N5" s="35" t="s">
        <v>32</v>
      </c>
      <c r="O5" s="35" t="s">
        <v>13</v>
      </c>
      <c r="P5" s="6"/>
      <c r="Q5" s="34"/>
      <c r="R5" s="34"/>
      <c r="S5" s="34"/>
      <c r="T5" s="8" t="s">
        <v>14</v>
      </c>
      <c r="U5" s="8" t="s">
        <v>15</v>
      </c>
      <c r="V5" s="8" t="s">
        <v>16</v>
      </c>
      <c r="W5" s="8" t="s">
        <v>17</v>
      </c>
      <c r="X5" s="8" t="s">
        <v>18</v>
      </c>
      <c r="Y5" s="8" t="s">
        <v>17</v>
      </c>
      <c r="Z5" s="8" t="s">
        <v>18</v>
      </c>
      <c r="AA5" s="8" t="s">
        <v>17</v>
      </c>
      <c r="AB5" s="8" t="s">
        <v>18</v>
      </c>
      <c r="AC5" s="8" t="s">
        <v>17</v>
      </c>
      <c r="AD5" s="8" t="s">
        <v>18</v>
      </c>
      <c r="AE5" s="9" t="s">
        <v>17</v>
      </c>
    </row>
    <row r="6" spans="1:31" ht="44.25" customHeight="1" x14ac:dyDescent="0.25">
      <c r="A6" s="36"/>
      <c r="B6" s="38"/>
      <c r="C6" s="41"/>
      <c r="D6" s="42"/>
      <c r="E6" s="36"/>
      <c r="F6" s="43"/>
      <c r="G6" s="43"/>
      <c r="H6" s="43"/>
      <c r="I6" s="43"/>
      <c r="J6" s="47"/>
      <c r="K6" s="46"/>
      <c r="L6" s="46"/>
      <c r="M6" s="46"/>
      <c r="N6" s="46"/>
      <c r="O6" s="46"/>
      <c r="P6" s="6"/>
      <c r="Q6" s="10" t="str">
        <f>+C3</f>
        <v>Xây dựng các hệ thống nhúng (INT1461)</v>
      </c>
      <c r="R6" s="11">
        <f>+J3</f>
        <v>0</v>
      </c>
      <c r="S6" s="12">
        <f>+$AB$6+$AD$6+$Z$6</f>
        <v>1</v>
      </c>
      <c r="T6" s="7">
        <f>COUNTIF($L$7:$L$9,"Khiển trách")</f>
        <v>0</v>
      </c>
      <c r="U6" s="7">
        <f>COUNTIF($L$7:$L$9,"Cảnh cáo")</f>
        <v>0</v>
      </c>
      <c r="V6" s="7">
        <f>COUNTIF($L$7:$L$9,"Đình chỉ thi")</f>
        <v>0</v>
      </c>
      <c r="W6" s="13">
        <f>+($T$6+$U$6+$V$6)/$S$6*100%</f>
        <v>0</v>
      </c>
      <c r="X6" s="7">
        <f>SUM(COUNTIF($L$7:$L$9,"Vắng"),COUNTIF($L$7:$L$9,"Vắng có phép"))</f>
        <v>0</v>
      </c>
      <c r="Y6" s="14">
        <f>+$X$6/$S$6</f>
        <v>0</v>
      </c>
      <c r="Z6" s="15">
        <f>COUNTIF($P$7:$P$9,"Thi lại")</f>
        <v>0</v>
      </c>
      <c r="AA6" s="14">
        <f>+$Z$6/$S$6</f>
        <v>0</v>
      </c>
      <c r="AB6" s="15">
        <f>COUNTIF($P$7:$P$9,"Học lại")</f>
        <v>0</v>
      </c>
      <c r="AC6" s="14">
        <f>+$AB$6/$S$6</f>
        <v>0</v>
      </c>
      <c r="AD6" s="7">
        <f>COUNTIF($P$8:$P$9,"Đạt")</f>
        <v>1</v>
      </c>
      <c r="AE6" s="13">
        <f>+$AD$6/$S$6</f>
        <v>1</v>
      </c>
    </row>
    <row r="7" spans="1:31" ht="14.25" customHeight="1" x14ac:dyDescent="0.25">
      <c r="A7" s="58" t="s">
        <v>19</v>
      </c>
      <c r="B7" s="59"/>
      <c r="C7" s="59"/>
      <c r="D7" s="59"/>
      <c r="E7" s="60"/>
      <c r="F7" s="3">
        <v>10</v>
      </c>
      <c r="G7" s="3">
        <v>10</v>
      </c>
      <c r="H7" s="20">
        <v>0</v>
      </c>
      <c r="I7" s="3">
        <v>20</v>
      </c>
      <c r="J7" s="4">
        <f>100-(F7+G7+H7+I7)</f>
        <v>60</v>
      </c>
      <c r="K7" s="36"/>
      <c r="L7" s="36"/>
      <c r="M7" s="36"/>
      <c r="N7" s="36"/>
      <c r="O7" s="36"/>
      <c r="P7" s="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31" ht="63" customHeight="1" x14ac:dyDescent="0.25">
      <c r="A8" s="25">
        <f>IF(LEN(B8=0),SUBTOTAL(3,$B$8:B8),"")</f>
        <v>1</v>
      </c>
      <c r="B8" s="26" t="s">
        <v>35</v>
      </c>
      <c r="C8" s="27" t="s">
        <v>36</v>
      </c>
      <c r="D8" s="28" t="s">
        <v>37</v>
      </c>
      <c r="E8" s="26" t="s">
        <v>38</v>
      </c>
      <c r="F8" s="29">
        <v>10</v>
      </c>
      <c r="G8" s="29">
        <v>6</v>
      </c>
      <c r="H8" s="29" t="s">
        <v>20</v>
      </c>
      <c r="I8" s="29">
        <v>6</v>
      </c>
      <c r="J8" s="30">
        <v>5</v>
      </c>
      <c r="K8" s="31">
        <f>IF(J8="H","I",IF(OR(J8="DC",J8="C",J8="V"),0,ROUND(SUMPRODUCT(F8:J8,$F$7:$J$7)/100,1)))</f>
        <v>5.8</v>
      </c>
      <c r="L8" s="32" t="str">
        <f>IF(OR($F8=0,$G8=0,$H8=0,$I8=0),"Không đủ ĐKDT",IF(AND(J8=0,K8&gt;=4),"Không đạt",IF(J8="V", "Vắng", IF(J8="DC", "Đình chỉ thi",IF(J8="H", "Vắng có phép","")))))</f>
        <v/>
      </c>
      <c r="M8" s="32" t="s">
        <v>39</v>
      </c>
      <c r="N8" s="32" t="s">
        <v>34</v>
      </c>
      <c r="O8" s="33" t="s">
        <v>41</v>
      </c>
      <c r="P8" s="23" t="str">
        <f>IF(L8="Không đủ ĐKDT","Học lại",IF(L8="Đình chỉ thi","Học lại",IF(AND(MID(E8,2,2)&lt;"12",L8="Vắng"),"Thi lại",IF(L8="Vắng có phép", "Thi lại",IF(AND((MID(E8,2,2)&lt;"12"),K8&lt;4.5),"Thi lại",IF(AND((MID(E8,2,2)&lt;"20"),K8&lt;4),"Học lại",IF(AND((MID(E8,2,2)&gt;"19"),K8&lt;4),"Thi lại",IF(AND(MID(E8,2,2)&gt;"19",J8=0),"Thi lại",IF(AND((MID(E8,2,2)&lt;"12"),J8=0),"Thi lại",IF(AND((MID(E8,2,2)&lt;"20"),(MID(E8,2,2)&gt;"11"),J8=0),"Học lại","Đạt"))))))))))</f>
        <v>Đạt</v>
      </c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</row>
    <row r="9" spans="1:31" ht="23.25" customHeight="1" x14ac:dyDescent="0.25">
      <c r="A9" s="17"/>
      <c r="B9" s="17"/>
      <c r="C9" s="18"/>
      <c r="D9" s="19"/>
      <c r="E9" s="2"/>
      <c r="F9" s="2"/>
      <c r="G9" s="61" t="s">
        <v>44</v>
      </c>
      <c r="H9" s="61"/>
      <c r="I9" s="61"/>
      <c r="J9" s="61"/>
      <c r="K9" s="61"/>
      <c r="L9" s="61"/>
      <c r="M9" s="61"/>
      <c r="N9" s="61"/>
      <c r="O9" s="61"/>
    </row>
  </sheetData>
  <sheetProtection formatCells="0" formatColumns="0" formatRows="0" insertColumns="0" insertRows="0" insertHyperlinks="0" deleteColumns="0" deleteRows="0" sort="0" autoFilter="0" pivotTables="0"/>
  <autoFilter ref="A7:AE8">
    <filterColumn colId="0" showButton="0"/>
    <filterColumn colId="1" showButton="0"/>
    <filterColumn colId="2" showButton="0"/>
    <filterColumn colId="3" showButton="0"/>
  </autoFilter>
  <mergeCells count="35">
    <mergeCell ref="M5:M7"/>
    <mergeCell ref="N5:N7"/>
    <mergeCell ref="A7:E7"/>
    <mergeCell ref="F5:F6"/>
    <mergeCell ref="G9:O9"/>
    <mergeCell ref="A1:E1"/>
    <mergeCell ref="A2:E2"/>
    <mergeCell ref="F2:O2"/>
    <mergeCell ref="J3:K3"/>
    <mergeCell ref="A4:B4"/>
    <mergeCell ref="A3:B3"/>
    <mergeCell ref="F1:O1"/>
    <mergeCell ref="G4:I4"/>
    <mergeCell ref="C4:D4"/>
    <mergeCell ref="X3:Y4"/>
    <mergeCell ref="Z3:AA4"/>
    <mergeCell ref="AB3:AC4"/>
    <mergeCell ref="AD3:AE4"/>
    <mergeCell ref="T3:W4"/>
    <mergeCell ref="Q3:Q5"/>
    <mergeCell ref="R3:R5"/>
    <mergeCell ref="S3:S5"/>
    <mergeCell ref="A5:A6"/>
    <mergeCell ref="B5:B6"/>
    <mergeCell ref="C5:D6"/>
    <mergeCell ref="G5:G6"/>
    <mergeCell ref="H5:H6"/>
    <mergeCell ref="I5:I6"/>
    <mergeCell ref="C3:I3"/>
    <mergeCell ref="J4:L4"/>
    <mergeCell ref="L5:L7"/>
    <mergeCell ref="O5:O7"/>
    <mergeCell ref="J5:J6"/>
    <mergeCell ref="K5:K7"/>
    <mergeCell ref="E5:E6"/>
  </mergeCells>
  <conditionalFormatting sqref="F8:J8">
    <cfRule type="cellIs" dxfId="10" priority="42" operator="greaterThan">
      <formula>10</formula>
    </cfRule>
  </conditionalFormatting>
  <conditionalFormatting sqref="J8">
    <cfRule type="cellIs" dxfId="9" priority="26" operator="greaterThan">
      <formula>10</formula>
    </cfRule>
    <cfRule type="cellIs" dxfId="8" priority="28" operator="greaterThan">
      <formula>10</formula>
    </cfRule>
    <cfRule type="cellIs" dxfId="7" priority="29" operator="greaterThan">
      <formula>10</formula>
    </cfRule>
    <cfRule type="cellIs" dxfId="6" priority="30" operator="greaterThan">
      <formula>10</formula>
    </cfRule>
    <cfRule type="cellIs" dxfId="5" priority="31" operator="greaterThan">
      <formula>10</formula>
    </cfRule>
    <cfRule type="cellIs" dxfId="4" priority="32" operator="greaterThan">
      <formula>10</formula>
    </cfRule>
  </conditionalFormatting>
  <conditionalFormatting sqref="F8:I8">
    <cfRule type="cellIs" dxfId="3" priority="25" operator="greaterThan">
      <formula>10</formula>
    </cfRule>
  </conditionalFormatting>
  <conditionalFormatting sqref="F8:I8">
    <cfRule type="cellIs" priority="3" operator="greaterThan">
      <formula>10</formula>
    </cfRule>
  </conditionalFormatting>
  <conditionalFormatting sqref="B10:B1048576 B1:B8">
    <cfRule type="duplicateValues" dxfId="2" priority="49"/>
  </conditionalFormatting>
  <conditionalFormatting sqref="B9">
    <cfRule type="duplicateValues" dxfId="0" priority="60"/>
  </conditionalFormatting>
  <dataValidations count="1">
    <dataValidation allowBlank="1" showInputMessage="1" showErrorMessage="1" errorTitle="Không xóa dữ liệu" error="Không xóa dữ liệu" prompt="Không xóa dữ liệu" sqref="Q2:AE6 P8"/>
  </dataValidations>
  <pageMargins left="0.42" right="3.9370078740157501E-2" top="0.25" bottom="0.42" header="0.15748031496063" footer="0.118110236220472"/>
  <pageSetup paperSize="9" orientation="portrait" r:id="rId1"/>
  <headerFooter alignWithMargins="0">
    <oddFooter>&amp;R&amp;"Times New Roman,Italic"&amp;11Trang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MAYTINH</cp:lastModifiedBy>
  <cp:lastPrinted>2020-11-04T04:06:18Z</cp:lastPrinted>
  <dcterms:created xsi:type="dcterms:W3CDTF">2015-04-17T02:48:53Z</dcterms:created>
  <dcterms:modified xsi:type="dcterms:W3CDTF">2020-11-04T04:11:47Z</dcterms:modified>
</cp:coreProperties>
</file>